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.honc\OneDrive\Vzory\zateplení adm. budovy TS\"/>
    </mc:Choice>
  </mc:AlternateContent>
  <xr:revisionPtr revIDLastSave="0" documentId="8_{F6EF48C3-BDD2-40DE-9FDF-895B416642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ASŘ_SO302 - Stavební část " sheetId="2" r:id="rId2"/>
    <sheet name="VRN - Vedlejší rozpočtové..." sheetId="3" r:id="rId3"/>
    <sheet name="Seznam figur" sheetId="4" r:id="rId4"/>
    <sheet name="Pokyny pro vyplnění" sheetId="5" r:id="rId5"/>
  </sheets>
  <definedNames>
    <definedName name="_xlnm._FilterDatabase" localSheetId="1" hidden="1">'ASŘ_SO302 - Stavební část '!$C$103:$K$1514</definedName>
    <definedName name="_xlnm._FilterDatabase" localSheetId="2" hidden="1">'VRN - Vedlejší rozpočtové...'!$C$85:$K$99</definedName>
    <definedName name="_xlnm.Print_Titles" localSheetId="1">'ASŘ_SO302 - Stavební část '!$103:$103</definedName>
    <definedName name="_xlnm.Print_Titles" localSheetId="0">'Rekapitulace stavby'!$52:$52</definedName>
    <definedName name="_xlnm.Print_Titles" localSheetId="3">'Seznam figur'!$9:$9</definedName>
    <definedName name="_xlnm.Print_Titles" localSheetId="2">'VRN - Vedlejší rozpočtové...'!$85:$85</definedName>
    <definedName name="_xlnm.Print_Area" localSheetId="1">'ASŘ_SO302 - Stavební část '!$C$4:$J$39,'ASŘ_SO302 - Stavební část '!$C$45:$J$85,'ASŘ_SO302 - Stavební část '!$C$91:$K$1514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3">'Seznam figur'!$C$4:$G$476</definedName>
    <definedName name="_xlnm.Print_Area" localSheetId="2">'VRN - Vedlejší rozpočtové...'!$C$4:$J$39,'VRN - Vedlejší rozpočtové...'!$C$45:$J$67,'VRN - Vedlejší rozpočtové...'!$C$73:$K$99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J37" i="3"/>
  <c r="J36" i="3"/>
  <c r="AY56" i="1"/>
  <c r="J35" i="3"/>
  <c r="AX56" i="1"/>
  <c r="BI99" i="3"/>
  <c r="BH99" i="3"/>
  <c r="BG99" i="3"/>
  <c r="BF99" i="3"/>
  <c r="T99" i="3"/>
  <c r="T98" i="3"/>
  <c r="R99" i="3"/>
  <c r="R98" i="3"/>
  <c r="P99" i="3"/>
  <c r="P98" i="3"/>
  <c r="BI97" i="3"/>
  <c r="BH97" i="3"/>
  <c r="BG97" i="3"/>
  <c r="BF97" i="3"/>
  <c r="T97" i="3"/>
  <c r="T96" i="3"/>
  <c r="R97" i="3"/>
  <c r="R96" i="3"/>
  <c r="P97" i="3"/>
  <c r="P96" i="3"/>
  <c r="BI95" i="3"/>
  <c r="BH95" i="3"/>
  <c r="BG95" i="3"/>
  <c r="BF95" i="3"/>
  <c r="T95" i="3"/>
  <c r="T94" i="3"/>
  <c r="R95" i="3"/>
  <c r="R94" i="3"/>
  <c r="P95" i="3"/>
  <c r="P94" i="3"/>
  <c r="BI93" i="3"/>
  <c r="BH93" i="3"/>
  <c r="BG93" i="3"/>
  <c r="BF93" i="3"/>
  <c r="T93" i="3"/>
  <c r="T92" i="3"/>
  <c r="R93" i="3"/>
  <c r="R92" i="3"/>
  <c r="P93" i="3"/>
  <c r="P92" i="3"/>
  <c r="BI91" i="3"/>
  <c r="BH91" i="3"/>
  <c r="BG91" i="3"/>
  <c r="BF91" i="3"/>
  <c r="T91" i="3"/>
  <c r="T90" i="3"/>
  <c r="R91" i="3"/>
  <c r="R90" i="3"/>
  <c r="P91" i="3"/>
  <c r="P90" i="3"/>
  <c r="BI89" i="3"/>
  <c r="BH89" i="3"/>
  <c r="BG89" i="3"/>
  <c r="BF89" i="3"/>
  <c r="T89" i="3"/>
  <c r="T88" i="3"/>
  <c r="T87" i="3"/>
  <c r="T86" i="3"/>
  <c r="R89" i="3"/>
  <c r="R88" i="3"/>
  <c r="R87" i="3"/>
  <c r="R86" i="3"/>
  <c r="P89" i="3"/>
  <c r="P88" i="3"/>
  <c r="P87" i="3"/>
  <c r="P86" i="3"/>
  <c r="AU56" i="1"/>
  <c r="J83" i="3"/>
  <c r="J82" i="3"/>
  <c r="F82" i="3"/>
  <c r="F80" i="3"/>
  <c r="E78" i="3"/>
  <c r="J55" i="3"/>
  <c r="J54" i="3"/>
  <c r="F54" i="3"/>
  <c r="F52" i="3"/>
  <c r="E50" i="3"/>
  <c r="J18" i="3"/>
  <c r="E18" i="3"/>
  <c r="F55" i="3"/>
  <c r="J17" i="3"/>
  <c r="J12" i="3"/>
  <c r="J80" i="3"/>
  <c r="E7" i="3"/>
  <c r="E76" i="3"/>
  <c r="J37" i="2"/>
  <c r="J36" i="2"/>
  <c r="AY55" i="1"/>
  <c r="J35" i="2"/>
  <c r="AX55" i="1"/>
  <c r="BI1513" i="2"/>
  <c r="BH1513" i="2"/>
  <c r="BG1513" i="2"/>
  <c r="BF1513" i="2"/>
  <c r="T1513" i="2"/>
  <c r="R1513" i="2"/>
  <c r="P1513" i="2"/>
  <c r="BI1510" i="2"/>
  <c r="BH1510" i="2"/>
  <c r="BG1510" i="2"/>
  <c r="BF1510" i="2"/>
  <c r="T1510" i="2"/>
  <c r="R1510" i="2"/>
  <c r="P1510" i="2"/>
  <c r="BI1507" i="2"/>
  <c r="BH1507" i="2"/>
  <c r="BG1507" i="2"/>
  <c r="BF1507" i="2"/>
  <c r="T1507" i="2"/>
  <c r="R1507" i="2"/>
  <c r="P1507" i="2"/>
  <c r="BI1504" i="2"/>
  <c r="BH1504" i="2"/>
  <c r="BG1504" i="2"/>
  <c r="BF1504" i="2"/>
  <c r="T1504" i="2"/>
  <c r="R1504" i="2"/>
  <c r="P1504" i="2"/>
  <c r="BI1497" i="2"/>
  <c r="BH1497" i="2"/>
  <c r="BG1497" i="2"/>
  <c r="BF1497" i="2"/>
  <c r="T1497" i="2"/>
  <c r="R1497" i="2"/>
  <c r="P1497" i="2"/>
  <c r="BI1495" i="2"/>
  <c r="BH1495" i="2"/>
  <c r="BG1495" i="2"/>
  <c r="BF1495" i="2"/>
  <c r="T1495" i="2"/>
  <c r="R1495" i="2"/>
  <c r="P1495" i="2"/>
  <c r="BI1491" i="2"/>
  <c r="BH1491" i="2"/>
  <c r="BG1491" i="2"/>
  <c r="BF1491" i="2"/>
  <c r="T1491" i="2"/>
  <c r="R1491" i="2"/>
  <c r="P1491" i="2"/>
  <c r="BI1486" i="2"/>
  <c r="BH1486" i="2"/>
  <c r="BG1486" i="2"/>
  <c r="BF1486" i="2"/>
  <c r="T1486" i="2"/>
  <c r="R1486" i="2"/>
  <c r="P1486" i="2"/>
  <c r="BI1475" i="2"/>
  <c r="BH1475" i="2"/>
  <c r="BG1475" i="2"/>
  <c r="BF1475" i="2"/>
  <c r="T1475" i="2"/>
  <c r="R1475" i="2"/>
  <c r="P1475" i="2"/>
  <c r="BI1474" i="2"/>
  <c r="BH1474" i="2"/>
  <c r="BG1474" i="2"/>
  <c r="BF1474" i="2"/>
  <c r="T1474" i="2"/>
  <c r="R1474" i="2"/>
  <c r="P1474" i="2"/>
  <c r="BI1460" i="2"/>
  <c r="BH1460" i="2"/>
  <c r="BG1460" i="2"/>
  <c r="BF1460" i="2"/>
  <c r="T1460" i="2"/>
  <c r="R1460" i="2"/>
  <c r="P1460" i="2"/>
  <c r="BI1459" i="2"/>
  <c r="BH1459" i="2"/>
  <c r="BG1459" i="2"/>
  <c r="BF1459" i="2"/>
  <c r="T1459" i="2"/>
  <c r="R1459" i="2"/>
  <c r="P1459" i="2"/>
  <c r="BI1456" i="2"/>
  <c r="BH1456" i="2"/>
  <c r="BG1456" i="2"/>
  <c r="BF1456" i="2"/>
  <c r="T1456" i="2"/>
  <c r="R1456" i="2"/>
  <c r="P1456" i="2"/>
  <c r="BI1449" i="2"/>
  <c r="BH1449" i="2"/>
  <c r="BG1449" i="2"/>
  <c r="BF1449" i="2"/>
  <c r="T1449" i="2"/>
  <c r="R1449" i="2"/>
  <c r="P1449" i="2"/>
  <c r="BI1443" i="2"/>
  <c r="BH1443" i="2"/>
  <c r="BG1443" i="2"/>
  <c r="BF1443" i="2"/>
  <c r="T1443" i="2"/>
  <c r="R1443" i="2"/>
  <c r="P1443" i="2"/>
  <c r="BI1439" i="2"/>
  <c r="BH1439" i="2"/>
  <c r="BG1439" i="2"/>
  <c r="BF1439" i="2"/>
  <c r="T1439" i="2"/>
  <c r="R1439" i="2"/>
  <c r="P1439" i="2"/>
  <c r="BI1436" i="2"/>
  <c r="BH1436" i="2"/>
  <c r="BG1436" i="2"/>
  <c r="BF1436" i="2"/>
  <c r="T1436" i="2"/>
  <c r="R1436" i="2"/>
  <c r="P1436" i="2"/>
  <c r="BI1433" i="2"/>
  <c r="BH1433" i="2"/>
  <c r="BG1433" i="2"/>
  <c r="BF1433" i="2"/>
  <c r="T1433" i="2"/>
  <c r="R1433" i="2"/>
  <c r="P1433" i="2"/>
  <c r="BI1430" i="2"/>
  <c r="BH1430" i="2"/>
  <c r="BG1430" i="2"/>
  <c r="BF1430" i="2"/>
  <c r="T1430" i="2"/>
  <c r="R1430" i="2"/>
  <c r="P1430" i="2"/>
  <c r="BI1427" i="2"/>
  <c r="BH1427" i="2"/>
  <c r="BG1427" i="2"/>
  <c r="BF1427" i="2"/>
  <c r="T1427" i="2"/>
  <c r="R1427" i="2"/>
  <c r="P1427" i="2"/>
  <c r="BI1420" i="2"/>
  <c r="BH1420" i="2"/>
  <c r="BG1420" i="2"/>
  <c r="BF1420" i="2"/>
  <c r="T1420" i="2"/>
  <c r="R1420" i="2"/>
  <c r="P1420" i="2"/>
  <c r="BI1417" i="2"/>
  <c r="BH1417" i="2"/>
  <c r="BG1417" i="2"/>
  <c r="BF1417" i="2"/>
  <c r="T1417" i="2"/>
  <c r="R1417" i="2"/>
  <c r="P1417" i="2"/>
  <c r="BI1414" i="2"/>
  <c r="BH1414" i="2"/>
  <c r="BG1414" i="2"/>
  <c r="BF1414" i="2"/>
  <c r="T1414" i="2"/>
  <c r="R1414" i="2"/>
  <c r="P1414" i="2"/>
  <c r="BI1405" i="2"/>
  <c r="BH1405" i="2"/>
  <c r="BG1405" i="2"/>
  <c r="BF1405" i="2"/>
  <c r="T1405" i="2"/>
  <c r="R1405" i="2"/>
  <c r="P1405" i="2"/>
  <c r="BI1402" i="2"/>
  <c r="BH1402" i="2"/>
  <c r="BG1402" i="2"/>
  <c r="BF1402" i="2"/>
  <c r="T1402" i="2"/>
  <c r="R1402" i="2"/>
  <c r="P1402" i="2"/>
  <c r="BI1399" i="2"/>
  <c r="BH1399" i="2"/>
  <c r="BG1399" i="2"/>
  <c r="BF1399" i="2"/>
  <c r="T1399" i="2"/>
  <c r="R1399" i="2"/>
  <c r="P1399" i="2"/>
  <c r="BI1395" i="2"/>
  <c r="BH1395" i="2"/>
  <c r="BG1395" i="2"/>
  <c r="BF1395" i="2"/>
  <c r="T1395" i="2"/>
  <c r="R1395" i="2"/>
  <c r="P1395" i="2"/>
  <c r="BI1393" i="2"/>
  <c r="BH1393" i="2"/>
  <c r="BG1393" i="2"/>
  <c r="BF1393" i="2"/>
  <c r="T1393" i="2"/>
  <c r="R1393" i="2"/>
  <c r="P1393" i="2"/>
  <c r="BI1389" i="2"/>
  <c r="BH1389" i="2"/>
  <c r="BG1389" i="2"/>
  <c r="BF1389" i="2"/>
  <c r="T1389" i="2"/>
  <c r="R1389" i="2"/>
  <c r="P1389" i="2"/>
  <c r="BI1386" i="2"/>
  <c r="BH1386" i="2"/>
  <c r="BG1386" i="2"/>
  <c r="BF1386" i="2"/>
  <c r="T1386" i="2"/>
  <c r="R1386" i="2"/>
  <c r="P1386" i="2"/>
  <c r="BI1384" i="2"/>
  <c r="BH1384" i="2"/>
  <c r="BG1384" i="2"/>
  <c r="BF1384" i="2"/>
  <c r="T1384" i="2"/>
  <c r="R1384" i="2"/>
  <c r="P1384" i="2"/>
  <c r="BI1381" i="2"/>
  <c r="BH1381" i="2"/>
  <c r="BG1381" i="2"/>
  <c r="BF1381" i="2"/>
  <c r="T1381" i="2"/>
  <c r="R1381" i="2"/>
  <c r="P1381" i="2"/>
  <c r="BI1378" i="2"/>
  <c r="BH1378" i="2"/>
  <c r="BG1378" i="2"/>
  <c r="BF1378" i="2"/>
  <c r="T1378" i="2"/>
  <c r="R1378" i="2"/>
  <c r="P1378" i="2"/>
  <c r="BI1375" i="2"/>
  <c r="BH1375" i="2"/>
  <c r="BG1375" i="2"/>
  <c r="BF1375" i="2"/>
  <c r="T1375" i="2"/>
  <c r="R1375" i="2"/>
  <c r="P1375" i="2"/>
  <c r="BI1372" i="2"/>
  <c r="BH1372" i="2"/>
  <c r="BG1372" i="2"/>
  <c r="BF1372" i="2"/>
  <c r="T1372" i="2"/>
  <c r="R1372" i="2"/>
  <c r="P1372" i="2"/>
  <c r="BI1366" i="2"/>
  <c r="BH1366" i="2"/>
  <c r="BG1366" i="2"/>
  <c r="BF1366" i="2"/>
  <c r="T1366" i="2"/>
  <c r="R1366" i="2"/>
  <c r="P1366" i="2"/>
  <c r="BI1363" i="2"/>
  <c r="BH1363" i="2"/>
  <c r="BG1363" i="2"/>
  <c r="BF1363" i="2"/>
  <c r="T1363" i="2"/>
  <c r="R1363" i="2"/>
  <c r="P1363" i="2"/>
  <c r="BI1357" i="2"/>
  <c r="BH1357" i="2"/>
  <c r="BG1357" i="2"/>
  <c r="BF1357" i="2"/>
  <c r="T1357" i="2"/>
  <c r="R1357" i="2"/>
  <c r="P1357" i="2"/>
  <c r="BI1354" i="2"/>
  <c r="BH1354" i="2"/>
  <c r="BG1354" i="2"/>
  <c r="BF1354" i="2"/>
  <c r="T1354" i="2"/>
  <c r="R1354" i="2"/>
  <c r="P1354" i="2"/>
  <c r="BI1351" i="2"/>
  <c r="BH1351" i="2"/>
  <c r="BG1351" i="2"/>
  <c r="BF1351" i="2"/>
  <c r="T1351" i="2"/>
  <c r="R1351" i="2"/>
  <c r="P1351" i="2"/>
  <c r="BI1349" i="2"/>
  <c r="BH1349" i="2"/>
  <c r="BG1349" i="2"/>
  <c r="BF1349" i="2"/>
  <c r="T1349" i="2"/>
  <c r="R1349" i="2"/>
  <c r="P1349" i="2"/>
  <c r="BI1346" i="2"/>
  <c r="BH1346" i="2"/>
  <c r="BG1346" i="2"/>
  <c r="BF1346" i="2"/>
  <c r="T1346" i="2"/>
  <c r="R1346" i="2"/>
  <c r="P1346" i="2"/>
  <c r="BI1344" i="2"/>
  <c r="BH1344" i="2"/>
  <c r="BG1344" i="2"/>
  <c r="BF1344" i="2"/>
  <c r="T1344" i="2"/>
  <c r="R1344" i="2"/>
  <c r="P1344" i="2"/>
  <c r="BI1341" i="2"/>
  <c r="BH1341" i="2"/>
  <c r="BG1341" i="2"/>
  <c r="BF1341" i="2"/>
  <c r="T1341" i="2"/>
  <c r="R1341" i="2"/>
  <c r="P1341" i="2"/>
  <c r="BI1338" i="2"/>
  <c r="BH1338" i="2"/>
  <c r="BG1338" i="2"/>
  <c r="BF1338" i="2"/>
  <c r="T1338" i="2"/>
  <c r="R1338" i="2"/>
  <c r="P1338" i="2"/>
  <c r="BI1333" i="2"/>
  <c r="BH1333" i="2"/>
  <c r="BG1333" i="2"/>
  <c r="BF1333" i="2"/>
  <c r="T1333" i="2"/>
  <c r="R1333" i="2"/>
  <c r="P1333" i="2"/>
  <c r="BI1330" i="2"/>
  <c r="BH1330" i="2"/>
  <c r="BG1330" i="2"/>
  <c r="BF1330" i="2"/>
  <c r="T1330" i="2"/>
  <c r="R1330" i="2"/>
  <c r="P1330" i="2"/>
  <c r="BI1327" i="2"/>
  <c r="BH1327" i="2"/>
  <c r="BG1327" i="2"/>
  <c r="BF1327" i="2"/>
  <c r="T1327" i="2"/>
  <c r="R1327" i="2"/>
  <c r="P1327" i="2"/>
  <c r="BI1326" i="2"/>
  <c r="BH1326" i="2"/>
  <c r="BG1326" i="2"/>
  <c r="BF1326" i="2"/>
  <c r="T1326" i="2"/>
  <c r="R1326" i="2"/>
  <c r="P1326" i="2"/>
  <c r="BI1323" i="2"/>
  <c r="BH1323" i="2"/>
  <c r="BG1323" i="2"/>
  <c r="BF1323" i="2"/>
  <c r="T1323" i="2"/>
  <c r="R1323" i="2"/>
  <c r="P1323" i="2"/>
  <c r="BI1322" i="2"/>
  <c r="BH1322" i="2"/>
  <c r="BG1322" i="2"/>
  <c r="BF1322" i="2"/>
  <c r="T1322" i="2"/>
  <c r="R1322" i="2"/>
  <c r="P1322" i="2"/>
  <c r="BI1319" i="2"/>
  <c r="BH1319" i="2"/>
  <c r="BG1319" i="2"/>
  <c r="BF1319" i="2"/>
  <c r="T1319" i="2"/>
  <c r="R1319" i="2"/>
  <c r="P1319" i="2"/>
  <c r="BI1317" i="2"/>
  <c r="BH1317" i="2"/>
  <c r="BG1317" i="2"/>
  <c r="BF1317" i="2"/>
  <c r="T1317" i="2"/>
  <c r="R1317" i="2"/>
  <c r="P1317" i="2"/>
  <c r="BI1314" i="2"/>
  <c r="BH1314" i="2"/>
  <c r="BG1314" i="2"/>
  <c r="BF1314" i="2"/>
  <c r="T1314" i="2"/>
  <c r="R1314" i="2"/>
  <c r="P1314" i="2"/>
  <c r="BI1312" i="2"/>
  <c r="BH1312" i="2"/>
  <c r="BG1312" i="2"/>
  <c r="BF1312" i="2"/>
  <c r="T1312" i="2"/>
  <c r="R1312" i="2"/>
  <c r="P1312" i="2"/>
  <c r="BI1309" i="2"/>
  <c r="BH1309" i="2"/>
  <c r="BG1309" i="2"/>
  <c r="BF1309" i="2"/>
  <c r="T1309" i="2"/>
  <c r="R1309" i="2"/>
  <c r="P1309" i="2"/>
  <c r="BI1304" i="2"/>
  <c r="BH1304" i="2"/>
  <c r="BG1304" i="2"/>
  <c r="BF1304" i="2"/>
  <c r="T1304" i="2"/>
  <c r="R1304" i="2"/>
  <c r="P1304" i="2"/>
  <c r="BI1299" i="2"/>
  <c r="BH1299" i="2"/>
  <c r="BG1299" i="2"/>
  <c r="BF1299" i="2"/>
  <c r="T1299" i="2"/>
  <c r="R1299" i="2"/>
  <c r="P1299" i="2"/>
  <c r="BI1294" i="2"/>
  <c r="BH1294" i="2"/>
  <c r="BG1294" i="2"/>
  <c r="BF1294" i="2"/>
  <c r="T1294" i="2"/>
  <c r="R1294" i="2"/>
  <c r="P1294" i="2"/>
  <c r="BI1289" i="2"/>
  <c r="BH1289" i="2"/>
  <c r="BG1289" i="2"/>
  <c r="BF1289" i="2"/>
  <c r="T1289" i="2"/>
  <c r="R1289" i="2"/>
  <c r="P1289" i="2"/>
  <c r="BI1288" i="2"/>
  <c r="BH1288" i="2"/>
  <c r="BG1288" i="2"/>
  <c r="BF1288" i="2"/>
  <c r="T1288" i="2"/>
  <c r="R1288" i="2"/>
  <c r="P1288" i="2"/>
  <c r="BI1285" i="2"/>
  <c r="BH1285" i="2"/>
  <c r="BG1285" i="2"/>
  <c r="BF1285" i="2"/>
  <c r="T1285" i="2"/>
  <c r="R1285" i="2"/>
  <c r="P1285" i="2"/>
  <c r="BI1282" i="2"/>
  <c r="BH1282" i="2"/>
  <c r="BG1282" i="2"/>
  <c r="BF1282" i="2"/>
  <c r="T1282" i="2"/>
  <c r="R1282" i="2"/>
  <c r="P1282" i="2"/>
  <c r="BI1279" i="2"/>
  <c r="BH1279" i="2"/>
  <c r="BG1279" i="2"/>
  <c r="BF1279" i="2"/>
  <c r="T1279" i="2"/>
  <c r="R1279" i="2"/>
  <c r="P1279" i="2"/>
  <c r="BI1276" i="2"/>
  <c r="BH1276" i="2"/>
  <c r="BG1276" i="2"/>
  <c r="BF1276" i="2"/>
  <c r="T1276" i="2"/>
  <c r="R1276" i="2"/>
  <c r="P1276" i="2"/>
  <c r="BI1273" i="2"/>
  <c r="BH1273" i="2"/>
  <c r="BG1273" i="2"/>
  <c r="BF1273" i="2"/>
  <c r="T1273" i="2"/>
  <c r="R1273" i="2"/>
  <c r="P1273" i="2"/>
  <c r="BI1271" i="2"/>
  <c r="BH1271" i="2"/>
  <c r="BG1271" i="2"/>
  <c r="BF1271" i="2"/>
  <c r="T1271" i="2"/>
  <c r="R1271" i="2"/>
  <c r="P1271" i="2"/>
  <c r="BI1268" i="2"/>
  <c r="BH1268" i="2"/>
  <c r="BG1268" i="2"/>
  <c r="BF1268" i="2"/>
  <c r="T1268" i="2"/>
  <c r="R1268" i="2"/>
  <c r="P1268" i="2"/>
  <c r="BI1267" i="2"/>
  <c r="BH1267" i="2"/>
  <c r="BG1267" i="2"/>
  <c r="BF1267" i="2"/>
  <c r="T1267" i="2"/>
  <c r="R1267" i="2"/>
  <c r="P1267" i="2"/>
  <c r="BI1264" i="2"/>
  <c r="BH1264" i="2"/>
  <c r="BG1264" i="2"/>
  <c r="BF1264" i="2"/>
  <c r="T1264" i="2"/>
  <c r="R1264" i="2"/>
  <c r="P1264" i="2"/>
  <c r="BI1263" i="2"/>
  <c r="BH1263" i="2"/>
  <c r="BG1263" i="2"/>
  <c r="BF1263" i="2"/>
  <c r="T1263" i="2"/>
  <c r="R1263" i="2"/>
  <c r="P1263" i="2"/>
  <c r="BI1260" i="2"/>
  <c r="BH1260" i="2"/>
  <c r="BG1260" i="2"/>
  <c r="BF1260" i="2"/>
  <c r="T1260" i="2"/>
  <c r="R1260" i="2"/>
  <c r="P1260" i="2"/>
  <c r="BI1257" i="2"/>
  <c r="BH1257" i="2"/>
  <c r="BG1257" i="2"/>
  <c r="BF1257" i="2"/>
  <c r="T1257" i="2"/>
  <c r="R1257" i="2"/>
  <c r="P1257" i="2"/>
  <c r="BI1254" i="2"/>
  <c r="BH1254" i="2"/>
  <c r="BG1254" i="2"/>
  <c r="BF1254" i="2"/>
  <c r="T1254" i="2"/>
  <c r="R1254" i="2"/>
  <c r="P1254" i="2"/>
  <c r="BI1251" i="2"/>
  <c r="BH1251" i="2"/>
  <c r="BG1251" i="2"/>
  <c r="BF1251" i="2"/>
  <c r="T1251" i="2"/>
  <c r="R1251" i="2"/>
  <c r="P1251" i="2"/>
  <c r="BI1246" i="2"/>
  <c r="BH1246" i="2"/>
  <c r="BG1246" i="2"/>
  <c r="BF1246" i="2"/>
  <c r="T1246" i="2"/>
  <c r="R1246" i="2"/>
  <c r="P1246" i="2"/>
  <c r="BI1241" i="2"/>
  <c r="BH1241" i="2"/>
  <c r="BG1241" i="2"/>
  <c r="BF1241" i="2"/>
  <c r="T1241" i="2"/>
  <c r="R1241" i="2"/>
  <c r="P1241" i="2"/>
  <c r="BI1236" i="2"/>
  <c r="BH1236" i="2"/>
  <c r="BG1236" i="2"/>
  <c r="BF1236" i="2"/>
  <c r="T1236" i="2"/>
  <c r="R1236" i="2"/>
  <c r="P1236" i="2"/>
  <c r="BI1231" i="2"/>
  <c r="BH1231" i="2"/>
  <c r="BG1231" i="2"/>
  <c r="BF1231" i="2"/>
  <c r="T1231" i="2"/>
  <c r="R1231" i="2"/>
  <c r="P1231" i="2"/>
  <c r="BI1224" i="2"/>
  <c r="BH1224" i="2"/>
  <c r="BG1224" i="2"/>
  <c r="BF1224" i="2"/>
  <c r="T1224" i="2"/>
  <c r="R1224" i="2"/>
  <c r="P1224" i="2"/>
  <c r="BI1223" i="2"/>
  <c r="BH1223" i="2"/>
  <c r="BG1223" i="2"/>
  <c r="BF1223" i="2"/>
  <c r="T1223" i="2"/>
  <c r="R1223" i="2"/>
  <c r="P1223" i="2"/>
  <c r="BI1221" i="2"/>
  <c r="BH1221" i="2"/>
  <c r="BG1221" i="2"/>
  <c r="BF1221" i="2"/>
  <c r="T1221" i="2"/>
  <c r="R1221" i="2"/>
  <c r="P1221" i="2"/>
  <c r="BI1219" i="2"/>
  <c r="BH1219" i="2"/>
  <c r="BG1219" i="2"/>
  <c r="BF1219" i="2"/>
  <c r="T1219" i="2"/>
  <c r="R1219" i="2"/>
  <c r="P1219" i="2"/>
  <c r="BI1215" i="2"/>
  <c r="BH1215" i="2"/>
  <c r="BG1215" i="2"/>
  <c r="BF1215" i="2"/>
  <c r="T1215" i="2"/>
  <c r="R1215" i="2"/>
  <c r="P1215" i="2"/>
  <c r="BI1213" i="2"/>
  <c r="BH1213" i="2"/>
  <c r="BG1213" i="2"/>
  <c r="BF1213" i="2"/>
  <c r="T1213" i="2"/>
  <c r="R1213" i="2"/>
  <c r="P1213" i="2"/>
  <c r="BI1209" i="2"/>
  <c r="BH1209" i="2"/>
  <c r="BG1209" i="2"/>
  <c r="BF1209" i="2"/>
  <c r="T1209" i="2"/>
  <c r="R1209" i="2"/>
  <c r="P1209" i="2"/>
  <c r="BI1208" i="2"/>
  <c r="BH1208" i="2"/>
  <c r="BG1208" i="2"/>
  <c r="BF1208" i="2"/>
  <c r="T1208" i="2"/>
  <c r="R1208" i="2"/>
  <c r="P1208" i="2"/>
  <c r="BI1202" i="2"/>
  <c r="BH1202" i="2"/>
  <c r="BG1202" i="2"/>
  <c r="BF1202" i="2"/>
  <c r="T1202" i="2"/>
  <c r="R1202" i="2"/>
  <c r="P1202" i="2"/>
  <c r="BI1201" i="2"/>
  <c r="BH1201" i="2"/>
  <c r="BG1201" i="2"/>
  <c r="BF1201" i="2"/>
  <c r="T1201" i="2"/>
  <c r="R1201" i="2"/>
  <c r="P1201" i="2"/>
  <c r="BI1186" i="2"/>
  <c r="BH1186" i="2"/>
  <c r="BG1186" i="2"/>
  <c r="BF1186" i="2"/>
  <c r="T1186" i="2"/>
  <c r="R1186" i="2"/>
  <c r="P1186" i="2"/>
  <c r="BI1181" i="2"/>
  <c r="BH1181" i="2"/>
  <c r="BG1181" i="2"/>
  <c r="BF1181" i="2"/>
  <c r="T1181" i="2"/>
  <c r="R1181" i="2"/>
  <c r="P1181" i="2"/>
  <c r="BI1176" i="2"/>
  <c r="BH1176" i="2"/>
  <c r="BG1176" i="2"/>
  <c r="BF1176" i="2"/>
  <c r="T1176" i="2"/>
  <c r="R1176" i="2"/>
  <c r="P1176" i="2"/>
  <c r="BI1173" i="2"/>
  <c r="BH1173" i="2"/>
  <c r="BG1173" i="2"/>
  <c r="BF1173" i="2"/>
  <c r="T1173" i="2"/>
  <c r="R1173" i="2"/>
  <c r="P1173" i="2"/>
  <c r="BI1166" i="2"/>
  <c r="BH1166" i="2"/>
  <c r="BG1166" i="2"/>
  <c r="BF1166" i="2"/>
  <c r="T1166" i="2"/>
  <c r="R1166" i="2"/>
  <c r="P1166" i="2"/>
  <c r="BI1162" i="2"/>
  <c r="BH1162" i="2"/>
  <c r="BG1162" i="2"/>
  <c r="BF1162" i="2"/>
  <c r="T1162" i="2"/>
  <c r="R1162" i="2"/>
  <c r="P1162" i="2"/>
  <c r="BI1157" i="2"/>
  <c r="BH1157" i="2"/>
  <c r="BG1157" i="2"/>
  <c r="BF1157" i="2"/>
  <c r="T1157" i="2"/>
  <c r="R1157" i="2"/>
  <c r="P1157" i="2"/>
  <c r="BI1154" i="2"/>
  <c r="BH1154" i="2"/>
  <c r="BG1154" i="2"/>
  <c r="BF1154" i="2"/>
  <c r="T1154" i="2"/>
  <c r="R1154" i="2"/>
  <c r="P1154" i="2"/>
  <c r="BI1151" i="2"/>
  <c r="BH1151" i="2"/>
  <c r="BG1151" i="2"/>
  <c r="BF1151" i="2"/>
  <c r="T1151" i="2"/>
  <c r="R1151" i="2"/>
  <c r="P1151" i="2"/>
  <c r="BI1149" i="2"/>
  <c r="BH1149" i="2"/>
  <c r="BG1149" i="2"/>
  <c r="BF1149" i="2"/>
  <c r="T1149" i="2"/>
  <c r="R1149" i="2"/>
  <c r="P1149" i="2"/>
  <c r="BI1145" i="2"/>
  <c r="BH1145" i="2"/>
  <c r="BG1145" i="2"/>
  <c r="BF1145" i="2"/>
  <c r="T1145" i="2"/>
  <c r="R1145" i="2"/>
  <c r="P1145" i="2"/>
  <c r="BI1142" i="2"/>
  <c r="BH1142" i="2"/>
  <c r="BG1142" i="2"/>
  <c r="BF1142" i="2"/>
  <c r="T1142" i="2"/>
  <c r="R1142" i="2"/>
  <c r="P1142" i="2"/>
  <c r="BI1139" i="2"/>
  <c r="BH1139" i="2"/>
  <c r="BG1139" i="2"/>
  <c r="BF1139" i="2"/>
  <c r="T1139" i="2"/>
  <c r="R1139" i="2"/>
  <c r="P1139" i="2"/>
  <c r="BI1136" i="2"/>
  <c r="BH1136" i="2"/>
  <c r="BG1136" i="2"/>
  <c r="BF1136" i="2"/>
  <c r="T1136" i="2"/>
  <c r="R1136" i="2"/>
  <c r="P1136" i="2"/>
  <c r="BI1131" i="2"/>
  <c r="BH1131" i="2"/>
  <c r="BG1131" i="2"/>
  <c r="BF1131" i="2"/>
  <c r="T1131" i="2"/>
  <c r="R1131" i="2"/>
  <c r="P1131" i="2"/>
  <c r="BI1128" i="2"/>
  <c r="BH1128" i="2"/>
  <c r="BG1128" i="2"/>
  <c r="BF1128" i="2"/>
  <c r="T1128" i="2"/>
  <c r="R1128" i="2"/>
  <c r="P1128" i="2"/>
  <c r="BI1109" i="2"/>
  <c r="BH1109" i="2"/>
  <c r="BG1109" i="2"/>
  <c r="BF1109" i="2"/>
  <c r="T1109" i="2"/>
  <c r="R1109" i="2"/>
  <c r="P1109" i="2"/>
  <c r="BI1105" i="2"/>
  <c r="BH1105" i="2"/>
  <c r="BG1105" i="2"/>
  <c r="BF1105" i="2"/>
  <c r="T1105" i="2"/>
  <c r="R1105" i="2"/>
  <c r="P1105" i="2"/>
  <c r="BI1086" i="2"/>
  <c r="BH1086" i="2"/>
  <c r="BG1086" i="2"/>
  <c r="BF1086" i="2"/>
  <c r="T1086" i="2"/>
  <c r="R1086" i="2"/>
  <c r="P1086" i="2"/>
  <c r="BI1072" i="2"/>
  <c r="BH1072" i="2"/>
  <c r="BG1072" i="2"/>
  <c r="BF1072" i="2"/>
  <c r="T1072" i="2"/>
  <c r="R1072" i="2"/>
  <c r="P1072" i="2"/>
  <c r="BI1068" i="2"/>
  <c r="BH1068" i="2"/>
  <c r="BG1068" i="2"/>
  <c r="BF1068" i="2"/>
  <c r="T1068" i="2"/>
  <c r="R1068" i="2"/>
  <c r="P1068" i="2"/>
  <c r="BI1063" i="2"/>
  <c r="BH1063" i="2"/>
  <c r="BG1063" i="2"/>
  <c r="BF1063" i="2"/>
  <c r="T1063" i="2"/>
  <c r="T1062" i="2"/>
  <c r="R1063" i="2"/>
  <c r="R1062" i="2"/>
  <c r="P1063" i="2"/>
  <c r="P1062" i="2"/>
  <c r="BI1060" i="2"/>
  <c r="BH1060" i="2"/>
  <c r="BG1060" i="2"/>
  <c r="BF1060" i="2"/>
  <c r="T1060" i="2"/>
  <c r="R1060" i="2"/>
  <c r="P1060" i="2"/>
  <c r="BI1057" i="2"/>
  <c r="BH1057" i="2"/>
  <c r="BG1057" i="2"/>
  <c r="BF1057" i="2"/>
  <c r="T1057" i="2"/>
  <c r="R1057" i="2"/>
  <c r="P1057" i="2"/>
  <c r="BI1055" i="2"/>
  <c r="BH1055" i="2"/>
  <c r="BG1055" i="2"/>
  <c r="BF1055" i="2"/>
  <c r="T1055" i="2"/>
  <c r="R1055" i="2"/>
  <c r="P1055" i="2"/>
  <c r="BI1052" i="2"/>
  <c r="BH1052" i="2"/>
  <c r="BG1052" i="2"/>
  <c r="BF1052" i="2"/>
  <c r="T1052" i="2"/>
  <c r="R1052" i="2"/>
  <c r="P1052" i="2"/>
  <c r="BI1049" i="2"/>
  <c r="BH1049" i="2"/>
  <c r="BG1049" i="2"/>
  <c r="BF1049" i="2"/>
  <c r="T1049" i="2"/>
  <c r="R1049" i="2"/>
  <c r="P1049" i="2"/>
  <c r="BI1043" i="2"/>
  <c r="BH1043" i="2"/>
  <c r="BG1043" i="2"/>
  <c r="BF1043" i="2"/>
  <c r="T1043" i="2"/>
  <c r="R1043" i="2"/>
  <c r="P1043" i="2"/>
  <c r="BI1041" i="2"/>
  <c r="BH1041" i="2"/>
  <c r="BG1041" i="2"/>
  <c r="BF1041" i="2"/>
  <c r="T1041" i="2"/>
  <c r="R1041" i="2"/>
  <c r="P1041" i="2"/>
  <c r="BI1038" i="2"/>
  <c r="BH1038" i="2"/>
  <c r="BG1038" i="2"/>
  <c r="BF1038" i="2"/>
  <c r="T1038" i="2"/>
  <c r="R1038" i="2"/>
  <c r="P1038" i="2"/>
  <c r="BI1028" i="2"/>
  <c r="BH1028" i="2"/>
  <c r="BG1028" i="2"/>
  <c r="BF1028" i="2"/>
  <c r="T1028" i="2"/>
  <c r="R1028" i="2"/>
  <c r="P1028" i="2"/>
  <c r="BI1021" i="2"/>
  <c r="BH1021" i="2"/>
  <c r="BG1021" i="2"/>
  <c r="BF1021" i="2"/>
  <c r="T1021" i="2"/>
  <c r="R1021" i="2"/>
  <c r="P1021" i="2"/>
  <c r="BI1019" i="2"/>
  <c r="BH1019" i="2"/>
  <c r="BG1019" i="2"/>
  <c r="BF1019" i="2"/>
  <c r="T1019" i="2"/>
  <c r="R1019" i="2"/>
  <c r="P1019" i="2"/>
  <c r="BI1018" i="2"/>
  <c r="BH1018" i="2"/>
  <c r="BG1018" i="2"/>
  <c r="BF1018" i="2"/>
  <c r="T1018" i="2"/>
  <c r="R1018" i="2"/>
  <c r="P1018" i="2"/>
  <c r="BI1015" i="2"/>
  <c r="BH1015" i="2"/>
  <c r="BG1015" i="2"/>
  <c r="BF1015" i="2"/>
  <c r="T1015" i="2"/>
  <c r="R1015" i="2"/>
  <c r="P1015" i="2"/>
  <c r="BI1014" i="2"/>
  <c r="BH1014" i="2"/>
  <c r="BG1014" i="2"/>
  <c r="BF1014" i="2"/>
  <c r="T1014" i="2"/>
  <c r="R1014" i="2"/>
  <c r="P1014" i="2"/>
  <c r="BI1011" i="2"/>
  <c r="BH1011" i="2"/>
  <c r="BG1011" i="2"/>
  <c r="BF1011" i="2"/>
  <c r="T1011" i="2"/>
  <c r="R1011" i="2"/>
  <c r="P1011" i="2"/>
  <c r="BI1007" i="2"/>
  <c r="BH1007" i="2"/>
  <c r="BG1007" i="2"/>
  <c r="BF1007" i="2"/>
  <c r="T1007" i="2"/>
  <c r="R1007" i="2"/>
  <c r="P1007" i="2"/>
  <c r="BI1004" i="2"/>
  <c r="BH1004" i="2"/>
  <c r="BG1004" i="2"/>
  <c r="BF1004" i="2"/>
  <c r="T1004" i="2"/>
  <c r="R1004" i="2"/>
  <c r="P1004" i="2"/>
  <c r="BI1001" i="2"/>
  <c r="BH1001" i="2"/>
  <c r="BG1001" i="2"/>
  <c r="BF1001" i="2"/>
  <c r="T1001" i="2"/>
  <c r="R1001" i="2"/>
  <c r="P1001" i="2"/>
  <c r="BI998" i="2"/>
  <c r="BH998" i="2"/>
  <c r="BG998" i="2"/>
  <c r="BF998" i="2"/>
  <c r="T998" i="2"/>
  <c r="R998" i="2"/>
  <c r="P998" i="2"/>
  <c r="BI995" i="2"/>
  <c r="BH995" i="2"/>
  <c r="BG995" i="2"/>
  <c r="BF995" i="2"/>
  <c r="T995" i="2"/>
  <c r="R995" i="2"/>
  <c r="P995" i="2"/>
  <c r="BI992" i="2"/>
  <c r="BH992" i="2"/>
  <c r="BG992" i="2"/>
  <c r="BF992" i="2"/>
  <c r="T992" i="2"/>
  <c r="R992" i="2"/>
  <c r="P992" i="2"/>
  <c r="BI974" i="2"/>
  <c r="BH974" i="2"/>
  <c r="BG974" i="2"/>
  <c r="BF974" i="2"/>
  <c r="T974" i="2"/>
  <c r="R974" i="2"/>
  <c r="P974" i="2"/>
  <c r="BI971" i="2"/>
  <c r="BH971" i="2"/>
  <c r="BG971" i="2"/>
  <c r="BF971" i="2"/>
  <c r="T971" i="2"/>
  <c r="R971" i="2"/>
  <c r="P971" i="2"/>
  <c r="BI968" i="2"/>
  <c r="BH968" i="2"/>
  <c r="BG968" i="2"/>
  <c r="BF968" i="2"/>
  <c r="T968" i="2"/>
  <c r="R968" i="2"/>
  <c r="P968" i="2"/>
  <c r="BI965" i="2"/>
  <c r="BH965" i="2"/>
  <c r="BG965" i="2"/>
  <c r="BF965" i="2"/>
  <c r="T965" i="2"/>
  <c r="R965" i="2"/>
  <c r="P965" i="2"/>
  <c r="BI962" i="2"/>
  <c r="BH962" i="2"/>
  <c r="BG962" i="2"/>
  <c r="BF962" i="2"/>
  <c r="T962" i="2"/>
  <c r="R962" i="2"/>
  <c r="P962" i="2"/>
  <c r="BI959" i="2"/>
  <c r="BH959" i="2"/>
  <c r="BG959" i="2"/>
  <c r="BF959" i="2"/>
  <c r="T959" i="2"/>
  <c r="R959" i="2"/>
  <c r="P959" i="2"/>
  <c r="BI957" i="2"/>
  <c r="BH957" i="2"/>
  <c r="BG957" i="2"/>
  <c r="BF957" i="2"/>
  <c r="T957" i="2"/>
  <c r="R957" i="2"/>
  <c r="P957" i="2"/>
  <c r="BI955" i="2"/>
  <c r="BH955" i="2"/>
  <c r="BG955" i="2"/>
  <c r="BF955" i="2"/>
  <c r="T955" i="2"/>
  <c r="R955" i="2"/>
  <c r="P955" i="2"/>
  <c r="BI951" i="2"/>
  <c r="BH951" i="2"/>
  <c r="BG951" i="2"/>
  <c r="BF951" i="2"/>
  <c r="T951" i="2"/>
  <c r="R951" i="2"/>
  <c r="P951" i="2"/>
  <c r="BI947" i="2"/>
  <c r="BH947" i="2"/>
  <c r="BG947" i="2"/>
  <c r="BF947" i="2"/>
  <c r="T947" i="2"/>
  <c r="R947" i="2"/>
  <c r="P947" i="2"/>
  <c r="BI944" i="2"/>
  <c r="BH944" i="2"/>
  <c r="BG944" i="2"/>
  <c r="BF944" i="2"/>
  <c r="T944" i="2"/>
  <c r="R944" i="2"/>
  <c r="P944" i="2"/>
  <c r="BI941" i="2"/>
  <c r="BH941" i="2"/>
  <c r="BG941" i="2"/>
  <c r="BF941" i="2"/>
  <c r="T941" i="2"/>
  <c r="R941" i="2"/>
  <c r="P941" i="2"/>
  <c r="BI938" i="2"/>
  <c r="BH938" i="2"/>
  <c r="BG938" i="2"/>
  <c r="BF938" i="2"/>
  <c r="T938" i="2"/>
  <c r="R938" i="2"/>
  <c r="P938" i="2"/>
  <c r="BI936" i="2"/>
  <c r="BH936" i="2"/>
  <c r="BG936" i="2"/>
  <c r="BF936" i="2"/>
  <c r="T936" i="2"/>
  <c r="R936" i="2"/>
  <c r="P936" i="2"/>
  <c r="BI933" i="2"/>
  <c r="BH933" i="2"/>
  <c r="BG933" i="2"/>
  <c r="BF933" i="2"/>
  <c r="T933" i="2"/>
  <c r="R933" i="2"/>
  <c r="P933" i="2"/>
  <c r="BI920" i="2"/>
  <c r="BH920" i="2"/>
  <c r="BG920" i="2"/>
  <c r="BF920" i="2"/>
  <c r="T920" i="2"/>
  <c r="R920" i="2"/>
  <c r="P920" i="2"/>
  <c r="BI917" i="2"/>
  <c r="BH917" i="2"/>
  <c r="BG917" i="2"/>
  <c r="BF917" i="2"/>
  <c r="T917" i="2"/>
  <c r="R917" i="2"/>
  <c r="P917" i="2"/>
  <c r="BI914" i="2"/>
  <c r="BH914" i="2"/>
  <c r="BG914" i="2"/>
  <c r="BF914" i="2"/>
  <c r="T914" i="2"/>
  <c r="R914" i="2"/>
  <c r="P914" i="2"/>
  <c r="BI911" i="2"/>
  <c r="BH911" i="2"/>
  <c r="BG911" i="2"/>
  <c r="BF911" i="2"/>
  <c r="T911" i="2"/>
  <c r="R911" i="2"/>
  <c r="P911" i="2"/>
  <c r="BI909" i="2"/>
  <c r="BH909" i="2"/>
  <c r="BG909" i="2"/>
  <c r="BF909" i="2"/>
  <c r="T909" i="2"/>
  <c r="R909" i="2"/>
  <c r="P909" i="2"/>
  <c r="BI905" i="2"/>
  <c r="BH905" i="2"/>
  <c r="BG905" i="2"/>
  <c r="BF905" i="2"/>
  <c r="T905" i="2"/>
  <c r="R905" i="2"/>
  <c r="P905" i="2"/>
  <c r="BI901" i="2"/>
  <c r="BH901" i="2"/>
  <c r="BG901" i="2"/>
  <c r="BF901" i="2"/>
  <c r="T901" i="2"/>
  <c r="R901" i="2"/>
  <c r="P901" i="2"/>
  <c r="BI897" i="2"/>
  <c r="BH897" i="2"/>
  <c r="BG897" i="2"/>
  <c r="BF897" i="2"/>
  <c r="T897" i="2"/>
  <c r="R897" i="2"/>
  <c r="P897" i="2"/>
  <c r="BI891" i="2"/>
  <c r="BH891" i="2"/>
  <c r="BG891" i="2"/>
  <c r="BF891" i="2"/>
  <c r="T891" i="2"/>
  <c r="R891" i="2"/>
  <c r="P891" i="2"/>
  <c r="BI886" i="2"/>
  <c r="BH886" i="2"/>
  <c r="BG886" i="2"/>
  <c r="BF886" i="2"/>
  <c r="T886" i="2"/>
  <c r="R886" i="2"/>
  <c r="P886" i="2"/>
  <c r="BI881" i="2"/>
  <c r="BH881" i="2"/>
  <c r="BG881" i="2"/>
  <c r="BF881" i="2"/>
  <c r="T881" i="2"/>
  <c r="R881" i="2"/>
  <c r="P881" i="2"/>
  <c r="BI880" i="2"/>
  <c r="BH880" i="2"/>
  <c r="BG880" i="2"/>
  <c r="BF880" i="2"/>
  <c r="T880" i="2"/>
  <c r="R880" i="2"/>
  <c r="P880" i="2"/>
  <c r="BI877" i="2"/>
  <c r="BH877" i="2"/>
  <c r="BG877" i="2"/>
  <c r="BF877" i="2"/>
  <c r="T877" i="2"/>
  <c r="R877" i="2"/>
  <c r="P877" i="2"/>
  <c r="BI866" i="2"/>
  <c r="BH866" i="2"/>
  <c r="BG866" i="2"/>
  <c r="BF866" i="2"/>
  <c r="T866" i="2"/>
  <c r="R866" i="2"/>
  <c r="P866" i="2"/>
  <c r="BI862" i="2"/>
  <c r="BH862" i="2"/>
  <c r="BG862" i="2"/>
  <c r="BF862" i="2"/>
  <c r="T862" i="2"/>
  <c r="R862" i="2"/>
  <c r="P862" i="2"/>
  <c r="BI859" i="2"/>
  <c r="BH859" i="2"/>
  <c r="BG859" i="2"/>
  <c r="BF859" i="2"/>
  <c r="T859" i="2"/>
  <c r="R859" i="2"/>
  <c r="P859" i="2"/>
  <c r="BI856" i="2"/>
  <c r="BH856" i="2"/>
  <c r="BG856" i="2"/>
  <c r="BF856" i="2"/>
  <c r="T856" i="2"/>
  <c r="R856" i="2"/>
  <c r="P856" i="2"/>
  <c r="BI853" i="2"/>
  <c r="BH853" i="2"/>
  <c r="BG853" i="2"/>
  <c r="BF853" i="2"/>
  <c r="T853" i="2"/>
  <c r="R853" i="2"/>
  <c r="P853" i="2"/>
  <c r="BI849" i="2"/>
  <c r="BH849" i="2"/>
  <c r="BG849" i="2"/>
  <c r="BF849" i="2"/>
  <c r="T849" i="2"/>
  <c r="R849" i="2"/>
  <c r="P849" i="2"/>
  <c r="BI846" i="2"/>
  <c r="BH846" i="2"/>
  <c r="BG846" i="2"/>
  <c r="BF846" i="2"/>
  <c r="T846" i="2"/>
  <c r="R846" i="2"/>
  <c r="P846" i="2"/>
  <c r="BI845" i="2"/>
  <c r="BH845" i="2"/>
  <c r="BG845" i="2"/>
  <c r="BF845" i="2"/>
  <c r="T845" i="2"/>
  <c r="R845" i="2"/>
  <c r="P845" i="2"/>
  <c r="BI843" i="2"/>
  <c r="BH843" i="2"/>
  <c r="BG843" i="2"/>
  <c r="BF843" i="2"/>
  <c r="T843" i="2"/>
  <c r="R843" i="2"/>
  <c r="P843" i="2"/>
  <c r="BI840" i="2"/>
  <c r="BH840" i="2"/>
  <c r="BG840" i="2"/>
  <c r="BF840" i="2"/>
  <c r="T840" i="2"/>
  <c r="R840" i="2"/>
  <c r="P840" i="2"/>
  <c r="BI837" i="2"/>
  <c r="BH837" i="2"/>
  <c r="BG837" i="2"/>
  <c r="BF837" i="2"/>
  <c r="T837" i="2"/>
  <c r="R837" i="2"/>
  <c r="P837" i="2"/>
  <c r="BI834" i="2"/>
  <c r="BH834" i="2"/>
  <c r="BG834" i="2"/>
  <c r="BF834" i="2"/>
  <c r="T834" i="2"/>
  <c r="R834" i="2"/>
  <c r="P834" i="2"/>
  <c r="BI832" i="2"/>
  <c r="BH832" i="2"/>
  <c r="BG832" i="2"/>
  <c r="BF832" i="2"/>
  <c r="T832" i="2"/>
  <c r="R832" i="2"/>
  <c r="P832" i="2"/>
  <c r="BI827" i="2"/>
  <c r="BH827" i="2"/>
  <c r="BG827" i="2"/>
  <c r="BF827" i="2"/>
  <c r="T827" i="2"/>
  <c r="R827" i="2"/>
  <c r="P827" i="2"/>
  <c r="BI824" i="2"/>
  <c r="BH824" i="2"/>
  <c r="BG824" i="2"/>
  <c r="BF824" i="2"/>
  <c r="T824" i="2"/>
  <c r="R824" i="2"/>
  <c r="P824" i="2"/>
  <c r="BI821" i="2"/>
  <c r="BH821" i="2"/>
  <c r="BG821" i="2"/>
  <c r="BF821" i="2"/>
  <c r="T821" i="2"/>
  <c r="R821" i="2"/>
  <c r="P821" i="2"/>
  <c r="BI818" i="2"/>
  <c r="BH818" i="2"/>
  <c r="BG818" i="2"/>
  <c r="BF818" i="2"/>
  <c r="T818" i="2"/>
  <c r="R818" i="2"/>
  <c r="P818" i="2"/>
  <c r="BI815" i="2"/>
  <c r="BH815" i="2"/>
  <c r="BG815" i="2"/>
  <c r="BF815" i="2"/>
  <c r="T815" i="2"/>
  <c r="R815" i="2"/>
  <c r="P815" i="2"/>
  <c r="BI812" i="2"/>
  <c r="BH812" i="2"/>
  <c r="BG812" i="2"/>
  <c r="BF812" i="2"/>
  <c r="T812" i="2"/>
  <c r="R812" i="2"/>
  <c r="P812" i="2"/>
  <c r="BI809" i="2"/>
  <c r="BH809" i="2"/>
  <c r="BG809" i="2"/>
  <c r="BF809" i="2"/>
  <c r="T809" i="2"/>
  <c r="R809" i="2"/>
  <c r="P809" i="2"/>
  <c r="BI805" i="2"/>
  <c r="BH805" i="2"/>
  <c r="BG805" i="2"/>
  <c r="BF805" i="2"/>
  <c r="T805" i="2"/>
  <c r="R805" i="2"/>
  <c r="P805" i="2"/>
  <c r="BI802" i="2"/>
  <c r="BH802" i="2"/>
  <c r="BG802" i="2"/>
  <c r="BF802" i="2"/>
  <c r="T802" i="2"/>
  <c r="R802" i="2"/>
  <c r="P802" i="2"/>
  <c r="BI800" i="2"/>
  <c r="BH800" i="2"/>
  <c r="BG800" i="2"/>
  <c r="BF800" i="2"/>
  <c r="T800" i="2"/>
  <c r="R800" i="2"/>
  <c r="P800" i="2"/>
  <c r="BI796" i="2"/>
  <c r="BH796" i="2"/>
  <c r="BG796" i="2"/>
  <c r="BF796" i="2"/>
  <c r="T796" i="2"/>
  <c r="R796" i="2"/>
  <c r="P796" i="2"/>
  <c r="BI794" i="2"/>
  <c r="BH794" i="2"/>
  <c r="BG794" i="2"/>
  <c r="BF794" i="2"/>
  <c r="T794" i="2"/>
  <c r="R794" i="2"/>
  <c r="P794" i="2"/>
  <c r="BI785" i="2"/>
  <c r="BH785" i="2"/>
  <c r="BG785" i="2"/>
  <c r="BF785" i="2"/>
  <c r="T785" i="2"/>
  <c r="R785" i="2"/>
  <c r="P785" i="2"/>
  <c r="BI782" i="2"/>
  <c r="BH782" i="2"/>
  <c r="BG782" i="2"/>
  <c r="BF782" i="2"/>
  <c r="T782" i="2"/>
  <c r="R782" i="2"/>
  <c r="P782" i="2"/>
  <c r="BI781" i="2"/>
  <c r="BH781" i="2"/>
  <c r="BG781" i="2"/>
  <c r="BF781" i="2"/>
  <c r="T781" i="2"/>
  <c r="R781" i="2"/>
  <c r="P781" i="2"/>
  <c r="BI779" i="2"/>
  <c r="BH779" i="2"/>
  <c r="BG779" i="2"/>
  <c r="BF779" i="2"/>
  <c r="T779" i="2"/>
  <c r="R779" i="2"/>
  <c r="P779" i="2"/>
  <c r="BI777" i="2"/>
  <c r="BH777" i="2"/>
  <c r="BG777" i="2"/>
  <c r="BF777" i="2"/>
  <c r="T777" i="2"/>
  <c r="R777" i="2"/>
  <c r="P777" i="2"/>
  <c r="BI773" i="2"/>
  <c r="BH773" i="2"/>
  <c r="BG773" i="2"/>
  <c r="BF773" i="2"/>
  <c r="T773" i="2"/>
  <c r="R773" i="2"/>
  <c r="P773" i="2"/>
  <c r="BI770" i="2"/>
  <c r="BH770" i="2"/>
  <c r="BG770" i="2"/>
  <c r="BF770" i="2"/>
  <c r="T770" i="2"/>
  <c r="R770" i="2"/>
  <c r="P770" i="2"/>
  <c r="BI767" i="2"/>
  <c r="BH767" i="2"/>
  <c r="BG767" i="2"/>
  <c r="BF767" i="2"/>
  <c r="T767" i="2"/>
  <c r="R767" i="2"/>
  <c r="P767" i="2"/>
  <c r="BI765" i="2"/>
  <c r="BH765" i="2"/>
  <c r="BG765" i="2"/>
  <c r="BF765" i="2"/>
  <c r="T765" i="2"/>
  <c r="R765" i="2"/>
  <c r="P765" i="2"/>
  <c r="BI763" i="2"/>
  <c r="BH763" i="2"/>
  <c r="BG763" i="2"/>
  <c r="BF763" i="2"/>
  <c r="T763" i="2"/>
  <c r="R763" i="2"/>
  <c r="P763" i="2"/>
  <c r="BI761" i="2"/>
  <c r="BH761" i="2"/>
  <c r="BG761" i="2"/>
  <c r="BF761" i="2"/>
  <c r="T761" i="2"/>
  <c r="R761" i="2"/>
  <c r="P761" i="2"/>
  <c r="BI759" i="2"/>
  <c r="BH759" i="2"/>
  <c r="BG759" i="2"/>
  <c r="BF759" i="2"/>
  <c r="T759" i="2"/>
  <c r="R759" i="2"/>
  <c r="P759" i="2"/>
  <c r="BI754" i="2"/>
  <c r="BH754" i="2"/>
  <c r="BG754" i="2"/>
  <c r="BF754" i="2"/>
  <c r="T754" i="2"/>
  <c r="R754" i="2"/>
  <c r="P754" i="2"/>
  <c r="BI750" i="2"/>
  <c r="BH750" i="2"/>
  <c r="BG750" i="2"/>
  <c r="BF750" i="2"/>
  <c r="T750" i="2"/>
  <c r="R750" i="2"/>
  <c r="P750" i="2"/>
  <c r="BI748" i="2"/>
  <c r="BH748" i="2"/>
  <c r="BG748" i="2"/>
  <c r="BF748" i="2"/>
  <c r="T748" i="2"/>
  <c r="R748" i="2"/>
  <c r="P748" i="2"/>
  <c r="BI745" i="2"/>
  <c r="BH745" i="2"/>
  <c r="BG745" i="2"/>
  <c r="BF745" i="2"/>
  <c r="T745" i="2"/>
  <c r="R745" i="2"/>
  <c r="P745" i="2"/>
  <c r="BI741" i="2"/>
  <c r="BH741" i="2"/>
  <c r="BG741" i="2"/>
  <c r="BF741" i="2"/>
  <c r="T741" i="2"/>
  <c r="R741" i="2"/>
  <c r="P741" i="2"/>
  <c r="BI736" i="2"/>
  <c r="BH736" i="2"/>
  <c r="BG736" i="2"/>
  <c r="BF736" i="2"/>
  <c r="T736" i="2"/>
  <c r="R736" i="2"/>
  <c r="P736" i="2"/>
  <c r="BI734" i="2"/>
  <c r="BH734" i="2"/>
  <c r="BG734" i="2"/>
  <c r="BF734" i="2"/>
  <c r="T734" i="2"/>
  <c r="R734" i="2"/>
  <c r="P734" i="2"/>
  <c r="BI730" i="2"/>
  <c r="BH730" i="2"/>
  <c r="BG730" i="2"/>
  <c r="BF730" i="2"/>
  <c r="T730" i="2"/>
  <c r="R730" i="2"/>
  <c r="P730" i="2"/>
  <c r="BI728" i="2"/>
  <c r="BH728" i="2"/>
  <c r="BG728" i="2"/>
  <c r="BF728" i="2"/>
  <c r="T728" i="2"/>
  <c r="R728" i="2"/>
  <c r="P728" i="2"/>
  <c r="BI725" i="2"/>
  <c r="BH725" i="2"/>
  <c r="BG725" i="2"/>
  <c r="BF725" i="2"/>
  <c r="T725" i="2"/>
  <c r="R725" i="2"/>
  <c r="P725" i="2"/>
  <c r="BI723" i="2"/>
  <c r="BH723" i="2"/>
  <c r="BG723" i="2"/>
  <c r="BF723" i="2"/>
  <c r="T723" i="2"/>
  <c r="R723" i="2"/>
  <c r="P723" i="2"/>
  <c r="BI719" i="2"/>
  <c r="BH719" i="2"/>
  <c r="BG719" i="2"/>
  <c r="BF719" i="2"/>
  <c r="T719" i="2"/>
  <c r="R719" i="2"/>
  <c r="P719" i="2"/>
  <c r="BI717" i="2"/>
  <c r="BH717" i="2"/>
  <c r="BG717" i="2"/>
  <c r="BF717" i="2"/>
  <c r="T717" i="2"/>
  <c r="R717" i="2"/>
  <c r="P717" i="2"/>
  <c r="BI713" i="2"/>
  <c r="BH713" i="2"/>
  <c r="BG713" i="2"/>
  <c r="BF713" i="2"/>
  <c r="T713" i="2"/>
  <c r="R713" i="2"/>
  <c r="P713" i="2"/>
  <c r="BI710" i="2"/>
  <c r="BH710" i="2"/>
  <c r="BG710" i="2"/>
  <c r="BF710" i="2"/>
  <c r="T710" i="2"/>
  <c r="R710" i="2"/>
  <c r="P710" i="2"/>
  <c r="BI707" i="2"/>
  <c r="BH707" i="2"/>
  <c r="BG707" i="2"/>
  <c r="BF707" i="2"/>
  <c r="T707" i="2"/>
  <c r="R707" i="2"/>
  <c r="P707" i="2"/>
  <c r="BI704" i="2"/>
  <c r="BH704" i="2"/>
  <c r="BG704" i="2"/>
  <c r="BF704" i="2"/>
  <c r="T704" i="2"/>
  <c r="R704" i="2"/>
  <c r="P704" i="2"/>
  <c r="BI701" i="2"/>
  <c r="BH701" i="2"/>
  <c r="BG701" i="2"/>
  <c r="BF701" i="2"/>
  <c r="T701" i="2"/>
  <c r="R701" i="2"/>
  <c r="P701" i="2"/>
  <c r="BI698" i="2"/>
  <c r="BH698" i="2"/>
  <c r="BG698" i="2"/>
  <c r="BF698" i="2"/>
  <c r="T698" i="2"/>
  <c r="R698" i="2"/>
  <c r="P698" i="2"/>
  <c r="BI695" i="2"/>
  <c r="BH695" i="2"/>
  <c r="BG695" i="2"/>
  <c r="BF695" i="2"/>
  <c r="T695" i="2"/>
  <c r="R695" i="2"/>
  <c r="P695" i="2"/>
  <c r="BI690" i="2"/>
  <c r="BH690" i="2"/>
  <c r="BG690" i="2"/>
  <c r="BF690" i="2"/>
  <c r="T690" i="2"/>
  <c r="R690" i="2"/>
  <c r="P690" i="2"/>
  <c r="BI685" i="2"/>
  <c r="BH685" i="2"/>
  <c r="BG685" i="2"/>
  <c r="BF685" i="2"/>
  <c r="T685" i="2"/>
  <c r="R685" i="2"/>
  <c r="P685" i="2"/>
  <c r="BI683" i="2"/>
  <c r="BH683" i="2"/>
  <c r="BG683" i="2"/>
  <c r="BF683" i="2"/>
  <c r="T683" i="2"/>
  <c r="R683" i="2"/>
  <c r="P683" i="2"/>
  <c r="BI680" i="2"/>
  <c r="BH680" i="2"/>
  <c r="BG680" i="2"/>
  <c r="BF680" i="2"/>
  <c r="T680" i="2"/>
  <c r="R680" i="2"/>
  <c r="P680" i="2"/>
  <c r="BI677" i="2"/>
  <c r="BH677" i="2"/>
  <c r="BG677" i="2"/>
  <c r="BF677" i="2"/>
  <c r="T677" i="2"/>
  <c r="R677" i="2"/>
  <c r="P677" i="2"/>
  <c r="BI674" i="2"/>
  <c r="BH674" i="2"/>
  <c r="BG674" i="2"/>
  <c r="BF674" i="2"/>
  <c r="T674" i="2"/>
  <c r="R674" i="2"/>
  <c r="P674" i="2"/>
  <c r="BI670" i="2"/>
  <c r="BH670" i="2"/>
  <c r="BG670" i="2"/>
  <c r="BF670" i="2"/>
  <c r="T670" i="2"/>
  <c r="R670" i="2"/>
  <c r="P670" i="2"/>
  <c r="BI667" i="2"/>
  <c r="BH667" i="2"/>
  <c r="BG667" i="2"/>
  <c r="BF667" i="2"/>
  <c r="T667" i="2"/>
  <c r="R667" i="2"/>
  <c r="P667" i="2"/>
  <c r="BI662" i="2"/>
  <c r="BH662" i="2"/>
  <c r="BG662" i="2"/>
  <c r="BF662" i="2"/>
  <c r="T662" i="2"/>
  <c r="R662" i="2"/>
  <c r="P662" i="2"/>
  <c r="BI657" i="2"/>
  <c r="BH657" i="2"/>
  <c r="BG657" i="2"/>
  <c r="BF657" i="2"/>
  <c r="T657" i="2"/>
  <c r="R657" i="2"/>
  <c r="P657" i="2"/>
  <c r="BI653" i="2"/>
  <c r="BH653" i="2"/>
  <c r="BG653" i="2"/>
  <c r="BF653" i="2"/>
  <c r="T653" i="2"/>
  <c r="R653" i="2"/>
  <c r="P653" i="2"/>
  <c r="BI649" i="2"/>
  <c r="BH649" i="2"/>
  <c r="BG649" i="2"/>
  <c r="BF649" i="2"/>
  <c r="T649" i="2"/>
  <c r="R649" i="2"/>
  <c r="P649" i="2"/>
  <c r="BI646" i="2"/>
  <c r="BH646" i="2"/>
  <c r="BG646" i="2"/>
  <c r="BF646" i="2"/>
  <c r="T646" i="2"/>
  <c r="R646" i="2"/>
  <c r="P646" i="2"/>
  <c r="BI642" i="2"/>
  <c r="BH642" i="2"/>
  <c r="BG642" i="2"/>
  <c r="BF642" i="2"/>
  <c r="T642" i="2"/>
  <c r="R642" i="2"/>
  <c r="P642" i="2"/>
  <c r="BI640" i="2"/>
  <c r="BH640" i="2"/>
  <c r="BG640" i="2"/>
  <c r="BF640" i="2"/>
  <c r="T640" i="2"/>
  <c r="R640" i="2"/>
  <c r="P640" i="2"/>
  <c r="BI637" i="2"/>
  <c r="BH637" i="2"/>
  <c r="BG637" i="2"/>
  <c r="BF637" i="2"/>
  <c r="T637" i="2"/>
  <c r="R637" i="2"/>
  <c r="P637" i="2"/>
  <c r="BI634" i="2"/>
  <c r="BH634" i="2"/>
  <c r="BG634" i="2"/>
  <c r="BF634" i="2"/>
  <c r="T634" i="2"/>
  <c r="R634" i="2"/>
  <c r="P634" i="2"/>
  <c r="BI632" i="2"/>
  <c r="BH632" i="2"/>
  <c r="BG632" i="2"/>
  <c r="BF632" i="2"/>
  <c r="T632" i="2"/>
  <c r="R632" i="2"/>
  <c r="P632" i="2"/>
  <c r="BI629" i="2"/>
  <c r="BH629" i="2"/>
  <c r="BG629" i="2"/>
  <c r="BF629" i="2"/>
  <c r="T629" i="2"/>
  <c r="R629" i="2"/>
  <c r="P629" i="2"/>
  <c r="BI627" i="2"/>
  <c r="BH627" i="2"/>
  <c r="BG627" i="2"/>
  <c r="BF627" i="2"/>
  <c r="T627" i="2"/>
  <c r="R627" i="2"/>
  <c r="P627" i="2"/>
  <c r="BI624" i="2"/>
  <c r="BH624" i="2"/>
  <c r="BG624" i="2"/>
  <c r="BF624" i="2"/>
  <c r="T624" i="2"/>
  <c r="R624" i="2"/>
  <c r="P624" i="2"/>
  <c r="BI622" i="2"/>
  <c r="BH622" i="2"/>
  <c r="BG622" i="2"/>
  <c r="BF622" i="2"/>
  <c r="T622" i="2"/>
  <c r="R622" i="2"/>
  <c r="P622" i="2"/>
  <c r="BI617" i="2"/>
  <c r="BH617" i="2"/>
  <c r="BG617" i="2"/>
  <c r="BF617" i="2"/>
  <c r="T617" i="2"/>
  <c r="R617" i="2"/>
  <c r="P617" i="2"/>
  <c r="BI615" i="2"/>
  <c r="BH615" i="2"/>
  <c r="BG615" i="2"/>
  <c r="BF615" i="2"/>
  <c r="T615" i="2"/>
  <c r="R615" i="2"/>
  <c r="P615" i="2"/>
  <c r="BI609" i="2"/>
  <c r="BH609" i="2"/>
  <c r="BG609" i="2"/>
  <c r="BF609" i="2"/>
  <c r="T609" i="2"/>
  <c r="R609" i="2"/>
  <c r="P609" i="2"/>
  <c r="BI606" i="2"/>
  <c r="BH606" i="2"/>
  <c r="BG606" i="2"/>
  <c r="BF606" i="2"/>
  <c r="T606" i="2"/>
  <c r="R606" i="2"/>
  <c r="P606" i="2"/>
  <c r="BI603" i="2"/>
  <c r="BH603" i="2"/>
  <c r="BG603" i="2"/>
  <c r="BF603" i="2"/>
  <c r="T603" i="2"/>
  <c r="R603" i="2"/>
  <c r="P603" i="2"/>
  <c r="BI601" i="2"/>
  <c r="BH601" i="2"/>
  <c r="BG601" i="2"/>
  <c r="BF601" i="2"/>
  <c r="T601" i="2"/>
  <c r="R601" i="2"/>
  <c r="P601" i="2"/>
  <c r="BI598" i="2"/>
  <c r="BH598" i="2"/>
  <c r="BG598" i="2"/>
  <c r="BF598" i="2"/>
  <c r="T598" i="2"/>
  <c r="R598" i="2"/>
  <c r="P598" i="2"/>
  <c r="BI596" i="2"/>
  <c r="BH596" i="2"/>
  <c r="BG596" i="2"/>
  <c r="BF596" i="2"/>
  <c r="T596" i="2"/>
  <c r="R596" i="2"/>
  <c r="P596" i="2"/>
  <c r="BI593" i="2"/>
  <c r="BH593" i="2"/>
  <c r="BG593" i="2"/>
  <c r="BF593" i="2"/>
  <c r="T593" i="2"/>
  <c r="R593" i="2"/>
  <c r="P593" i="2"/>
  <c r="BI591" i="2"/>
  <c r="BH591" i="2"/>
  <c r="BG591" i="2"/>
  <c r="BF591" i="2"/>
  <c r="T591" i="2"/>
  <c r="R591" i="2"/>
  <c r="P591" i="2"/>
  <c r="BI588" i="2"/>
  <c r="BH588" i="2"/>
  <c r="BG588" i="2"/>
  <c r="BF588" i="2"/>
  <c r="T588" i="2"/>
  <c r="R588" i="2"/>
  <c r="P588" i="2"/>
  <c r="BI586" i="2"/>
  <c r="BH586" i="2"/>
  <c r="BG586" i="2"/>
  <c r="BF586" i="2"/>
  <c r="T586" i="2"/>
  <c r="R586" i="2"/>
  <c r="P586" i="2"/>
  <c r="BI581" i="2"/>
  <c r="BH581" i="2"/>
  <c r="BG581" i="2"/>
  <c r="BF581" i="2"/>
  <c r="T581" i="2"/>
  <c r="R581" i="2"/>
  <c r="P581" i="2"/>
  <c r="BI576" i="2"/>
  <c r="BH576" i="2"/>
  <c r="BG576" i="2"/>
  <c r="BF576" i="2"/>
  <c r="T576" i="2"/>
  <c r="R576" i="2"/>
  <c r="P576" i="2"/>
  <c r="BI574" i="2"/>
  <c r="BH574" i="2"/>
  <c r="BG574" i="2"/>
  <c r="BF574" i="2"/>
  <c r="T574" i="2"/>
  <c r="R574" i="2"/>
  <c r="P574" i="2"/>
  <c r="BI569" i="2"/>
  <c r="BH569" i="2"/>
  <c r="BG569" i="2"/>
  <c r="BF569" i="2"/>
  <c r="T569" i="2"/>
  <c r="R569" i="2"/>
  <c r="P569" i="2"/>
  <c r="BI565" i="2"/>
  <c r="BH565" i="2"/>
  <c r="BG565" i="2"/>
  <c r="BF565" i="2"/>
  <c r="T565" i="2"/>
  <c r="T564" i="2"/>
  <c r="R565" i="2"/>
  <c r="R564" i="2"/>
  <c r="P565" i="2"/>
  <c r="P564" i="2"/>
  <c r="BI561" i="2"/>
  <c r="BH561" i="2"/>
  <c r="BG561" i="2"/>
  <c r="BF561" i="2"/>
  <c r="T561" i="2"/>
  <c r="R561" i="2"/>
  <c r="P561" i="2"/>
  <c r="BI558" i="2"/>
  <c r="BH558" i="2"/>
  <c r="BG558" i="2"/>
  <c r="BF558" i="2"/>
  <c r="T558" i="2"/>
  <c r="R558" i="2"/>
  <c r="P558" i="2"/>
  <c r="BI555" i="2"/>
  <c r="BH555" i="2"/>
  <c r="BG555" i="2"/>
  <c r="BF555" i="2"/>
  <c r="T555" i="2"/>
  <c r="R555" i="2"/>
  <c r="P555" i="2"/>
  <c r="BI552" i="2"/>
  <c r="BH552" i="2"/>
  <c r="BG552" i="2"/>
  <c r="BF552" i="2"/>
  <c r="T552" i="2"/>
  <c r="R552" i="2"/>
  <c r="P552" i="2"/>
  <c r="BI549" i="2"/>
  <c r="BH549" i="2"/>
  <c r="BG549" i="2"/>
  <c r="BF549" i="2"/>
  <c r="T549" i="2"/>
  <c r="R549" i="2"/>
  <c r="P549" i="2"/>
  <c r="BI546" i="2"/>
  <c r="BH546" i="2"/>
  <c r="BG546" i="2"/>
  <c r="BF546" i="2"/>
  <c r="T546" i="2"/>
  <c r="R546" i="2"/>
  <c r="P546" i="2"/>
  <c r="BI543" i="2"/>
  <c r="BH543" i="2"/>
  <c r="BG543" i="2"/>
  <c r="BF543" i="2"/>
  <c r="T543" i="2"/>
  <c r="R543" i="2"/>
  <c r="P543" i="2"/>
  <c r="BI540" i="2"/>
  <c r="BH540" i="2"/>
  <c r="BG540" i="2"/>
  <c r="BF540" i="2"/>
  <c r="T540" i="2"/>
  <c r="R540" i="2"/>
  <c r="P540" i="2"/>
  <c r="BI537" i="2"/>
  <c r="BH537" i="2"/>
  <c r="BG537" i="2"/>
  <c r="BF537" i="2"/>
  <c r="T537" i="2"/>
  <c r="R537" i="2"/>
  <c r="P537" i="2"/>
  <c r="BI534" i="2"/>
  <c r="BH534" i="2"/>
  <c r="BG534" i="2"/>
  <c r="BF534" i="2"/>
  <c r="T534" i="2"/>
  <c r="R534" i="2"/>
  <c r="P534" i="2"/>
  <c r="BI531" i="2"/>
  <c r="BH531" i="2"/>
  <c r="BG531" i="2"/>
  <c r="BF531" i="2"/>
  <c r="T531" i="2"/>
  <c r="R531" i="2"/>
  <c r="P531" i="2"/>
  <c r="BI528" i="2"/>
  <c r="BH528" i="2"/>
  <c r="BG528" i="2"/>
  <c r="BF528" i="2"/>
  <c r="T528" i="2"/>
  <c r="R528" i="2"/>
  <c r="P528" i="2"/>
  <c r="BI526" i="2"/>
  <c r="BH526" i="2"/>
  <c r="BG526" i="2"/>
  <c r="BF526" i="2"/>
  <c r="T526" i="2"/>
  <c r="R526" i="2"/>
  <c r="P526" i="2"/>
  <c r="BI524" i="2"/>
  <c r="BH524" i="2"/>
  <c r="BG524" i="2"/>
  <c r="BF524" i="2"/>
  <c r="T524" i="2"/>
  <c r="R524" i="2"/>
  <c r="P524" i="2"/>
  <c r="BI521" i="2"/>
  <c r="BH521" i="2"/>
  <c r="BG521" i="2"/>
  <c r="BF521" i="2"/>
  <c r="T521" i="2"/>
  <c r="R521" i="2"/>
  <c r="P521" i="2"/>
  <c r="BI520" i="2"/>
  <c r="BH520" i="2"/>
  <c r="BG520" i="2"/>
  <c r="BF520" i="2"/>
  <c r="T520" i="2"/>
  <c r="R520" i="2"/>
  <c r="P520" i="2"/>
  <c r="BI519" i="2"/>
  <c r="BH519" i="2"/>
  <c r="BG519" i="2"/>
  <c r="BF519" i="2"/>
  <c r="T519" i="2"/>
  <c r="R519" i="2"/>
  <c r="P519" i="2"/>
  <c r="BI518" i="2"/>
  <c r="BH518" i="2"/>
  <c r="BG518" i="2"/>
  <c r="BF518" i="2"/>
  <c r="T518" i="2"/>
  <c r="R518" i="2"/>
  <c r="P518" i="2"/>
  <c r="BI517" i="2"/>
  <c r="BH517" i="2"/>
  <c r="BG517" i="2"/>
  <c r="BF517" i="2"/>
  <c r="T517" i="2"/>
  <c r="R517" i="2"/>
  <c r="P517" i="2"/>
  <c r="BI516" i="2"/>
  <c r="BH516" i="2"/>
  <c r="BG516" i="2"/>
  <c r="BF516" i="2"/>
  <c r="T516" i="2"/>
  <c r="R516" i="2"/>
  <c r="P516" i="2"/>
  <c r="BI515" i="2"/>
  <c r="BH515" i="2"/>
  <c r="BG515" i="2"/>
  <c r="BF515" i="2"/>
  <c r="T515" i="2"/>
  <c r="R515" i="2"/>
  <c r="P515" i="2"/>
  <c r="BI514" i="2"/>
  <c r="BH514" i="2"/>
  <c r="BG514" i="2"/>
  <c r="BF514" i="2"/>
  <c r="T514" i="2"/>
  <c r="R514" i="2"/>
  <c r="P514" i="2"/>
  <c r="BI513" i="2"/>
  <c r="BH513" i="2"/>
  <c r="BG513" i="2"/>
  <c r="BF513" i="2"/>
  <c r="T513" i="2"/>
  <c r="R513" i="2"/>
  <c r="P513" i="2"/>
  <c r="BI512" i="2"/>
  <c r="BH512" i="2"/>
  <c r="BG512" i="2"/>
  <c r="BF512" i="2"/>
  <c r="T512" i="2"/>
  <c r="R512" i="2"/>
  <c r="P512" i="2"/>
  <c r="BI511" i="2"/>
  <c r="BH511" i="2"/>
  <c r="BG511" i="2"/>
  <c r="BF511" i="2"/>
  <c r="T511" i="2"/>
  <c r="R511" i="2"/>
  <c r="P511" i="2"/>
  <c r="BI508" i="2"/>
  <c r="BH508" i="2"/>
  <c r="BG508" i="2"/>
  <c r="BF508" i="2"/>
  <c r="T508" i="2"/>
  <c r="R508" i="2"/>
  <c r="P508" i="2"/>
  <c r="BI502" i="2"/>
  <c r="BH502" i="2"/>
  <c r="BG502" i="2"/>
  <c r="BF502" i="2"/>
  <c r="T502" i="2"/>
  <c r="R502" i="2"/>
  <c r="P502" i="2"/>
  <c r="BI499" i="2"/>
  <c r="BH499" i="2"/>
  <c r="BG499" i="2"/>
  <c r="BF499" i="2"/>
  <c r="T499" i="2"/>
  <c r="R499" i="2"/>
  <c r="P499" i="2"/>
  <c r="BI493" i="2"/>
  <c r="BH493" i="2"/>
  <c r="BG493" i="2"/>
  <c r="BF493" i="2"/>
  <c r="T493" i="2"/>
  <c r="R493" i="2"/>
  <c r="P493" i="2"/>
  <c r="BI488" i="2"/>
  <c r="BH488" i="2"/>
  <c r="BG488" i="2"/>
  <c r="BF488" i="2"/>
  <c r="T488" i="2"/>
  <c r="R488" i="2"/>
  <c r="P488" i="2"/>
  <c r="BI483" i="2"/>
  <c r="BH483" i="2"/>
  <c r="BG483" i="2"/>
  <c r="BF483" i="2"/>
  <c r="T483" i="2"/>
  <c r="R483" i="2"/>
  <c r="P483" i="2"/>
  <c r="BI473" i="2"/>
  <c r="BH473" i="2"/>
  <c r="BG473" i="2"/>
  <c r="BF473" i="2"/>
  <c r="T473" i="2"/>
  <c r="R473" i="2"/>
  <c r="P473" i="2"/>
  <c r="BI469" i="2"/>
  <c r="BH469" i="2"/>
  <c r="BG469" i="2"/>
  <c r="BF469" i="2"/>
  <c r="T469" i="2"/>
  <c r="R469" i="2"/>
  <c r="P469" i="2"/>
  <c r="BI465" i="2"/>
  <c r="BH465" i="2"/>
  <c r="BG465" i="2"/>
  <c r="BF465" i="2"/>
  <c r="T465" i="2"/>
  <c r="R465" i="2"/>
  <c r="P465" i="2"/>
  <c r="BI462" i="2"/>
  <c r="BH462" i="2"/>
  <c r="BG462" i="2"/>
  <c r="BF462" i="2"/>
  <c r="T462" i="2"/>
  <c r="R462" i="2"/>
  <c r="P462" i="2"/>
  <c r="BI459" i="2"/>
  <c r="BH459" i="2"/>
  <c r="BG459" i="2"/>
  <c r="BF459" i="2"/>
  <c r="T459" i="2"/>
  <c r="R459" i="2"/>
  <c r="P459" i="2"/>
  <c r="BI456" i="2"/>
  <c r="BH456" i="2"/>
  <c r="BG456" i="2"/>
  <c r="BF456" i="2"/>
  <c r="T456" i="2"/>
  <c r="R456" i="2"/>
  <c r="P456" i="2"/>
  <c r="BI453" i="2"/>
  <c r="BH453" i="2"/>
  <c r="BG453" i="2"/>
  <c r="BF453" i="2"/>
  <c r="T453" i="2"/>
  <c r="R453" i="2"/>
  <c r="P453" i="2"/>
  <c r="BI448" i="2"/>
  <c r="BH448" i="2"/>
  <c r="BG448" i="2"/>
  <c r="BF448" i="2"/>
  <c r="T448" i="2"/>
  <c r="R448" i="2"/>
  <c r="P448" i="2"/>
  <c r="BI444" i="2"/>
  <c r="BH444" i="2"/>
  <c r="BG444" i="2"/>
  <c r="BF444" i="2"/>
  <c r="T444" i="2"/>
  <c r="R444" i="2"/>
  <c r="P444" i="2"/>
  <c r="BI442" i="2"/>
  <c r="BH442" i="2"/>
  <c r="BG442" i="2"/>
  <c r="BF442" i="2"/>
  <c r="T442" i="2"/>
  <c r="R442" i="2"/>
  <c r="P442" i="2"/>
  <c r="BI439" i="2"/>
  <c r="BH439" i="2"/>
  <c r="BG439" i="2"/>
  <c r="BF439" i="2"/>
  <c r="T439" i="2"/>
  <c r="R439" i="2"/>
  <c r="P439" i="2"/>
  <c r="BI436" i="2"/>
  <c r="BH436" i="2"/>
  <c r="BG436" i="2"/>
  <c r="BF436" i="2"/>
  <c r="T436" i="2"/>
  <c r="R436" i="2"/>
  <c r="P436" i="2"/>
  <c r="BI434" i="2"/>
  <c r="BH434" i="2"/>
  <c r="BG434" i="2"/>
  <c r="BF434" i="2"/>
  <c r="T434" i="2"/>
  <c r="R434" i="2"/>
  <c r="P434" i="2"/>
  <c r="BI431" i="2"/>
  <c r="BH431" i="2"/>
  <c r="BG431" i="2"/>
  <c r="BF431" i="2"/>
  <c r="T431" i="2"/>
  <c r="R431" i="2"/>
  <c r="P431" i="2"/>
  <c r="BI429" i="2"/>
  <c r="BH429" i="2"/>
  <c r="BG429" i="2"/>
  <c r="BF429" i="2"/>
  <c r="T429" i="2"/>
  <c r="R429" i="2"/>
  <c r="P429" i="2"/>
  <c r="BI426" i="2"/>
  <c r="BH426" i="2"/>
  <c r="BG426" i="2"/>
  <c r="BF426" i="2"/>
  <c r="T426" i="2"/>
  <c r="R426" i="2"/>
  <c r="P426" i="2"/>
  <c r="BI420" i="2"/>
  <c r="BH420" i="2"/>
  <c r="BG420" i="2"/>
  <c r="BF420" i="2"/>
  <c r="T420" i="2"/>
  <c r="R420" i="2"/>
  <c r="P420" i="2"/>
  <c r="BI418" i="2"/>
  <c r="BH418" i="2"/>
  <c r="BG418" i="2"/>
  <c r="BF418" i="2"/>
  <c r="T418" i="2"/>
  <c r="R418" i="2"/>
  <c r="P418" i="2"/>
  <c r="BI415" i="2"/>
  <c r="BH415" i="2"/>
  <c r="BG415" i="2"/>
  <c r="BF415" i="2"/>
  <c r="T415" i="2"/>
  <c r="R415" i="2"/>
  <c r="P415" i="2"/>
  <c r="BI411" i="2"/>
  <c r="BH411" i="2"/>
  <c r="BG411" i="2"/>
  <c r="BF411" i="2"/>
  <c r="T411" i="2"/>
  <c r="R411" i="2"/>
  <c r="P411" i="2"/>
  <c r="BI408" i="2"/>
  <c r="BH408" i="2"/>
  <c r="BG408" i="2"/>
  <c r="BF408" i="2"/>
  <c r="T408" i="2"/>
  <c r="R408" i="2"/>
  <c r="P408" i="2"/>
  <c r="BI402" i="2"/>
  <c r="BH402" i="2"/>
  <c r="BG402" i="2"/>
  <c r="BF402" i="2"/>
  <c r="T402" i="2"/>
  <c r="R402" i="2"/>
  <c r="P402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0" i="2"/>
  <c r="BH390" i="2"/>
  <c r="BG390" i="2"/>
  <c r="BF390" i="2"/>
  <c r="T390" i="2"/>
  <c r="R390" i="2"/>
  <c r="P390" i="2"/>
  <c r="BI385" i="2"/>
  <c r="BH385" i="2"/>
  <c r="BG385" i="2"/>
  <c r="BF385" i="2"/>
  <c r="T385" i="2"/>
  <c r="R385" i="2"/>
  <c r="P385" i="2"/>
  <c r="BI379" i="2"/>
  <c r="BH379" i="2"/>
  <c r="BG379" i="2"/>
  <c r="BF379" i="2"/>
  <c r="T379" i="2"/>
  <c r="R379" i="2"/>
  <c r="P379" i="2"/>
  <c r="BI360" i="2"/>
  <c r="BH360" i="2"/>
  <c r="BG360" i="2"/>
  <c r="BF360" i="2"/>
  <c r="T360" i="2"/>
  <c r="R360" i="2"/>
  <c r="P360" i="2"/>
  <c r="BI358" i="2"/>
  <c r="BH358" i="2"/>
  <c r="BG358" i="2"/>
  <c r="BF358" i="2"/>
  <c r="T358" i="2"/>
  <c r="R358" i="2"/>
  <c r="P358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8" i="2"/>
  <c r="BH348" i="2"/>
  <c r="BG348" i="2"/>
  <c r="BF348" i="2"/>
  <c r="T348" i="2"/>
  <c r="R348" i="2"/>
  <c r="P348" i="2"/>
  <c r="BI345" i="2"/>
  <c r="BH345" i="2"/>
  <c r="BG345" i="2"/>
  <c r="BF345" i="2"/>
  <c r="T345" i="2"/>
  <c r="R345" i="2"/>
  <c r="P345" i="2"/>
  <c r="BI342" i="2"/>
  <c r="BH342" i="2"/>
  <c r="BG342" i="2"/>
  <c r="BF342" i="2"/>
  <c r="T342" i="2"/>
  <c r="R342" i="2"/>
  <c r="P342" i="2"/>
  <c r="BI334" i="2"/>
  <c r="BH334" i="2"/>
  <c r="BG334" i="2"/>
  <c r="BF334" i="2"/>
  <c r="T334" i="2"/>
  <c r="R334" i="2"/>
  <c r="P334" i="2"/>
  <c r="BI324" i="2"/>
  <c r="BH324" i="2"/>
  <c r="BG324" i="2"/>
  <c r="BF324" i="2"/>
  <c r="T324" i="2"/>
  <c r="R324" i="2"/>
  <c r="P324" i="2"/>
  <c r="BI321" i="2"/>
  <c r="BH321" i="2"/>
  <c r="BG321" i="2"/>
  <c r="BF321" i="2"/>
  <c r="T321" i="2"/>
  <c r="R321" i="2"/>
  <c r="P321" i="2"/>
  <c r="BI318" i="2"/>
  <c r="BH318" i="2"/>
  <c r="BG318" i="2"/>
  <c r="BF318" i="2"/>
  <c r="T318" i="2"/>
  <c r="R318" i="2"/>
  <c r="P318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6" i="2"/>
  <c r="BH306" i="2"/>
  <c r="BG306" i="2"/>
  <c r="BF306" i="2"/>
  <c r="T306" i="2"/>
  <c r="R306" i="2"/>
  <c r="P306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66" i="2"/>
  <c r="BH266" i="2"/>
  <c r="BG266" i="2"/>
  <c r="BF266" i="2"/>
  <c r="T266" i="2"/>
  <c r="R266" i="2"/>
  <c r="P266" i="2"/>
  <c r="BI257" i="2"/>
  <c r="BH257" i="2"/>
  <c r="BG257" i="2"/>
  <c r="BF257" i="2"/>
  <c r="T257" i="2"/>
  <c r="R257" i="2"/>
  <c r="P257" i="2"/>
  <c r="BI252" i="2"/>
  <c r="BH252" i="2"/>
  <c r="BG252" i="2"/>
  <c r="BF252" i="2"/>
  <c r="T252" i="2"/>
  <c r="R252" i="2"/>
  <c r="P252" i="2"/>
  <c r="BI244" i="2"/>
  <c r="BH244" i="2"/>
  <c r="BG244" i="2"/>
  <c r="BF244" i="2"/>
  <c r="T244" i="2"/>
  <c r="R244" i="2"/>
  <c r="P244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18" i="2"/>
  <c r="BH218" i="2"/>
  <c r="BG218" i="2"/>
  <c r="BF218" i="2"/>
  <c r="T218" i="2"/>
  <c r="R218" i="2"/>
  <c r="P218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BI118" i="2"/>
  <c r="BH118" i="2"/>
  <c r="BG118" i="2"/>
  <c r="BF118" i="2"/>
  <c r="T118" i="2"/>
  <c r="R118" i="2"/>
  <c r="P118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J101" i="2"/>
  <c r="J100" i="2"/>
  <c r="F100" i="2"/>
  <c r="F98" i="2"/>
  <c r="E96" i="2"/>
  <c r="J55" i="2"/>
  <c r="J54" i="2"/>
  <c r="F54" i="2"/>
  <c r="F52" i="2"/>
  <c r="E50" i="2"/>
  <c r="J18" i="2"/>
  <c r="E18" i="2"/>
  <c r="F55" i="2"/>
  <c r="J17" i="2"/>
  <c r="J12" i="2"/>
  <c r="J52" i="2"/>
  <c r="E7" i="2"/>
  <c r="E48" i="2"/>
  <c r="L50" i="1"/>
  <c r="AM50" i="1"/>
  <c r="AM49" i="1"/>
  <c r="L49" i="1"/>
  <c r="AM47" i="1"/>
  <c r="L47" i="1"/>
  <c r="L45" i="1"/>
  <c r="L44" i="1"/>
  <c r="J1257" i="2"/>
  <c r="J685" i="2"/>
  <c r="BK301" i="2"/>
  <c r="BK1474" i="2"/>
  <c r="BK1219" i="2"/>
  <c r="BK998" i="2"/>
  <c r="J601" i="2"/>
  <c r="J158" i="2"/>
  <c r="BK1402" i="2"/>
  <c r="BK1271" i="2"/>
  <c r="J843" i="2"/>
  <c r="BK473" i="2"/>
  <c r="J1384" i="2"/>
  <c r="BK741" i="2"/>
  <c r="BK280" i="2"/>
  <c r="BK901" i="2"/>
  <c r="J569" i="2"/>
  <c r="J309" i="2"/>
  <c r="J1402" i="2"/>
  <c r="J1251" i="2"/>
  <c r="J955" i="2"/>
  <c r="BK662" i="2"/>
  <c r="J402" i="2"/>
  <c r="J1149" i="2"/>
  <c r="BK832" i="2"/>
  <c r="J593" i="2"/>
  <c r="BK1221" i="2"/>
  <c r="J920" i="2"/>
  <c r="BK408" i="2"/>
  <c r="J237" i="2"/>
  <c r="J1289" i="2"/>
  <c r="J859" i="2"/>
  <c r="J677" i="2"/>
  <c r="J164" i="2"/>
  <c r="BK1417" i="2"/>
  <c r="J1282" i="2"/>
  <c r="BK809" i="2"/>
  <c r="J1288" i="2"/>
  <c r="J469" i="2"/>
  <c r="J303" i="2"/>
  <c r="BK154" i="2"/>
  <c r="BK1338" i="2"/>
  <c r="BK968" i="2"/>
  <c r="J624" i="2"/>
  <c r="BK353" i="2"/>
  <c r="BK257" i="2"/>
  <c r="BK1384" i="2"/>
  <c r="J794" i="2"/>
  <c r="BK634" i="2"/>
  <c r="J429" i="2"/>
  <c r="J113" i="2"/>
  <c r="BK1019" i="2"/>
  <c r="J667" i="2"/>
  <c r="BK488" i="2"/>
  <c r="J1015" i="2"/>
  <c r="BK396" i="2"/>
  <c r="F36" i="3"/>
  <c r="BK192" i="2"/>
  <c r="J1395" i="2"/>
  <c r="BK1181" i="2"/>
  <c r="BK754" i="2"/>
  <c r="BK360" i="2"/>
  <c r="BK1475" i="2"/>
  <c r="J1208" i="2"/>
  <c r="J834" i="2"/>
  <c r="BK537" i="2"/>
  <c r="J444" i="2"/>
  <c r="BK1241" i="2"/>
  <c r="J905" i="2"/>
  <c r="J586" i="2"/>
  <c r="BK465" i="2"/>
  <c r="BK1497" i="2"/>
  <c r="BK1375" i="2"/>
  <c r="J962" i="2"/>
  <c r="J1136" i="2"/>
  <c r="BK514" i="2"/>
  <c r="BK1109" i="2"/>
  <c r="BK971" i="2"/>
  <c r="BK725" i="2"/>
  <c r="BK606" i="2"/>
  <c r="J306" i="2"/>
  <c r="J763" i="2"/>
  <c r="J561" i="2"/>
  <c r="BK345" i="2"/>
  <c r="BK1486" i="2"/>
  <c r="J1322" i="2"/>
  <c r="BK1268" i="2"/>
  <c r="BK909" i="2"/>
  <c r="J717" i="2"/>
  <c r="AS54" i="1"/>
  <c r="J294" i="2"/>
  <c r="J150" i="2"/>
  <c r="BK1405" i="2"/>
  <c r="BK1068" i="2"/>
  <c r="J911" i="2"/>
  <c r="J750" i="2"/>
  <c r="BK502" i="2"/>
  <c r="J280" i="2"/>
  <c r="BK161" i="2"/>
  <c r="J1357" i="2"/>
  <c r="J1007" i="2"/>
  <c r="BK1136" i="2"/>
  <c r="J840" i="2"/>
  <c r="J759" i="2"/>
  <c r="BK318" i="2"/>
  <c r="BK1285" i="2"/>
  <c r="J933" i="2"/>
  <c r="BK598" i="2"/>
  <c r="BK91" i="3"/>
  <c r="BK759" i="2"/>
  <c r="BK218" i="2"/>
  <c r="BK591" i="2"/>
  <c r="BK1386" i="2"/>
  <c r="J1215" i="2"/>
  <c r="J770" i="2"/>
  <c r="J353" i="2"/>
  <c r="J91" i="3"/>
  <c r="J1312" i="2"/>
  <c r="J1068" i="2"/>
  <c r="BK531" i="2"/>
  <c r="BK812" i="2"/>
  <c r="J701" i="2"/>
  <c r="J1323" i="2"/>
  <c r="BK1145" i="2"/>
  <c r="BK736" i="2"/>
  <c r="J1223" i="2"/>
  <c r="J1086" i="2"/>
  <c r="J951" i="2"/>
  <c r="J880" i="2"/>
  <c r="J615" i="2"/>
  <c r="BK312" i="2"/>
  <c r="J154" i="2"/>
  <c r="J1038" i="2"/>
  <c r="J725" i="2"/>
  <c r="BK593" i="2"/>
  <c r="BK493" i="2"/>
  <c r="BK309" i="2"/>
  <c r="J1436" i="2"/>
  <c r="BK1294" i="2"/>
  <c r="J992" i="2"/>
  <c r="BK837" i="2"/>
  <c r="BK518" i="2"/>
  <c r="BK642" i="2"/>
  <c r="J516" i="2"/>
  <c r="BK429" i="2"/>
  <c r="BK292" i="2"/>
  <c r="BK1510" i="2"/>
  <c r="J1366" i="2"/>
  <c r="J736" i="2"/>
  <c r="J107" i="2"/>
  <c r="J1052" i="2"/>
  <c r="BK586" i="2"/>
  <c r="J1018" i="2"/>
  <c r="BK576" i="2"/>
  <c r="BK933" i="2"/>
  <c r="J1372" i="2"/>
  <c r="J1181" i="2"/>
  <c r="J914" i="2"/>
  <c r="BK434" i="2"/>
  <c r="J1439" i="2"/>
  <c r="BK1273" i="2"/>
  <c r="J941" i="2"/>
  <c r="BK508" i="2"/>
  <c r="J192" i="2"/>
  <c r="J1354" i="2"/>
  <c r="J849" i="2"/>
  <c r="BK717" i="2"/>
  <c r="J282" i="2"/>
  <c r="BK911" i="2"/>
  <c r="BK955" i="2"/>
  <c r="J596" i="2"/>
  <c r="J385" i="2"/>
  <c r="BK1288" i="2"/>
  <c r="J832" i="2"/>
  <c r="BK637" i="2"/>
  <c r="BK379" i="2"/>
  <c r="BK1460" i="2"/>
  <c r="J1145" i="2"/>
  <c r="BK849" i="2"/>
  <c r="J493" i="2"/>
  <c r="BK627" i="2"/>
  <c r="BK439" i="2"/>
  <c r="J252" i="2"/>
  <c r="BK680" i="2"/>
  <c r="J448" i="2"/>
  <c r="J312" i="2"/>
  <c r="BK1304" i="2"/>
  <c r="BK815" i="2"/>
  <c r="BK624" i="2"/>
  <c r="BK234" i="2"/>
  <c r="BK1213" i="2"/>
  <c r="BK856" i="2"/>
  <c r="BK172" i="2"/>
  <c r="BK845" i="2"/>
  <c r="BK1449" i="2"/>
  <c r="BK1263" i="2"/>
  <c r="J1019" i="2"/>
  <c r="J627" i="2"/>
  <c r="J301" i="2"/>
  <c r="J89" i="3"/>
  <c r="J1375" i="2"/>
  <c r="J1154" i="2"/>
  <c r="J574" i="2"/>
  <c r="J456" i="2"/>
  <c r="BK1507" i="2"/>
  <c r="J1346" i="2"/>
  <c r="BK1018" i="2"/>
  <c r="J748" i="2"/>
  <c r="J520" i="2"/>
  <c r="BK1257" i="2"/>
  <c r="J897" i="2"/>
  <c r="J558" i="2"/>
  <c r="J515" i="2"/>
  <c r="J266" i="2"/>
  <c r="BK1436" i="2"/>
  <c r="J1349" i="2"/>
  <c r="BK1049" i="2"/>
  <c r="BK941" i="2"/>
  <c r="BK802" i="2"/>
  <c r="J642" i="2"/>
  <c r="BK141" i="2"/>
  <c r="J1219" i="2"/>
  <c r="J1060" i="2"/>
  <c r="J730" i="2"/>
  <c r="BK1251" i="2"/>
  <c r="J1162" i="2"/>
  <c r="BK1028" i="2"/>
  <c r="BK834" i="2"/>
  <c r="J488" i="2"/>
  <c r="J1041" i="2"/>
  <c r="J761" i="2"/>
  <c r="J543" i="2"/>
  <c r="BK569" i="2"/>
  <c r="J514" i="2"/>
  <c r="BK426" i="2"/>
  <c r="J240" i="2"/>
  <c r="J1513" i="2"/>
  <c r="BK1354" i="2"/>
  <c r="BK1004" i="2"/>
  <c r="J856" i="2"/>
  <c r="J719" i="2"/>
  <c r="BK512" i="2"/>
  <c r="J318" i="2"/>
  <c r="J1389" i="2"/>
  <c r="J1254" i="2"/>
  <c r="BK782" i="2"/>
  <c r="BK880" i="2"/>
  <c r="J637" i="2"/>
  <c r="BK436" i="2"/>
  <c r="J131" i="2"/>
  <c r="J1317" i="2"/>
  <c r="J1055" i="2"/>
  <c r="J767" i="2"/>
  <c r="J634" i="2"/>
  <c r="J434" i="2"/>
  <c r="J95" i="3"/>
  <c r="J886" i="2"/>
  <c r="J670" i="2"/>
  <c r="BK127" i="2"/>
  <c r="BK728" i="2"/>
  <c r="BK1459" i="2"/>
  <c r="BK1260" i="2"/>
  <c r="BK944" i="2"/>
  <c r="BK596" i="2"/>
  <c r="BK99" i="3"/>
  <c r="J1414" i="2"/>
  <c r="J1304" i="2"/>
  <c r="BK1041" i="2"/>
  <c r="BK524" i="2"/>
  <c r="BK342" i="2"/>
  <c r="BK1414" i="2"/>
  <c r="BK962" i="2"/>
  <c r="BK785" i="2"/>
  <c r="BK534" i="2"/>
  <c r="BK189" i="2"/>
  <c r="J1213" i="2"/>
  <c r="BK549" i="2"/>
  <c r="J231" i="2"/>
  <c r="J1260" i="2"/>
  <c r="J998" i="2"/>
  <c r="BK827" i="2"/>
  <c r="J431" i="2"/>
  <c r="J1314" i="2"/>
  <c r="BK881" i="2"/>
  <c r="BK632" i="2"/>
  <c r="BK1015" i="2"/>
  <c r="BK701" i="2"/>
  <c r="J390" i="2"/>
  <c r="BK399" i="2"/>
  <c r="J1497" i="2"/>
  <c r="J1344" i="2"/>
  <c r="J1142" i="2"/>
  <c r="J773" i="2"/>
  <c r="J342" i="2"/>
  <c r="BK540" i="2"/>
  <c r="BK282" i="2"/>
  <c r="BK1378" i="2"/>
  <c r="BK1007" i="2"/>
  <c r="J818" i="2"/>
  <c r="J609" i="2"/>
  <c r="BK334" i="2"/>
  <c r="BK1363" i="2"/>
  <c r="BK1014" i="2"/>
  <c r="J1072" i="2"/>
  <c r="J781" i="2"/>
  <c r="BK124" i="2"/>
  <c r="J1224" i="2"/>
  <c r="BK710" i="2"/>
  <c r="J555" i="2"/>
  <c r="J110" i="2"/>
  <c r="BK1173" i="2"/>
  <c r="J408" i="2"/>
  <c r="J124" i="2"/>
  <c r="J606" i="2"/>
  <c r="BK1357" i="2"/>
  <c r="BK1043" i="2"/>
  <c r="J657" i="2"/>
  <c r="J211" i="2"/>
  <c r="J1460" i="2"/>
  <c r="BK1319" i="2"/>
  <c r="BK1086" i="2"/>
  <c r="J512" i="2"/>
  <c r="J292" i="2"/>
  <c r="J1378" i="2"/>
  <c r="BK1202" i="2"/>
  <c r="BK846" i="2"/>
  <c r="J765" i="2"/>
  <c r="BK176" i="2"/>
  <c r="J1011" i="2"/>
  <c r="BK677" i="2"/>
  <c r="J459" i="2"/>
  <c r="J1443" i="2"/>
  <c r="J1341" i="2"/>
  <c r="BK1072" i="2"/>
  <c r="J901" i="2"/>
  <c r="BK683" i="2"/>
  <c r="BK420" i="2"/>
  <c r="BK1267" i="2"/>
  <c r="BK1052" i="2"/>
  <c r="J629" i="2"/>
  <c r="BK1105" i="2"/>
  <c r="BK914" i="2"/>
  <c r="BK698" i="2"/>
  <c r="BK1201" i="2"/>
  <c r="BK674" i="2"/>
  <c r="J465" i="2"/>
  <c r="BK118" i="2"/>
  <c r="BK1430" i="2"/>
  <c r="J1049" i="2"/>
  <c r="BK767" i="2"/>
  <c r="J540" i="2"/>
  <c r="BK704" i="2"/>
  <c r="BK515" i="2"/>
  <c r="J321" i="2"/>
  <c r="BK144" i="2"/>
  <c r="BK1344" i="2"/>
  <c r="BK992" i="2"/>
  <c r="BK730" i="2"/>
  <c r="BK519" i="2"/>
  <c r="BK211" i="2"/>
  <c r="BK1372" i="2"/>
  <c r="J1264" i="2"/>
  <c r="BK150" i="2"/>
  <c r="BK558" i="2"/>
  <c r="J345" i="2"/>
  <c r="J1043" i="2"/>
  <c r="J707" i="2"/>
  <c r="BK483" i="2"/>
  <c r="BK959" i="2"/>
  <c r="J379" i="2"/>
  <c r="BK622" i="2"/>
  <c r="J1427" i="2"/>
  <c r="J1201" i="2"/>
  <c r="J782" i="2"/>
  <c r="BK448" i="2"/>
  <c r="BK97" i="3"/>
  <c r="BK1381" i="2"/>
  <c r="BK1131" i="2"/>
  <c r="BK723" i="2"/>
  <c r="J511" i="2"/>
  <c r="BK1513" i="2"/>
  <c r="J1268" i="2"/>
  <c r="BK862" i="2"/>
  <c r="BK601" i="2"/>
  <c r="BK306" i="2"/>
  <c r="J1151" i="2"/>
  <c r="BK800" i="2"/>
  <c r="J519" i="2"/>
  <c r="BK113" i="2"/>
  <c r="BK1389" i="2"/>
  <c r="BK1246" i="2"/>
  <c r="J995" i="2"/>
  <c r="J710" i="2"/>
  <c r="BK517" i="2"/>
  <c r="BK1264" i="2"/>
  <c r="J1105" i="2"/>
  <c r="J598" i="2"/>
  <c r="J1202" i="2"/>
  <c r="J1057" i="2"/>
  <c r="J881" i="2"/>
  <c r="BK513" i="2"/>
  <c r="BK240" i="2"/>
  <c r="J358" i="2"/>
  <c r="BK1433" i="2"/>
  <c r="J1285" i="2"/>
  <c r="J936" i="2"/>
  <c r="J680" i="2"/>
  <c r="BK526" i="2"/>
  <c r="J695" i="2"/>
  <c r="BK453" i="2"/>
  <c r="J176" i="2"/>
  <c r="BK1395" i="2"/>
  <c r="J1001" i="2"/>
  <c r="BK777" i="2"/>
  <c r="J549" i="2"/>
  <c r="BK214" i="2"/>
  <c r="J1330" i="2"/>
  <c r="J1241" i="2"/>
  <c r="BK995" i="2"/>
  <c r="BK779" i="2"/>
  <c r="J127" i="2"/>
  <c r="J862" i="2"/>
  <c r="J649" i="2"/>
  <c r="BK877" i="2"/>
  <c r="BK252" i="2"/>
  <c r="J99" i="3"/>
  <c r="J1405" i="2"/>
  <c r="J1176" i="2"/>
  <c r="BK781" i="2"/>
  <c r="J513" i="2"/>
  <c r="J1309" i="2"/>
  <c r="BK917" i="2"/>
  <c r="J502" i="2"/>
  <c r="J161" i="2"/>
  <c r="J1386" i="2"/>
  <c r="BK1349" i="2"/>
  <c r="BK1276" i="2"/>
  <c r="BK951" i="2"/>
  <c r="BK936" i="2"/>
  <c r="BK796" i="2"/>
  <c r="BK773" i="2"/>
  <c r="BK574" i="2"/>
  <c r="J531" i="2"/>
  <c r="BK469" i="2"/>
  <c r="J1319" i="2"/>
  <c r="BK1254" i="2"/>
  <c r="BK1215" i="2"/>
  <c r="J965" i="2"/>
  <c r="BK866" i="2"/>
  <c r="J796" i="2"/>
  <c r="J581" i="2"/>
  <c r="J524" i="2"/>
  <c r="BK511" i="2"/>
  <c r="BK411" i="2"/>
  <c r="BK110" i="2"/>
  <c r="J1474" i="2"/>
  <c r="J1420" i="2"/>
  <c r="BK1346" i="2"/>
  <c r="BK1326" i="2"/>
  <c r="BK1151" i="2"/>
  <c r="BK1038" i="2"/>
  <c r="J971" i="2"/>
  <c r="BK905" i="2"/>
  <c r="J846" i="2"/>
  <c r="BK695" i="2"/>
  <c r="BK629" i="2"/>
  <c r="J138" i="2"/>
  <c r="BK1142" i="2"/>
  <c r="BK734" i="2"/>
  <c r="BK770" i="2"/>
  <c r="J824" i="2"/>
  <c r="J588" i="2"/>
  <c r="J348" i="2"/>
  <c r="J1231" i="2"/>
  <c r="J800" i="2"/>
  <c r="BK588" i="2"/>
  <c r="J189" i="2"/>
  <c r="J93" i="3"/>
  <c r="BK748" i="2"/>
  <c r="BK385" i="2"/>
  <c r="J917" i="2"/>
  <c r="J1495" i="2"/>
  <c r="BK1351" i="2"/>
  <c r="BK1166" i="2"/>
  <c r="BK840" i="2"/>
  <c r="J214" i="2"/>
  <c r="J1459" i="2"/>
  <c r="J436" i="2"/>
  <c r="J1430" i="2"/>
  <c r="J1326" i="2"/>
  <c r="BK947" i="2"/>
  <c r="J809" i="2"/>
  <c r="J745" i="2"/>
  <c r="BK499" i="2"/>
  <c r="BK1314" i="2"/>
  <c r="J1004" i="2"/>
  <c r="BK763" i="2"/>
  <c r="BK543" i="2"/>
  <c r="J442" i="2"/>
  <c r="BK1495" i="2"/>
  <c r="J537" i="2"/>
  <c r="J1263" i="2"/>
  <c r="BK974" i="2"/>
  <c r="BK646" i="2"/>
  <c r="J1267" i="2"/>
  <c r="J1166" i="2"/>
  <c r="J1014" i="2"/>
  <c r="BK707" i="2"/>
  <c r="BK456" i="2"/>
  <c r="J1273" i="2"/>
  <c r="J853" i="2"/>
  <c r="J646" i="2"/>
  <c r="J526" i="2"/>
  <c r="J360" i="2"/>
  <c r="J1449" i="2"/>
  <c r="J1338" i="2"/>
  <c r="J1173" i="2"/>
  <c r="BK853" i="2"/>
  <c r="J674" i="2"/>
  <c r="BK415" i="2"/>
  <c r="BK653" i="2"/>
  <c r="BK528" i="2"/>
  <c r="J1486" i="2"/>
  <c r="BK1393" i="2"/>
  <c r="BK1063" i="2"/>
  <c r="BK821" i="2"/>
  <c r="J734" i="2"/>
  <c r="BK520" i="2"/>
  <c r="BK321" i="2"/>
  <c r="BK164" i="2"/>
  <c r="J1279" i="2"/>
  <c r="J805" i="2"/>
  <c r="BK745" i="2"/>
  <c r="BK158" i="2"/>
  <c r="J411" i="2"/>
  <c r="BK1299" i="2"/>
  <c r="J959" i="2"/>
  <c r="J723" i="2"/>
  <c r="BK565" i="2"/>
  <c r="BK402" i="2"/>
  <c r="J1491" i="2"/>
  <c r="J1381" i="2"/>
  <c r="J1109" i="2"/>
  <c r="BK843" i="2"/>
  <c r="J534" i="2"/>
  <c r="J622" i="2"/>
  <c r="J473" i="2"/>
  <c r="J257" i="2"/>
  <c r="J172" i="2"/>
  <c r="BK1443" i="2"/>
  <c r="BK1139" i="2"/>
  <c r="J1363" i="2"/>
  <c r="J944" i="2"/>
  <c r="BK719" i="2"/>
  <c r="J334" i="2"/>
  <c r="BK649" i="2"/>
  <c r="J517" i="2"/>
  <c r="BK358" i="2"/>
  <c r="J218" i="2"/>
  <c r="J1433" i="2"/>
  <c r="BK886" i="2"/>
  <c r="J741" i="2"/>
  <c r="BK348" i="2"/>
  <c r="J169" i="2"/>
  <c r="BK1317" i="2"/>
  <c r="BK965" i="2"/>
  <c r="BK957" i="2"/>
  <c r="BK761" i="2"/>
  <c r="BK617" i="2"/>
  <c r="J351" i="2"/>
  <c r="BK1309" i="2"/>
  <c r="BK818" i="2"/>
  <c r="BK603" i="2"/>
  <c r="J1209" i="2"/>
  <c r="J957" i="2"/>
  <c r="BK713" i="2"/>
  <c r="J576" i="2"/>
  <c r="BK351" i="2"/>
  <c r="BK131" i="2"/>
  <c r="J1028" i="2"/>
  <c r="BK794" i="2"/>
  <c r="J97" i="3"/>
  <c r="BK1456" i="2"/>
  <c r="BK1186" i="2"/>
  <c r="J974" i="2"/>
  <c r="J508" i="2"/>
  <c r="BK135" i="2"/>
  <c r="BK1399" i="2"/>
  <c r="J1157" i="2"/>
  <c r="J827" i="2"/>
  <c r="BK459" i="2"/>
  <c r="J1456" i="2"/>
  <c r="BK1231" i="2"/>
  <c r="J777" i="2"/>
  <c r="J483" i="2"/>
  <c r="BK1236" i="2"/>
  <c r="J815" i="2"/>
  <c r="BK546" i="2"/>
  <c r="J324" i="2"/>
  <c r="J1399" i="2"/>
  <c r="BK1128" i="2"/>
  <c r="BK920" i="2"/>
  <c r="J653" i="2"/>
  <c r="BK418" i="2"/>
  <c r="BK1208" i="2"/>
  <c r="J754" i="2"/>
  <c r="BK1289" i="2"/>
  <c r="J1128" i="2"/>
  <c r="J947" i="2"/>
  <c r="J683" i="2"/>
  <c r="J399" i="2"/>
  <c r="BK169" i="2"/>
  <c r="J1186" i="2"/>
  <c r="J704" i="2"/>
  <c r="J439" i="2"/>
  <c r="J1507" i="2"/>
  <c r="J1271" i="2"/>
  <c r="BK859" i="2"/>
  <c r="J640" i="2"/>
  <c r="BK581" i="2"/>
  <c r="BK431" i="2"/>
  <c r="BK244" i="2"/>
  <c r="J1417" i="2"/>
  <c r="BK1323" i="2"/>
  <c r="J812" i="2"/>
  <c r="BK615" i="2"/>
  <c r="J499" i="2"/>
  <c r="BK266" i="2"/>
  <c r="J1333" i="2"/>
  <c r="BK1011" i="2"/>
  <c r="BK1057" i="2"/>
  <c r="BK690" i="2"/>
  <c r="BK555" i="2"/>
  <c r="BK303" i="2"/>
  <c r="J1276" i="2"/>
  <c r="J821" i="2"/>
  <c r="J662" i="2"/>
  <c r="J426" i="2"/>
  <c r="J1063" i="2"/>
  <c r="BK552" i="2"/>
  <c r="J244" i="2"/>
  <c r="J938" i="2"/>
  <c r="J632" i="2"/>
  <c r="J518" i="2"/>
  <c r="J415" i="2"/>
  <c r="J1504" i="2"/>
  <c r="BK1427" i="2"/>
  <c r="BK1333" i="2"/>
  <c r="BK897" i="2"/>
  <c r="J690" i="2"/>
  <c r="J528" i="2"/>
  <c r="BK1322" i="2"/>
  <c r="J1139" i="2"/>
  <c r="J728" i="2"/>
  <c r="BK1224" i="2"/>
  <c r="BK670" i="2"/>
  <c r="J396" i="2"/>
  <c r="J135" i="2"/>
  <c r="J909" i="2"/>
  <c r="J802" i="2"/>
  <c r="BK462" i="2"/>
  <c r="BK1504" i="2"/>
  <c r="J1351" i="2"/>
  <c r="BK1162" i="2"/>
  <c r="J877" i="2"/>
  <c r="BK1176" i="2"/>
  <c r="BK667" i="2"/>
  <c r="J118" i="2"/>
  <c r="BK609" i="2"/>
  <c r="BK1282" i="2"/>
  <c r="BK1060" i="2"/>
  <c r="BK750" i="2"/>
  <c r="BK444" i="2"/>
  <c r="BK93" i="3"/>
  <c r="BK1366" i="2"/>
  <c r="J891" i="2"/>
  <c r="J546" i="2"/>
  <c r="J453" i="2"/>
  <c r="J1510" i="2"/>
  <c r="BK1209" i="2"/>
  <c r="J845" i="2"/>
  <c r="BK685" i="2"/>
  <c r="BK442" i="2"/>
  <c r="BK1149" i="2"/>
  <c r="BK765" i="2"/>
  <c r="BK516" i="2"/>
  <c r="BK1439" i="2"/>
  <c r="J1327" i="2"/>
  <c r="BK1001" i="2"/>
  <c r="J866" i="2"/>
  <c r="J603" i="2"/>
  <c r="BK1312" i="2"/>
  <c r="J1131" i="2"/>
  <c r="BK640" i="2"/>
  <c r="J1236" i="2"/>
  <c r="BK1055" i="2"/>
  <c r="BK891" i="2"/>
  <c r="J968" i="2"/>
  <c r="J698" i="2"/>
  <c r="J521" i="2"/>
  <c r="BK138" i="2"/>
  <c r="BK1420" i="2"/>
  <c r="J1021" i="2"/>
  <c r="J785" i="2"/>
  <c r="J234" i="2"/>
  <c r="J552" i="2"/>
  <c r="J420" i="2"/>
  <c r="BK231" i="2"/>
  <c r="J1475" i="2"/>
  <c r="BK1330" i="2"/>
  <c r="J779" i="2"/>
  <c r="BK521" i="2"/>
  <c r="BK294" i="2"/>
  <c r="J1393" i="2"/>
  <c r="J1294" i="2"/>
  <c r="BK237" i="2"/>
  <c r="BK824" i="2"/>
  <c r="BK324" i="2"/>
  <c r="BK107" i="2"/>
  <c r="J1221" i="2"/>
  <c r="J591" i="2"/>
  <c r="J141" i="2"/>
  <c r="BK1157" i="2"/>
  <c r="BK390" i="2"/>
  <c r="J1246" i="2"/>
  <c r="BK89" i="3"/>
  <c r="J1299" i="2"/>
  <c r="BK1021" i="2"/>
  <c r="J617" i="2"/>
  <c r="BK95" i="3"/>
  <c r="BK1341" i="2"/>
  <c r="BK805" i="2"/>
  <c r="J462" i="2"/>
  <c r="BK1491" i="2"/>
  <c r="BK1279" i="2"/>
  <c r="BK938" i="2"/>
  <c r="BK1327" i="2"/>
  <c r="BK1154" i="2"/>
  <c r="J837" i="2"/>
  <c r="BK657" i="2"/>
  <c r="BK561" i="2"/>
  <c r="J418" i="2"/>
  <c r="J144" i="2"/>
  <c r="BK1223" i="2"/>
  <c r="J713" i="2"/>
  <c r="J565" i="2"/>
  <c r="BK106" i="2" l="1"/>
  <c r="J106" i="2"/>
  <c r="J61" i="2"/>
  <c r="P106" i="2"/>
  <c r="P157" i="2"/>
  <c r="BK157" i="2"/>
  <c r="J157" i="2"/>
  <c r="J62" i="2"/>
  <c r="R157" i="2"/>
  <c r="P414" i="2"/>
  <c r="R600" i="2"/>
  <c r="BK848" i="2"/>
  <c r="J848" i="2"/>
  <c r="J73" i="2"/>
  <c r="P961" i="2"/>
  <c r="R106" i="2"/>
  <c r="T157" i="2"/>
  <c r="R414" i="2"/>
  <c r="R523" i="2"/>
  <c r="BK568" i="2"/>
  <c r="T568" i="2"/>
  <c r="T784" i="2"/>
  <c r="BK842" i="2"/>
  <c r="J842" i="2"/>
  <c r="J72" i="2"/>
  <c r="BK961" i="2"/>
  <c r="J961" i="2"/>
  <c r="J75" i="2"/>
  <c r="T1067" i="2"/>
  <c r="P1329" i="2"/>
  <c r="BK175" i="2"/>
  <c r="J175" i="2"/>
  <c r="J63" i="2"/>
  <c r="T414" i="2"/>
  <c r="T523" i="2"/>
  <c r="R1365" i="2"/>
  <c r="T106" i="2"/>
  <c r="BK414" i="2"/>
  <c r="J414" i="2"/>
  <c r="J64" i="2"/>
  <c r="BK600" i="2"/>
  <c r="J600" i="2"/>
  <c r="J69" i="2"/>
  <c r="R784" i="2"/>
  <c r="P836" i="2"/>
  <c r="T848" i="2"/>
  <c r="R940" i="2"/>
  <c r="R1067" i="2"/>
  <c r="T1253" i="2"/>
  <c r="T1329" i="2"/>
  <c r="P1404" i="2"/>
  <c r="T1442" i="2"/>
  <c r="R175" i="2"/>
  <c r="BK523" i="2"/>
  <c r="J523" i="2"/>
  <c r="J65" i="2"/>
  <c r="P523" i="2"/>
  <c r="P568" i="2"/>
  <c r="R568" i="2"/>
  <c r="BK784" i="2"/>
  <c r="J784" i="2"/>
  <c r="J70" i="2"/>
  <c r="R848" i="2"/>
  <c r="BK940" i="2"/>
  <c r="J940" i="2"/>
  <c r="J74" i="2"/>
  <c r="T940" i="2"/>
  <c r="P1067" i="2"/>
  <c r="BK1253" i="2"/>
  <c r="J1253" i="2"/>
  <c r="J78" i="2"/>
  <c r="BK1329" i="2"/>
  <c r="J1329" i="2"/>
  <c r="J79" i="2"/>
  <c r="BK1365" i="2"/>
  <c r="J1365" i="2"/>
  <c r="J80" i="2"/>
  <c r="T1365" i="2"/>
  <c r="R1404" i="2"/>
  <c r="BK1455" i="2"/>
  <c r="J1455" i="2"/>
  <c r="J83" i="2"/>
  <c r="P1455" i="2"/>
  <c r="BK1506" i="2"/>
  <c r="J1506" i="2"/>
  <c r="J84" i="2"/>
  <c r="T1506" i="2"/>
  <c r="P784" i="2"/>
  <c r="R836" i="2"/>
  <c r="P842" i="2"/>
  <c r="BK1067" i="2"/>
  <c r="J1067" i="2"/>
  <c r="J77" i="2"/>
  <c r="P1253" i="2"/>
  <c r="R1329" i="2"/>
  <c r="BK1404" i="2"/>
  <c r="J1404" i="2"/>
  <c r="J81" i="2"/>
  <c r="BK1442" i="2"/>
  <c r="J1442" i="2"/>
  <c r="J82" i="2"/>
  <c r="P1442" i="2"/>
  <c r="T1455" i="2"/>
  <c r="R1506" i="2"/>
  <c r="P175" i="2"/>
  <c r="P600" i="2"/>
  <c r="P848" i="2"/>
  <c r="R961" i="2"/>
  <c r="T175" i="2"/>
  <c r="T600" i="2"/>
  <c r="BK836" i="2"/>
  <c r="J836" i="2"/>
  <c r="J71" i="2"/>
  <c r="T836" i="2"/>
  <c r="R842" i="2"/>
  <c r="T842" i="2"/>
  <c r="P940" i="2"/>
  <c r="T961" i="2"/>
  <c r="R1253" i="2"/>
  <c r="P1365" i="2"/>
  <c r="T1404" i="2"/>
  <c r="R1442" i="2"/>
  <c r="R1455" i="2"/>
  <c r="P1506" i="2"/>
  <c r="F101" i="2"/>
  <c r="BE113" i="2"/>
  <c r="BE214" i="2"/>
  <c r="BE237" i="2"/>
  <c r="BE266" i="2"/>
  <c r="BE282" i="2"/>
  <c r="BE318" i="2"/>
  <c r="BE353" i="2"/>
  <c r="BE379" i="2"/>
  <c r="BE390" i="2"/>
  <c r="BE399" i="2"/>
  <c r="BE462" i="2"/>
  <c r="BE518" i="2"/>
  <c r="BE558" i="2"/>
  <c r="BE581" i="2"/>
  <c r="BE627" i="2"/>
  <c r="BE674" i="2"/>
  <c r="BE812" i="2"/>
  <c r="BE824" i="2"/>
  <c r="BE881" i="2"/>
  <c r="BE974" i="2"/>
  <c r="BE1004" i="2"/>
  <c r="BE1072" i="2"/>
  <c r="BE1142" i="2"/>
  <c r="BE1236" i="2"/>
  <c r="BE1288" i="2"/>
  <c r="E94" i="2"/>
  <c r="BE252" i="2"/>
  <c r="BE280" i="2"/>
  <c r="BE459" i="2"/>
  <c r="BE622" i="2"/>
  <c r="BE670" i="2"/>
  <c r="BE719" i="2"/>
  <c r="BE773" i="2"/>
  <c r="BE785" i="2"/>
  <c r="BE800" i="2"/>
  <c r="BE845" i="2"/>
  <c r="BE962" i="2"/>
  <c r="BE1055" i="2"/>
  <c r="BE1105" i="2"/>
  <c r="BE1139" i="2"/>
  <c r="BE154" i="2"/>
  <c r="BE161" i="2"/>
  <c r="BE192" i="2"/>
  <c r="BE303" i="2"/>
  <c r="BE886" i="2"/>
  <c r="BE901" i="2"/>
  <c r="BE1128" i="2"/>
  <c r="BE1149" i="2"/>
  <c r="BE1151" i="2"/>
  <c r="BE1173" i="2"/>
  <c r="BE1201" i="2"/>
  <c r="BE1221" i="2"/>
  <c r="BE1319" i="2"/>
  <c r="BE1323" i="2"/>
  <c r="BE1346" i="2"/>
  <c r="BE135" i="2"/>
  <c r="BE301" i="2"/>
  <c r="BE358" i="2"/>
  <c r="BE385" i="2"/>
  <c r="BE415" i="2"/>
  <c r="BE473" i="2"/>
  <c r="BE524" i="2"/>
  <c r="BE528" i="2"/>
  <c r="BE543" i="2"/>
  <c r="BE565" i="2"/>
  <c r="BE653" i="2"/>
  <c r="BE680" i="2"/>
  <c r="BE685" i="2"/>
  <c r="BE763" i="2"/>
  <c r="BE802" i="2"/>
  <c r="BE815" i="2"/>
  <c r="BE818" i="2"/>
  <c r="BE821" i="2"/>
  <c r="BE905" i="2"/>
  <c r="BE914" i="2"/>
  <c r="BE938" i="2"/>
  <c r="BE955" i="2"/>
  <c r="BE995" i="2"/>
  <c r="BE1131" i="2"/>
  <c r="BE1341" i="2"/>
  <c r="BE1349" i="2"/>
  <c r="BE1351" i="2"/>
  <c r="BE1372" i="2"/>
  <c r="BE1375" i="2"/>
  <c r="BE1381" i="2"/>
  <c r="BE1389" i="2"/>
  <c r="BE1430" i="2"/>
  <c r="BE1449" i="2"/>
  <c r="BE1491" i="2"/>
  <c r="BE1497" i="2"/>
  <c r="BE1507" i="2"/>
  <c r="BE1513" i="2"/>
  <c r="J98" i="2"/>
  <c r="BE402" i="2"/>
  <c r="BE442" i="2"/>
  <c r="BE555" i="2"/>
  <c r="BE591" i="2"/>
  <c r="BE603" i="2"/>
  <c r="BE657" i="2"/>
  <c r="BE677" i="2"/>
  <c r="BE710" i="2"/>
  <c r="BE1322" i="2"/>
  <c r="BE1330" i="2"/>
  <c r="BE1338" i="2"/>
  <c r="BE118" i="2"/>
  <c r="BE342" i="2"/>
  <c r="BE348" i="2"/>
  <c r="BE360" i="2"/>
  <c r="BE396" i="2"/>
  <c r="BE418" i="2"/>
  <c r="BE469" i="2"/>
  <c r="BE512" i="2"/>
  <c r="BE519" i="2"/>
  <c r="BE569" i="2"/>
  <c r="BE634" i="2"/>
  <c r="BE701" i="2"/>
  <c r="BE781" i="2"/>
  <c r="BE840" i="2"/>
  <c r="BE971" i="2"/>
  <c r="BE1057" i="2"/>
  <c r="BE1068" i="2"/>
  <c r="BE1086" i="2"/>
  <c r="BE1459" i="2"/>
  <c r="BE1475" i="2"/>
  <c r="BE1495" i="2"/>
  <c r="BE124" i="2"/>
  <c r="BE169" i="2"/>
  <c r="BE211" i="2"/>
  <c r="BE244" i="2"/>
  <c r="BE312" i="2"/>
  <c r="BE324" i="2"/>
  <c r="BE420" i="2"/>
  <c r="BE426" i="2"/>
  <c r="BE431" i="2"/>
  <c r="BE434" i="2"/>
  <c r="BE499" i="2"/>
  <c r="BE516" i="2"/>
  <c r="BE576" i="2"/>
  <c r="BE649" i="2"/>
  <c r="BE745" i="2"/>
  <c r="BE809" i="2"/>
  <c r="BE877" i="2"/>
  <c r="BE917" i="2"/>
  <c r="BE936" i="2"/>
  <c r="BE1019" i="2"/>
  <c r="BE1157" i="2"/>
  <c r="BE1202" i="2"/>
  <c r="BE1246" i="2"/>
  <c r="BE1260" i="2"/>
  <c r="BE1267" i="2"/>
  <c r="BE1276" i="2"/>
  <c r="BE1304" i="2"/>
  <c r="BE1312" i="2"/>
  <c r="BE218" i="2"/>
  <c r="BE292" i="2"/>
  <c r="BE429" i="2"/>
  <c r="BE439" i="2"/>
  <c r="BE465" i="2"/>
  <c r="BE493" i="2"/>
  <c r="BE511" i="2"/>
  <c r="BE617" i="2"/>
  <c r="BE624" i="2"/>
  <c r="BE640" i="2"/>
  <c r="BE736" i="2"/>
  <c r="BE754" i="2"/>
  <c r="BE827" i="2"/>
  <c r="BE837" i="2"/>
  <c r="BE856" i="2"/>
  <c r="BE862" i="2"/>
  <c r="BE957" i="2"/>
  <c r="BE992" i="2"/>
  <c r="BE998" i="2"/>
  <c r="BE1038" i="2"/>
  <c r="BE1049" i="2"/>
  <c r="BE1176" i="2"/>
  <c r="BE1208" i="2"/>
  <c r="BE1254" i="2"/>
  <c r="BE1282" i="2"/>
  <c r="BE515" i="2"/>
  <c r="BE561" i="2"/>
  <c r="BE615" i="2"/>
  <c r="BE667" i="2"/>
  <c r="BE723" i="2"/>
  <c r="BE794" i="2"/>
  <c r="BE805" i="2"/>
  <c r="BE859" i="2"/>
  <c r="BE897" i="2"/>
  <c r="BE920" i="2"/>
  <c r="BE1001" i="2"/>
  <c r="BE1021" i="2"/>
  <c r="BE1041" i="2"/>
  <c r="BE1109" i="2"/>
  <c r="BE1162" i="2"/>
  <c r="BE1209" i="2"/>
  <c r="BE1241" i="2"/>
  <c r="BE1317" i="2"/>
  <c r="BE1327" i="2"/>
  <c r="BE408" i="2"/>
  <c r="BE448" i="2"/>
  <c r="BE483" i="2"/>
  <c r="BE508" i="2"/>
  <c r="BE531" i="2"/>
  <c r="BE546" i="2"/>
  <c r="BE606" i="2"/>
  <c r="BE748" i="2"/>
  <c r="BE761" i="2"/>
  <c r="BE843" i="2"/>
  <c r="BE880" i="2"/>
  <c r="BE947" i="2"/>
  <c r="BE1007" i="2"/>
  <c r="BE1014" i="2"/>
  <c r="BE1136" i="2"/>
  <c r="BE1154" i="2"/>
  <c r="BE1166" i="2"/>
  <c r="BE1264" i="2"/>
  <c r="BE1294" i="2"/>
  <c r="BE1299" i="2"/>
  <c r="BE1357" i="2"/>
  <c r="BE1386" i="2"/>
  <c r="BE1395" i="2"/>
  <c r="BE1414" i="2"/>
  <c r="BE1420" i="2"/>
  <c r="BE1510" i="2"/>
  <c r="BE164" i="2"/>
  <c r="BE172" i="2"/>
  <c r="BE189" i="2"/>
  <c r="BE234" i="2"/>
  <c r="BE351" i="2"/>
  <c r="BE444" i="2"/>
  <c r="BE453" i="2"/>
  <c r="BE520" i="2"/>
  <c r="BE574" i="2"/>
  <c r="BE609" i="2"/>
  <c r="BE637" i="2"/>
  <c r="BE642" i="2"/>
  <c r="BE646" i="2"/>
  <c r="BE704" i="2"/>
  <c r="BE728" i="2"/>
  <c r="BE849" i="2"/>
  <c r="BE909" i="2"/>
  <c r="BE1028" i="2"/>
  <c r="BE1060" i="2"/>
  <c r="BE1268" i="2"/>
  <c r="BE1273" i="2"/>
  <c r="BE1279" i="2"/>
  <c r="BE1309" i="2"/>
  <c r="BE131" i="2"/>
  <c r="BE158" i="2"/>
  <c r="BE456" i="2"/>
  <c r="BE502" i="2"/>
  <c r="BE521" i="2"/>
  <c r="BE540" i="2"/>
  <c r="BE698" i="2"/>
  <c r="BE734" i="2"/>
  <c r="BE770" i="2"/>
  <c r="BE782" i="2"/>
  <c r="BE853" i="2"/>
  <c r="BE941" i="2"/>
  <c r="BE1219" i="2"/>
  <c r="BE1257" i="2"/>
  <c r="BE1263" i="2"/>
  <c r="BE1344" i="2"/>
  <c r="BE1433" i="2"/>
  <c r="BE1504" i="2"/>
  <c r="BE110" i="2"/>
  <c r="BE150" i="2"/>
  <c r="BE231" i="2"/>
  <c r="BE240" i="2"/>
  <c r="BE257" i="2"/>
  <c r="BE294" i="2"/>
  <c r="BE306" i="2"/>
  <c r="BE488" i="2"/>
  <c r="BE517" i="2"/>
  <c r="BE534" i="2"/>
  <c r="BE549" i="2"/>
  <c r="BE713" i="2"/>
  <c r="BE725" i="2"/>
  <c r="BE759" i="2"/>
  <c r="BE832" i="2"/>
  <c r="BE834" i="2"/>
  <c r="BE866" i="2"/>
  <c r="BE968" i="2"/>
  <c r="BE1043" i="2"/>
  <c r="BE1145" i="2"/>
  <c r="BE1231" i="2"/>
  <c r="BE1314" i="2"/>
  <c r="BE1326" i="2"/>
  <c r="BE1333" i="2"/>
  <c r="BE1354" i="2"/>
  <c r="BE1378" i="2"/>
  <c r="BE1393" i="2"/>
  <c r="BE1405" i="2"/>
  <c r="BE1427" i="2"/>
  <c r="BE1436" i="2"/>
  <c r="BE1456" i="2"/>
  <c r="BE1474" i="2"/>
  <c r="BE1486" i="2"/>
  <c r="BK564" i="2"/>
  <c r="J564" i="2"/>
  <c r="J66" i="2"/>
  <c r="E48" i="3"/>
  <c r="J52" i="3"/>
  <c r="F83" i="3"/>
  <c r="BE89" i="3"/>
  <c r="BE91" i="3"/>
  <c r="BE99" i="3"/>
  <c r="BE107" i="2"/>
  <c r="BE127" i="2"/>
  <c r="BE138" i="2"/>
  <c r="BE144" i="2"/>
  <c r="BE176" i="2"/>
  <c r="BE436" i="2"/>
  <c r="BE514" i="2"/>
  <c r="BE662" i="2"/>
  <c r="BE683" i="2"/>
  <c r="BE690" i="2"/>
  <c r="BE730" i="2"/>
  <c r="BE765" i="2"/>
  <c r="BE767" i="2"/>
  <c r="BE779" i="2"/>
  <c r="BE796" i="2"/>
  <c r="BE933" i="2"/>
  <c r="BE951" i="2"/>
  <c r="BE959" i="2"/>
  <c r="BE1063" i="2"/>
  <c r="BE1224" i="2"/>
  <c r="BE1271" i="2"/>
  <c r="BE1285" i="2"/>
  <c r="BE1289" i="2"/>
  <c r="BE1363" i="2"/>
  <c r="BE1366" i="2"/>
  <c r="BE1384" i="2"/>
  <c r="BE1399" i="2"/>
  <c r="BE1402" i="2"/>
  <c r="BE1417" i="2"/>
  <c r="BE1439" i="2"/>
  <c r="BE1443" i="2"/>
  <c r="BE1460" i="2"/>
  <c r="BE93" i="3"/>
  <c r="BE95" i="3"/>
  <c r="BK88" i="3"/>
  <c r="J88" i="3"/>
  <c r="J61" i="3"/>
  <c r="BE593" i="2"/>
  <c r="BE629" i="2"/>
  <c r="BE695" i="2"/>
  <c r="BE707" i="2"/>
  <c r="BE846" i="2"/>
  <c r="BE891" i="2"/>
  <c r="BE911" i="2"/>
  <c r="BE944" i="2"/>
  <c r="BE1015" i="2"/>
  <c r="BE1052" i="2"/>
  <c r="BE1186" i="2"/>
  <c r="BE1213" i="2"/>
  <c r="BK1062" i="2"/>
  <c r="J1062" i="2"/>
  <c r="J76" i="2"/>
  <c r="BK94" i="3"/>
  <c r="J94" i="3"/>
  <c r="J64" i="3"/>
  <c r="BK96" i="3"/>
  <c r="J96" i="3"/>
  <c r="J65" i="3"/>
  <c r="BE141" i="2"/>
  <c r="BE309" i="2"/>
  <c r="BE321" i="2"/>
  <c r="BE334" i="2"/>
  <c r="BE345" i="2"/>
  <c r="BE411" i="2"/>
  <c r="BE513" i="2"/>
  <c r="BE526" i="2"/>
  <c r="BE537" i="2"/>
  <c r="BE552" i="2"/>
  <c r="BE586" i="2"/>
  <c r="BE588" i="2"/>
  <c r="BE596" i="2"/>
  <c r="BE598" i="2"/>
  <c r="BE601" i="2"/>
  <c r="BE632" i="2"/>
  <c r="BE717" i="2"/>
  <c r="BE741" i="2"/>
  <c r="BE750" i="2"/>
  <c r="BE777" i="2"/>
  <c r="BE965" i="2"/>
  <c r="BE1011" i="2"/>
  <c r="BE1018" i="2"/>
  <c r="BE1181" i="2"/>
  <c r="BE1215" i="2"/>
  <c r="BE1223" i="2"/>
  <c r="BE1251" i="2"/>
  <c r="BE97" i="3"/>
  <c r="BC56" i="1"/>
  <c r="BK90" i="3"/>
  <c r="J90" i="3"/>
  <c r="J62" i="3"/>
  <c r="BK92" i="3"/>
  <c r="J92" i="3"/>
  <c r="J63" i="3"/>
  <c r="BK98" i="3"/>
  <c r="J98" i="3"/>
  <c r="J66" i="3"/>
  <c r="F35" i="3"/>
  <c r="BB56" i="1"/>
  <c r="J34" i="2"/>
  <c r="AW55" i="1"/>
  <c r="J34" i="3"/>
  <c r="AW56" i="1"/>
  <c r="F37" i="2"/>
  <c r="BD55" i="1"/>
  <c r="F35" i="2"/>
  <c r="BB55" i="1"/>
  <c r="F36" i="2"/>
  <c r="BC55" i="1"/>
  <c r="F34" i="2"/>
  <c r="BA55" i="1"/>
  <c r="F34" i="3"/>
  <c r="BA56" i="1"/>
  <c r="F37" i="3"/>
  <c r="BD56" i="1"/>
  <c r="P567" i="2" l="1"/>
  <c r="T105" i="2"/>
  <c r="T567" i="2"/>
  <c r="BK567" i="2"/>
  <c r="J567" i="2"/>
  <c r="J67" i="2"/>
  <c r="R105" i="2"/>
  <c r="R567" i="2"/>
  <c r="P105" i="2"/>
  <c r="P104" i="2"/>
  <c r="AU55" i="1"/>
  <c r="BK105" i="2"/>
  <c r="J105" i="2"/>
  <c r="J60" i="2"/>
  <c r="J568" i="2"/>
  <c r="J68" i="2"/>
  <c r="BK87" i="3"/>
  <c r="J87" i="3"/>
  <c r="J60" i="3"/>
  <c r="BC54" i="1"/>
  <c r="W32" i="1"/>
  <c r="F33" i="3"/>
  <c r="AZ56" i="1"/>
  <c r="J33" i="3"/>
  <c r="AV56" i="1"/>
  <c r="AT56" i="1"/>
  <c r="F33" i="2"/>
  <c r="AZ55" i="1"/>
  <c r="BA54" i="1"/>
  <c r="W30" i="1"/>
  <c r="J33" i="2"/>
  <c r="AV55" i="1"/>
  <c r="AT55" i="1"/>
  <c r="AU54" i="1"/>
  <c r="BB54" i="1"/>
  <c r="W31" i="1"/>
  <c r="BD54" i="1"/>
  <c r="W33" i="1"/>
  <c r="R104" i="2" l="1"/>
  <c r="T104" i="2"/>
  <c r="BK104" i="2"/>
  <c r="J104" i="2"/>
  <c r="BK86" i="3"/>
  <c r="J86" i="3"/>
  <c r="J59" i="3"/>
  <c r="AW54" i="1"/>
  <c r="AK30" i="1"/>
  <c r="AZ54" i="1"/>
  <c r="AV54" i="1"/>
  <c r="AK29" i="1"/>
  <c r="AX54" i="1"/>
  <c r="J30" i="2"/>
  <c r="AG55" i="1"/>
  <c r="AN55" i="1"/>
  <c r="AY54" i="1"/>
  <c r="J59" i="2" l="1"/>
  <c r="J39" i="2"/>
  <c r="J30" i="3"/>
  <c r="AG56" i="1"/>
  <c r="AN56" i="1"/>
  <c r="AT54" i="1"/>
  <c r="W29" i="1"/>
  <c r="J39" i="3" l="1"/>
  <c r="AG54" i="1"/>
  <c r="AN54" i="1"/>
  <c r="AK26" i="1" l="1"/>
  <c r="AK35" i="1"/>
</calcChain>
</file>

<file path=xl/sharedStrings.xml><?xml version="1.0" encoding="utf-8"?>
<sst xmlns="http://schemas.openxmlformats.org/spreadsheetml/2006/main" count="16044" uniqueCount="2748">
  <si>
    <t>Export Komplet</t>
  </si>
  <si>
    <t>VZ</t>
  </si>
  <si>
    <t>2.0</t>
  </si>
  <si>
    <t>ZAMOK</t>
  </si>
  <si>
    <t>False</t>
  </si>
  <si>
    <t>{d16443fc-d64a-45f1-9e2c-2ef0fdb0b020}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</si>
  <si>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</si>
  <si>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</si>
  <si>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</si>
  <si>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</si>
  <si>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</si>
  <si>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</si>
  <si>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</si>
  <si>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</si>
  <si>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24/01-001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</si>
  <si>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</si>
  <si>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</si>
  <si>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SEN TS Turnov změna Z01-2026</t>
  </si>
  <si>
    <t>KSO:</t>
  </si>
  <si>
    <t/>
  </si>
  <si>
    <t>CC-CZ:</t>
  </si>
  <si>
    <t>Místo:</t>
  </si>
  <si>
    <t>na p.č. 3581/3, 3583/4, 3583/5 v k.ú. Turnov</t>
  </si>
  <si>
    <t>Datum:</t>
  </si>
  <si>
    <t>23. 2. 2026</t>
  </si>
  <si>
    <t>Zadavatel:</t>
  </si>
  <si>
    <t>IČ:</t>
  </si>
  <si>
    <t>252260260</t>
  </si>
  <si>
    <t>Technické služby Turnov, s.r.o.</t>
  </si>
  <si>
    <t>DIČ:</t>
  </si>
  <si>
    <t>Účastník:</t>
  </si>
  <si>
    <t>Vyplň údaj</t>
  </si>
  <si>
    <t>Projektant:</t>
  </si>
  <si>
    <t>27538320</t>
  </si>
  <si>
    <t>ACTIV Projekce,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</si>
  <si>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</si>
  <si>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</si>
  <si>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</si>
  <si>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</si>
  <si>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</si>
  <si>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</si>
  <si>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</si>
  <si>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</si>
  <si>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</si>
  <si>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</si>
  <si>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</si>
  <si>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</si>
  <si>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</si>
  <si>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</si>
  <si>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</si>
  <si>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</si>
  <si>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</si>
  <si>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</si>
  <si>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</si>
  <si>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</si>
  <si>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</si>
  <si>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</si>
  <si>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</si>
  <si>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</si>
  <si>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</si>
  <si>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</si>
  <si>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</si>
  <si>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</si>
  <si>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</si>
  <si>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</si>
  <si>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</si>
  <si>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</si>
  <si>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</si>
  <si>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</si>
  <si>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</si>
  <si>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</si>
  <si>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</si>
  <si>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</si>
  <si>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</si>
  <si>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</si>
  <si>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</si>
  <si>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</si>
  <si>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</si>
  <si>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ASŘ_SO302</t>
  </si>
  <si>
    <t xml:space="preserve">Stavební část </t>
  </si>
  <si>
    <t>STA</t>
  </si>
  <si>
    <t>1</t>
  </si>
  <si>
    <t>{64f02d6e-a2b8-4707-b349-f3985f4f534f}</t>
  </si>
  <si>
    <t>2</t>
  </si>
  <si>
    <t>VRN</t>
  </si>
  <si>
    <t>Vedlejší rozpočtové náklady</t>
  </si>
  <si>
    <t>VON</t>
  </si>
  <si>
    <t>{3ec19c61-8ec9-4cce-a7fc-e0432c2a68c3}</t>
  </si>
  <si>
    <t>dopl_podlah</t>
  </si>
  <si>
    <t xml:space="preserve">Doplnění podlah v šířce 20 cm u dveří při změně pozice dveří </t>
  </si>
  <si>
    <t>m2</t>
  </si>
  <si>
    <t>1,84</t>
  </si>
  <si>
    <t>dř_nátěr</t>
  </si>
  <si>
    <t>Nátěr dřevených prvků</t>
  </si>
  <si>
    <t>19,7</t>
  </si>
  <si>
    <t>KRYCÍ LIST SOUPISU PRACÍ</t>
  </si>
  <si>
    <t>kov_nátěr</t>
  </si>
  <si>
    <t>Nátěr kovových prvků</t>
  </si>
  <si>
    <t>9,574</t>
  </si>
  <si>
    <t>nad_para_výpl_dv_1np</t>
  </si>
  <si>
    <t>nadpraží / parapet výplní dveří 1.np</t>
  </si>
  <si>
    <t>m</t>
  </si>
  <si>
    <t>4,6</t>
  </si>
  <si>
    <t>nad_para_výpl_ok_1np</t>
  </si>
  <si>
    <t>nadpraží / parapet výplní oken 1.np</t>
  </si>
  <si>
    <t>15,284</t>
  </si>
  <si>
    <t>nad_para_výpl_ok_2np</t>
  </si>
  <si>
    <t>nadpraží / parapet výplní oken 2.np</t>
  </si>
  <si>
    <t>38,26</t>
  </si>
  <si>
    <t>Objekt:</t>
  </si>
  <si>
    <t>obv_ostě_bez_par_302</t>
  </si>
  <si>
    <t>Obvod vnitřního ostění otvorů bez parapoetu so302</t>
  </si>
  <si>
    <t>65,987</t>
  </si>
  <si>
    <t xml:space="preserve">ASŘ_SO302 - Stavební část </t>
  </si>
  <si>
    <t>obvod_budovy_302</t>
  </si>
  <si>
    <t>Obvod budovy SO 302</t>
  </si>
  <si>
    <t>37,37</t>
  </si>
  <si>
    <t>obvod_budovy_302_A</t>
  </si>
  <si>
    <t>Obvod budovy SO 302 archiv (plochá střecha)</t>
  </si>
  <si>
    <t>9,84</t>
  </si>
  <si>
    <t>odkop_zatepl_302</t>
  </si>
  <si>
    <t>Odkop při zateplení SO 302</t>
  </si>
  <si>
    <t>m3</t>
  </si>
  <si>
    <t>41,107</t>
  </si>
  <si>
    <t>pl_vnitř_ostění_302</t>
  </si>
  <si>
    <t>Plocha vnitřního ostění otvorů SO 302</t>
  </si>
  <si>
    <t>22,02</t>
  </si>
  <si>
    <t>pl_výpl_dv_1np_302</t>
  </si>
  <si>
    <t xml:space="preserve">Placha výplní dveřních otvoru v 1.NP SO 302 </t>
  </si>
  <si>
    <t>11,776</t>
  </si>
  <si>
    <t>pl_výpl_ok_1np_302</t>
  </si>
  <si>
    <t xml:space="preserve">Placha výplní okenních otvoru v 1.NP SO 302 </t>
  </si>
  <si>
    <t>17,967</t>
  </si>
  <si>
    <t>pl_výpl_ok_2np</t>
  </si>
  <si>
    <t xml:space="preserve">Placha výplní okenních otvoru v 2.NP SO 302 </t>
  </si>
  <si>
    <t>65,206</t>
  </si>
  <si>
    <t>ploch_asfalt_302</t>
  </si>
  <si>
    <t>Plocha asfaltová u SO 302</t>
  </si>
  <si>
    <t>16,18</t>
  </si>
  <si>
    <t>ploch_keraobklad</t>
  </si>
  <si>
    <t>Plocha keramického obkladu v šíři 40 cm (ostění a parapet)</t>
  </si>
  <si>
    <t>2,12</t>
  </si>
  <si>
    <t>ploch_okap_chod_302</t>
  </si>
  <si>
    <t>Plocha betonového oakpového chodníku SO 302</t>
  </si>
  <si>
    <t>4,06</t>
  </si>
  <si>
    <t>ploch_střech</t>
  </si>
  <si>
    <t>Plochá střecha C305 ve skladbě R3-02 (bez atik)</t>
  </si>
  <si>
    <t>31,601</t>
  </si>
  <si>
    <t>ploch_žul_koska_302</t>
  </si>
  <si>
    <t>Plocha chodníku z žulové kostky SO 302</t>
  </si>
  <si>
    <t>24,21</t>
  </si>
  <si>
    <t>podklad_pod_kerdla</t>
  </si>
  <si>
    <t>Podklad pod keramickou dlažbu a vnitřní čistící rohože</t>
  </si>
  <si>
    <t>4,26</t>
  </si>
  <si>
    <t>přebytek_302</t>
  </si>
  <si>
    <t>Přebytek zeminy při odkoipu po provedení opatření SO 302</t>
  </si>
  <si>
    <t>8,221</t>
  </si>
  <si>
    <t>R2_01_svis_parotěs</t>
  </si>
  <si>
    <t>Svislý parotěs obloukové střechy (štíty S2-04+ průčelí S2-05)</t>
  </si>
  <si>
    <t>39,8</t>
  </si>
  <si>
    <t>R2_01_vodo_parotěs</t>
  </si>
  <si>
    <t>Vodorovný parotěs obloukové střechy ve skladbě R2-01</t>
  </si>
  <si>
    <t>126,35</t>
  </si>
  <si>
    <t>S2_00</t>
  </si>
  <si>
    <t>S2-00 vč. S3-00; (ETICS) pod terénem ú.t. (800mm)</t>
  </si>
  <si>
    <t>37,768</t>
  </si>
  <si>
    <t>S2_01_EPS</t>
  </si>
  <si>
    <t>S2-01, vč. S3-01 a S3-02; (ETICS) s fasádní EPS</t>
  </si>
  <si>
    <t>153,406</t>
  </si>
  <si>
    <t>S2_01_MW</t>
  </si>
  <si>
    <t>S2-01; (ETICS) s fasádní MW (del opatření PBŘ)</t>
  </si>
  <si>
    <t>38,349</t>
  </si>
  <si>
    <t>S2_01_XPS</t>
  </si>
  <si>
    <t>S2-01 vč. S3-01; (ETICS) nad terénem ú.t. (300mm)</t>
  </si>
  <si>
    <t>12,783</t>
  </si>
  <si>
    <t>S2_04</t>
  </si>
  <si>
    <t>S2-04 a S2-05; Kce střechy i svislých navazujících plochy, také dle pzn.č. 21 a 22</t>
  </si>
  <si>
    <t>27,4</t>
  </si>
  <si>
    <t>S2_05</t>
  </si>
  <si>
    <t>12,4</t>
  </si>
  <si>
    <t>SDK_L</t>
  </si>
  <si>
    <t>11,9</t>
  </si>
  <si>
    <t>SDK_U</t>
  </si>
  <si>
    <t>15,3</t>
  </si>
  <si>
    <t>svis_atika</t>
  </si>
  <si>
    <t>Provedení svislé čásati atiky výšky 0,33</t>
  </si>
  <si>
    <t>6,055</t>
  </si>
  <si>
    <t>svis_pl_ex_podhl_302</t>
  </si>
  <si>
    <t>Svislá plocha podhledu obloukové střechy dle pzn.č.21 a 22 plocha převzata z CAD programu</t>
  </si>
  <si>
    <t>47,4</t>
  </si>
  <si>
    <t>šířka_asfalt_plochy</t>
  </si>
  <si>
    <t>Šířka asfalotvé plochy</t>
  </si>
  <si>
    <t>šířka_okap_chodníku</t>
  </si>
  <si>
    <t>Šířka okapového chodníku z betonových dlaždic</t>
  </si>
  <si>
    <t>0,5</t>
  </si>
  <si>
    <t>šířka_výkopu</t>
  </si>
  <si>
    <t>šířka výkopu</t>
  </si>
  <si>
    <t xml:space="preserve">m </t>
  </si>
  <si>
    <t>vod_pl_ex_podhl_302</t>
  </si>
  <si>
    <t>Vodorovný podhled obloukové střechy dle pzn.č. 21 a 22 plocha převzata z CAD programu</t>
  </si>
  <si>
    <t>26,1</t>
  </si>
  <si>
    <t>vodo_atiky</t>
  </si>
  <si>
    <t>Provedení vodorovné čásati atiky rš 680</t>
  </si>
  <si>
    <t>12,477</t>
  </si>
  <si>
    <t>zásyp_302</t>
  </si>
  <si>
    <t xml:space="preserve">Zpětný zasyp po odkopu a provedení opatření podel objektu SO 302 </t>
  </si>
  <si>
    <t>32,886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</si>
  <si>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</si>
  <si>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</si>
  <si>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</si>
  <si>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</si>
  <si>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</si>
  <si>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</si>
  <si>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</si>
  <si>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</si>
  <si>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</si>
  <si>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</si>
  <si>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</si>
  <si>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</si>
  <si>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</si>
  <si>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</si>
  <si>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</si>
  <si>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715 - Izolace proti chemickým vlivům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</si>
  <si>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</si>
  <si>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</si>
  <si>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</si>
  <si>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</si>
  <si>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</si>
  <si>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</si>
  <si>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</si>
  <si>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</si>
  <si>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</si>
  <si>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</si>
  <si>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</si>
  <si>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</si>
  <si>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 xml:space="preserve">    787 - Dokončovací práce - zasklívání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</si>
  <si>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</si>
  <si>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</si>
  <si>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</si>
  <si>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</si>
  <si>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</si>
  <si>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</si>
  <si>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</si>
  <si>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</si>
  <si>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</si>
  <si>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</si>
  <si>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</si>
  <si>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</si>
  <si>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</si>
  <si>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</si>
  <si>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</si>
  <si>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</si>
  <si>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</si>
  <si>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</si>
  <si>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113106111</t>
  </si>
  <si>
    <t>Rozebrání dlažeb komunikací pro pěší s přemístěním hmot na skládku na vzdálenost do 3 m nebo s naložením na dopravní prostředek s ložem z kameniva nebo živice a s jakoukoliv výplní spár ručně z mozaiky</t>
  </si>
  <si>
    <t>CS ÚRS 2026 01</t>
  </si>
  <si>
    <t>4</t>
  </si>
  <si>
    <t>339270910</t>
  </si>
  <si>
    <t>Online PSC</t>
  </si>
  <si>
    <t>https://podminky.urs.cz/item/CS_URS_2026_01/113106111</t>
  </si>
  <si>
    <t>VV</t>
  </si>
  <si>
    <t>(obvod_budovy_302-3,2-9,96)*šířka_výkopu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</si>
  <si>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</si>
  <si>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</si>
  <si>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-1082175032</t>
  </si>
  <si>
    <t>https://podminky.urs.cz/item/CS_URS_2026_01/113106121</t>
  </si>
  <si>
    <t>(obvod_budovy_302_A/2+obvod_budovy_302-1,3-11,22-11,69-9,96)*šířka_okap_chodníku</t>
  </si>
  <si>
    <t>3</t>
  </si>
  <si>
    <t>113107122</t>
  </si>
  <si>
    <t>Odstranění podkladů nebo krytů ručně s přemístěním hmot na skládku na vzdálenost do 3 m nebo s naložením na dopravní prostředek z kameniva hrubého drceného, o tl. vrstvy přes 100 do 200 mm</t>
  </si>
  <si>
    <t>-216272441</t>
  </si>
  <si>
    <t>https://podminky.urs.cz/item/CS_URS_2026_01/113107122</t>
  </si>
  <si>
    <t>"Asfalt plocha"</t>
  </si>
  <si>
    <t>"šířka asfalt plochy "1,0</t>
  </si>
  <si>
    <t>(obvod_budovy_302_A/2+obvod_budovy_302-3,2-11,22-11,69)*šířka_asfalt_plochy</t>
  </si>
  <si>
    <t>113107021</t>
  </si>
  <si>
    <t>Odstranění podkladů nebo krytů při překopech inženýrských sítí s přemístěním hmot na skládku ve vzdálenosti do 3 m nebo s naložením na dopravní prostředek ručně z kameniva hrubého drceného, o tl. vrstvy do 100 mm</t>
  </si>
  <si>
    <t>1798502296</t>
  </si>
  <si>
    <t>https://podminky.urs.cz/item/CS_URS_2026_01/113107021</t>
  </si>
  <si>
    <t>Součet</t>
  </si>
  <si>
    <t>5</t>
  </si>
  <si>
    <t>113107143</t>
  </si>
  <si>
    <t>Odstranění podkladů nebo krytů ručně s přemístěním hmot na skládku na vzdálenost do 3 m nebo s naložením na dopravní prostředek živičných, o tl. vrstvy přes 100 do 150 mm</t>
  </si>
  <si>
    <t>-840059091</t>
  </si>
  <si>
    <t>https://podminky.urs.cz/item/CS_URS_2026_01/113107143</t>
  </si>
  <si>
    <t>6</t>
  </si>
  <si>
    <t>129001101</t>
  </si>
  <si>
    <t>Příplatek k cenám vykopávek za ztížení vykopávky v blízkosti podzemního vedení nebo výbušnin v horninách jakékoliv třídy</t>
  </si>
  <si>
    <t>-2117903804</t>
  </si>
  <si>
    <t>https://podminky.urs.cz/item/CS_URS_2026_01/129001101</t>
  </si>
  <si>
    <t>"projektový odhad 20%"</t>
  </si>
  <si>
    <t>odkop_zatepl_302*0,2</t>
  </si>
  <si>
    <t>7</t>
  </si>
  <si>
    <t>132212222</t>
  </si>
  <si>
    <t>Hloubení zapažených rýh šířky přes 800 do 2 000 mm ručně s urovnáním dna do předepsaného profilu a spádu v hornině třídy těžitelnosti I skupiny 3 nesoudržných</t>
  </si>
  <si>
    <t>-1600310381</t>
  </si>
  <si>
    <t>https://podminky.urs.cz/item/CS_URS_2026_01/132212222</t>
  </si>
  <si>
    <t>délka*šířka*hloubka</t>
  </si>
  <si>
    <t>obvod_budovy_302*1.0*1.1</t>
  </si>
  <si>
    <t>8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</si>
  <si>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</si>
  <si>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</si>
  <si>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614490560</t>
  </si>
  <si>
    <t>https://podminky.urs.cz/item/CS_URS_2026_01/162351103</t>
  </si>
  <si>
    <t>odkop_zatepl_302*2</t>
  </si>
  <si>
    <t>9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</si>
  <si>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</si>
  <si>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</si>
  <si>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-1973230232</t>
  </si>
  <si>
    <t>https://podminky.urs.cz/item/CS_URS_2026_01/162651112</t>
  </si>
  <si>
    <t>odkop_zatepl_302-zásyp_302</t>
  </si>
  <si>
    <t>10</t>
  </si>
  <si>
    <t>171251201</t>
  </si>
  <si>
    <t>Uložení sypaniny na skládky nebo meziskládky bez hutnění s upravením uložené sypaniny do předepsaného tvaru</t>
  </si>
  <si>
    <t>-439186557</t>
  </si>
  <si>
    <t>https://podminky.urs.cz/item/CS_URS_2026_01/171251201</t>
  </si>
  <si>
    <t>11</t>
  </si>
  <si>
    <t>167151101</t>
  </si>
  <si>
    <t>Nakládání, skládání a překládání neulehlého výkopku nebo sypaniny strojně nakládání, množství do 100 m3, z horniny třídy těžitelnosti I, skupiny 1 až 3</t>
  </si>
  <si>
    <t>2040267470</t>
  </si>
  <si>
    <t>https://podminky.urs.cz/item/CS_URS_2026_01/167151101</t>
  </si>
  <si>
    <t>171201221</t>
  </si>
  <si>
    <t>Poplatek za uložení stavebního odpadu na skládce (skládkovné) zeminy a kamení zatříděného do Katalogu odpadů pod kódem 17 05 04</t>
  </si>
  <si>
    <t>t</t>
  </si>
  <si>
    <t>451986635</t>
  </si>
  <si>
    <t>https://podminky.urs.cz/item/CS_URS_2026_01/171201221</t>
  </si>
  <si>
    <t>(délka*šířka*hloubka)*objemová hmotnost zeminy</t>
  </si>
  <si>
    <t>přebytek_302*1,8</t>
  </si>
  <si>
    <t>13</t>
  </si>
  <si>
    <t>174111101</t>
  </si>
  <si>
    <t>Zásyp sypaninou z jakékoliv horniny ručně s uložením výkopku ve vrstvách se zhutněním jam, šachet, rýh nebo kolem objektů v těchto vykopávkách</t>
  </si>
  <si>
    <t>-1426783472</t>
  </si>
  <si>
    <t>https://podminky.urs.cz/item/CS_URS_2026_01/174111101</t>
  </si>
  <si>
    <t>odkop_zatepl_302-odkop_zatepl_302*0,2</t>
  </si>
  <si>
    <t>Komunikace pozemní</t>
  </si>
  <si>
    <t>14</t>
  </si>
  <si>
    <t>564831011</t>
  </si>
  <si>
    <t>Podklad ze štěrkodrti ŠD s rozprostřením a zhutněním plochy jednotlivě do 100 m2, po zhutnění tl. 100 mm</t>
  </si>
  <si>
    <t>-153574321</t>
  </si>
  <si>
    <t>https://podminky.urs.cz/item/CS_URS_2026_01/564831011</t>
  </si>
  <si>
    <t>15</t>
  </si>
  <si>
    <t>574391114</t>
  </si>
  <si>
    <t>Penetrační makadam PM s rozprostřením kameniva na sucho, s prolitím živicí, s posypem drtí a se zhutněním hrubý (PMH) z kameniva hrubého drceného, po zhutnění tl. 140 mm</t>
  </si>
  <si>
    <t>-1633953821</t>
  </si>
  <si>
    <t>https://podminky.urs.cz/item/CS_URS_2026_01/574391114</t>
  </si>
  <si>
    <t>16</t>
  </si>
  <si>
    <t>564871011</t>
  </si>
  <si>
    <t>Podklad ze štěrkodrti ŠD s rozprostřením a zhutněním plochy jednotlivě do 100 m2, po zhutnění tl. 250 mm</t>
  </si>
  <si>
    <t>911282022</t>
  </si>
  <si>
    <t>https://podminky.urs.cz/item/CS_URS_2026_01/564871011</t>
  </si>
  <si>
    <t>17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</si>
  <si>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</si>
  <si>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</si>
  <si>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-1285594213</t>
  </si>
  <si>
    <t>https://podminky.urs.cz/item/CS_URS_2026_01/591211111</t>
  </si>
  <si>
    <t>ploch_žul_koska_302"použít stavající materiál</t>
  </si>
  <si>
    <t>18</t>
  </si>
  <si>
    <t>577155111</t>
  </si>
  <si>
    <t>Asfaltový beton vrstva obrusná ACO 16 (ABH) s rozprostřením a zhutněním z nemodifikovaného asfaltu v pruhu šířky do 3 m, po zhutnění tl. 60 mm</t>
  </si>
  <si>
    <t>1957560220</t>
  </si>
  <si>
    <t>https://podminky.urs.cz/item/CS_URS_2026_01/577155111</t>
  </si>
  <si>
    <t>Úpravy povrchů, podlahy a osazování výplní</t>
  </si>
  <si>
    <t>19</t>
  </si>
  <si>
    <t>612131121</t>
  </si>
  <si>
    <t>Podkladní a spojovací vrstva vnitřních omítaných ploch penetrace disperzní nanášená ručně stěn</t>
  </si>
  <si>
    <t>660516189</t>
  </si>
  <si>
    <t>https://podminky.urs.cz/item/CS_URS_2026_01/612131121</t>
  </si>
  <si>
    <t>vnitřní ostění otvorů</t>
  </si>
  <si>
    <t>"201"(Pi*1,5)*1*0,3</t>
  </si>
  <si>
    <t>"202"(0,9+0,9*2)*4*0,3</t>
  </si>
  <si>
    <t>"203"(1,2+1,2*2)*1*0,3</t>
  </si>
  <si>
    <t>"204"(1,2+1,2*2)*4*0,3</t>
  </si>
  <si>
    <t>"205"(1,2+1,2*2)*4*0,38</t>
  </si>
  <si>
    <t>"D.21"(2,3+3,04*2)*1*0,3</t>
  </si>
  <si>
    <t>"D.22"(2,3+2,08*2)*1*0,3</t>
  </si>
  <si>
    <t>"211"(2,24*2)*1*0,38</t>
  </si>
  <si>
    <t>"214"(0,85*2)*1*0,2</t>
  </si>
  <si>
    <t>20</t>
  </si>
  <si>
    <t>612142001</t>
  </si>
  <si>
    <t>Pletivo vnitřních ploch v ploše nebo pruzích, na plném podkladu sklovláknité vtlačené do tmelu včetně tmelu stěn</t>
  </si>
  <si>
    <t>-871879271</t>
  </si>
  <si>
    <t>https://podminky.urs.cz/item/CS_URS_2026_01/612142001</t>
  </si>
  <si>
    <t>619991005</t>
  </si>
  <si>
    <t>Zakrytí vnitřních ploch před znečištěním PE fólií včetně pozdějšího odkrytí stěn nebo svislých ploch</t>
  </si>
  <si>
    <t>1042604518</t>
  </si>
  <si>
    <t>https://podminky.urs.cz/item/CS_URS_2026_01/619991005</t>
  </si>
  <si>
    <t>vnitřní plocha otvorů</t>
  </si>
  <si>
    <t>"201"(Pi*0,75*0,75)*1</t>
  </si>
  <si>
    <t>"202"(0,9*0,9)*4</t>
  </si>
  <si>
    <t>"203"(1,2*1,2)*1</t>
  </si>
  <si>
    <t>"204"(1,2*1,2)*4</t>
  </si>
  <si>
    <t>"205"(1,2*1,2)*4</t>
  </si>
  <si>
    <t>Mezisoučet</t>
  </si>
  <si>
    <t>"D.21"(2,3*3,04)*1</t>
  </si>
  <si>
    <t>"D.22"(2,3*2,08)*1</t>
  </si>
  <si>
    <t>"211"(2,36*2,24)*1</t>
  </si>
  <si>
    <t>"212"(1,15*1,63)*18</t>
  </si>
  <si>
    <t>"213"(1,05*1,63)*6</t>
  </si>
  <si>
    <t>"214"(1,15*2,24)*2</t>
  </si>
  <si>
    <t>"215"(1,1*1,63)*6</t>
  </si>
  <si>
    <t>22</t>
  </si>
  <si>
    <t>612315302</t>
  </si>
  <si>
    <t>Vápenná omítka ostění nebo nadpraží štuková dvouvrstvá</t>
  </si>
  <si>
    <t>-250228232</t>
  </si>
  <si>
    <t>https://podminky.urs.cz/item/CS_URS_2026_01/612315302</t>
  </si>
  <si>
    <t>23</t>
  </si>
  <si>
    <t>619991015</t>
  </si>
  <si>
    <t>Zakrytí vnitřních ploch před znečištěním textilií absorpční včetně pozdějšího odkrytí podlah</t>
  </si>
  <si>
    <t>-1732404779</t>
  </si>
  <si>
    <t>https://podminky.urs.cz/item/CS_URS_2026_01/619991015</t>
  </si>
  <si>
    <t>"1,0m podél stěny pod okny"</t>
  </si>
  <si>
    <t>obvod_budovy_302*2</t>
  </si>
  <si>
    <t>24</t>
  </si>
  <si>
    <t>619995001</t>
  </si>
  <si>
    <t>Začištění omítek (s dodáním hmot) kolem oken, dveří, podlah, obkladů apod.</t>
  </si>
  <si>
    <t>1129311723</t>
  </si>
  <si>
    <t>https://podminky.urs.cz/item/CS_URS_2026_01/619995001</t>
  </si>
  <si>
    <t>obvod vnitřního ostění otvoru bez parapetu</t>
  </si>
  <si>
    <t>"202"(0,9+0,9*2)*4</t>
  </si>
  <si>
    <t>"203"(1,2+1,2*2)*1</t>
  </si>
  <si>
    <t>"204"(1,2+1,2*2)*4</t>
  </si>
  <si>
    <t>"205"(1,2+1,2*2)*4</t>
  </si>
  <si>
    <t>"D.21"(2,3+3,04*2)*1</t>
  </si>
  <si>
    <t>"D.22"(2,3+2,08*2)*1</t>
  </si>
  <si>
    <t>"211"(2,24*2)*1</t>
  </si>
  <si>
    <t>"214"(0,85*2)*1</t>
  </si>
  <si>
    <t>25</t>
  </si>
  <si>
    <t>621131121</t>
  </si>
  <si>
    <t>Podkladní a spojovací vrstva vnějších omítaných ploch penetrace nanášená ručně podhledů</t>
  </si>
  <si>
    <t>1765607926</t>
  </si>
  <si>
    <t>https://podminky.urs.cz/item/CS_URS_2026_01/621131121</t>
  </si>
  <si>
    <t>26</t>
  </si>
  <si>
    <t>621142001</t>
  </si>
  <si>
    <t>Pletivo vnějších ploch v ploše nebo pruzích, na plném podkladu sklovláknité vtlačené do tmelu podhledů</t>
  </si>
  <si>
    <t>-1543954384</t>
  </si>
  <si>
    <t>https://podminky.urs.cz/item/CS_URS_2026_01/621142001</t>
  </si>
  <si>
    <t>27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</si>
  <si>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</si>
  <si>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</si>
  <si>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1585940497</t>
  </si>
  <si>
    <t>https://podminky.urs.cz/item/CS_URS_2026_01/622251101</t>
  </si>
  <si>
    <t>28</t>
  </si>
  <si>
    <t>621531012</t>
  </si>
  <si>
    <t>Omítka tenkovrstvá silikonová vnějších ploch probarvená bez penetrace zatíraná (škrábaná), zrnitost 1,5 mm podhledů</t>
  </si>
  <si>
    <t>559915931</t>
  </si>
  <si>
    <t>https://podminky.urs.cz/item/CS_URS_2026_01/621531012</t>
  </si>
  <si>
    <t>vodorovný podhled obloukové střechy dle pzn.č. 21 a 22 plocha převzata z CAD programu</t>
  </si>
  <si>
    <t>29</t>
  </si>
  <si>
    <t>622131121</t>
  </si>
  <si>
    <t>Podkladní a spojovací vrstva vnějších omítaných ploch penetrace nanášená ručně stěn</t>
  </si>
  <si>
    <t>-1717386147</t>
  </si>
  <si>
    <t>https://podminky.urs.cz/item/CS_URS_2026_01/622131121</t>
  </si>
  <si>
    <t>"vnější ostění"obv_ostě_bez_par_302*0,18</t>
  </si>
  <si>
    <t>30</t>
  </si>
  <si>
    <t>622142001</t>
  </si>
  <si>
    <t>Pletivo vnějších ploch v ploše nebo pruzích, na plném podkladu sklovláknité vtlačené do tmelu stěn</t>
  </si>
  <si>
    <t>2105160368</t>
  </si>
  <si>
    <t>https://podminky.urs.cz/item/CS_URS_2026_01/622142001</t>
  </si>
  <si>
    <t>31</t>
  </si>
  <si>
    <t>622531012</t>
  </si>
  <si>
    <t>Omítka tenkovrstvá silikonová vnějších ploch probarvená bez penetrace zatíraná (škrábaná), zrnitost 1,5 mm stěn</t>
  </si>
  <si>
    <t>-1163776109</t>
  </si>
  <si>
    <t>https://podminky.urs.cz/item/CS_URS_2026_01/622531012</t>
  </si>
  <si>
    <t>svislý podhled obloukové střechy dle pzn.č. 21 a 22 plocha převzata z CAD programu</t>
  </si>
  <si>
    <t>2*16,5+2*7,2</t>
  </si>
  <si>
    <t>32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</si>
  <si>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</si>
  <si>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</si>
  <si>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-1890415881</t>
  </si>
  <si>
    <t>https://podminky.urs.cz/item/CS_URS_2026_01/622211031</t>
  </si>
  <si>
    <t>S2-00; (ETICS) pod terénem ú.t. (800mm)</t>
  </si>
  <si>
    <t>obvod_budovy_302*0,8</t>
  </si>
  <si>
    <t>S3-00; (ETICS) pod terénem ú.t. (800mm);archiv/plochá střecha</t>
  </si>
  <si>
    <t>obvod_budovy_302_A*0,8</t>
  </si>
  <si>
    <t>S2-01; (ETICS) nad terénem ú.t. (300mm)</t>
  </si>
  <si>
    <t>obvod_budovy_302*0,3</t>
  </si>
  <si>
    <t>"odečet"(2,3*2)*-0,3</t>
  </si>
  <si>
    <t>S3-01; (ETICS) nad terénem ú.t. (300mm);archiv/plochá střecha</t>
  </si>
  <si>
    <t>obvod_budovy_302_A*0,3</t>
  </si>
  <si>
    <t>S2_00+S2_01_XPS</t>
  </si>
  <si>
    <t>33</t>
  </si>
  <si>
    <t>M</t>
  </si>
  <si>
    <t>28376019</t>
  </si>
  <si>
    <t>deska perimetrická fasádní soklová 150kPa λ=0,035 tl 140mm</t>
  </si>
  <si>
    <t>1479921808</t>
  </si>
  <si>
    <t>50,551*1,05 'Přepočtené koeficientem množství</t>
  </si>
  <si>
    <t>34</t>
  </si>
  <si>
    <t>622211041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</si>
  <si>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160 do 200 mm</t>
  </si>
  <si>
    <t>576772680</t>
  </si>
  <si>
    <t>https://podminky.urs.cz/item/CS_URS_2026_01/622211041</t>
  </si>
  <si>
    <t>S2-01; (ETICS) s fasádní EPS</t>
  </si>
  <si>
    <t>obvod_budovy_302*6,35</t>
  </si>
  <si>
    <t>S3-01 vč. S3-02; (ETICS) s fasádní EPS</t>
  </si>
  <si>
    <t>obvod_budovy_302_A*4,6</t>
  </si>
  <si>
    <t>"odečet výplní"-pl_výpl_ok_2np-pl_výpl_ok_1np_302-pl_výpl_dv_1np_302</t>
  </si>
  <si>
    <t xml:space="preserve">"plocha části dveří v MW sokl"2,3*0,9*2 </t>
  </si>
  <si>
    <t>"odečet soklu MW"-S2_01_MW</t>
  </si>
  <si>
    <t>35</t>
  </si>
  <si>
    <t>28376080</t>
  </si>
  <si>
    <t>deska EPS grafitová fasádní λ=0,030-0,031 tl 180mm</t>
  </si>
  <si>
    <t>1219809714</t>
  </si>
  <si>
    <t>153,406*1,05 'Přepočtené koeficientem množství</t>
  </si>
  <si>
    <t>36</t>
  </si>
  <si>
    <t>622221041</t>
  </si>
  <si>
    <t>Montáž kontaktního zateplení lepením a mechanickým kotvením z desek minerální vlny s podélnou orientací vláken nebo kombinovaných (dodávka ve specifikaci) na vnější stěny, na podklad betonový nebo z lehčeného betonu, z tvárnic keramických nebo vápenopískových, tloušťky desek přes 160 do 200 mm</t>
  </si>
  <si>
    <t>-497401660</t>
  </si>
  <si>
    <t>https://podminky.urs.cz/item/CS_URS_2026_01/622221041</t>
  </si>
  <si>
    <t>S2-01; (ETICS) s fasádní MW (dle opatření PBŘ)</t>
  </si>
  <si>
    <t>(obvod_budovy_302 - (2,3*2))*0,9</t>
  </si>
  <si>
    <t>S3-01; (ETICS) s fasádní MW (dle opatření PBŘ)</t>
  </si>
  <si>
    <t>obvod_budovy_302_A*0,9</t>
  </si>
  <si>
    <t>37</t>
  </si>
  <si>
    <t>63142030</t>
  </si>
  <si>
    <t>deska tepelně izolační minerální kontaktních fasád podélné vlákno λ=0,035-0,036 tl 180mm</t>
  </si>
  <si>
    <t>-180349982</t>
  </si>
  <si>
    <t>38,349*1,05 'Přepočtené koeficientem množství</t>
  </si>
  <si>
    <t>38</t>
  </si>
  <si>
    <t>622251105</t>
  </si>
  <si>
    <t>Montáž kontaktního zateplení lepením a mechanickým kotvením Příplatek k cenám za zápustnou montáž kotev s použitím tepelněizolačních zátek na vnější stěny z minerální vlny</t>
  </si>
  <si>
    <t>-1401891152</t>
  </si>
  <si>
    <t>https://podminky.urs.cz/item/CS_URS_2026_01/622251105</t>
  </si>
  <si>
    <t>39</t>
  </si>
  <si>
    <t>622251209</t>
  </si>
  <si>
    <t>Montáž kontaktního zateplení lepením a mechanickým kotvením Příplatek k cenám za použití pancéřového sklovláknitého pletiva pro namáhané oblasti soklů, pod keramický obklad apod.</t>
  </si>
  <si>
    <t>-611510808</t>
  </si>
  <si>
    <t>https://podminky.urs.cz/item/CS_URS_2026_01/622251209</t>
  </si>
  <si>
    <t>40</t>
  </si>
  <si>
    <t>622135092</t>
  </si>
  <si>
    <t>Vyrovnání nerovností podkladu vnějších omítaných ploch tmelem, tl. do 2 mm Příplatek k ceně za každých dalších 5 mm tloušťky podkladní vrstvy přes 10 mm maltou cementovou stěn</t>
  </si>
  <si>
    <t>2019913627</t>
  </si>
  <si>
    <t>https://podminky.urs.cz/item/CS_URS_2026_01/622135092</t>
  </si>
  <si>
    <t>41</t>
  </si>
  <si>
    <t>622325102</t>
  </si>
  <si>
    <t>Oprava vápenocementové omítky vnějších ploch stupně členitosti 1 hladké stěn, v rozsahu opravované plochy přes 10 do 30%</t>
  </si>
  <si>
    <t>-269690599</t>
  </si>
  <si>
    <t>https://podminky.urs.cz/item/CS_URS_2026_01/622325102</t>
  </si>
  <si>
    <t>42</t>
  </si>
  <si>
    <t>622135002</t>
  </si>
  <si>
    <t>Vyrovnání nerovností podkladu vnějších omítaných ploch maltou, tl. do 10 mm cementovou stěn</t>
  </si>
  <si>
    <t>-1547131345</t>
  </si>
  <si>
    <t>https://podminky.urs.cz/item/CS_URS_2026_01/622135002</t>
  </si>
  <si>
    <t>43</t>
  </si>
  <si>
    <t>622511112</t>
  </si>
  <si>
    <t>Omítka tenkovrstvá akrylátová vnějších ploch probarvená bez penetrace mozaiková střednězrnná stěn</t>
  </si>
  <si>
    <t>-147292919</t>
  </si>
  <si>
    <t>https://podminky.urs.cz/item/CS_URS_2026_01/622511112</t>
  </si>
  <si>
    <t>44</t>
  </si>
  <si>
    <t>622143003</t>
  </si>
  <si>
    <t>Montáž omítkových profilů plastových, pozinkovaných nebo dřevěných upevněných vtlačením do podkladní vrstvy nebo přibitím rohových s tkaninou</t>
  </si>
  <si>
    <t>-370614575</t>
  </si>
  <si>
    <t>https://podminky.urs.cz/item/CS_URS_2026_01/622143003</t>
  </si>
  <si>
    <t>rohová lišta objektu</t>
  </si>
  <si>
    <t>4*6</t>
  </si>
  <si>
    <t>rohová lišta svislého ostění</t>
  </si>
  <si>
    <t>"odpočet nadpraží" -nad_para_výpl_ok_2np-nad_para_výpl_ok_1np</t>
  </si>
  <si>
    <t>rohový profil dilatace</t>
  </si>
  <si>
    <t>2*4,6</t>
  </si>
  <si>
    <t>45</t>
  </si>
  <si>
    <t>63127464</t>
  </si>
  <si>
    <t>profil rohový Al s výztužnou tkaninou š 100/100mm</t>
  </si>
  <si>
    <t>1438132868</t>
  </si>
  <si>
    <t>36,443*1,05 'Přepočtené koeficientem množství</t>
  </si>
  <si>
    <t>46</t>
  </si>
  <si>
    <t>28341020</t>
  </si>
  <si>
    <t>profil krycí dilatace ETICS</t>
  </si>
  <si>
    <t>-1608102473</t>
  </si>
  <si>
    <t>9,2*1,05 'Přepočtené koeficientem množství</t>
  </si>
  <si>
    <t>47</t>
  </si>
  <si>
    <t>59051500</t>
  </si>
  <si>
    <t>profil dilatační stěnový/rohový PVC s výztužnou tkaninou</t>
  </si>
  <si>
    <t>921084070</t>
  </si>
  <si>
    <t>48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</si>
  <si>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</si>
  <si>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</si>
  <si>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-1041567389</t>
  </si>
  <si>
    <t>https://podminky.urs.cz/item/CS_URS_2026_01/622143004</t>
  </si>
  <si>
    <t>49</t>
  </si>
  <si>
    <t>59051476</t>
  </si>
  <si>
    <t>profil napojovací okenní PVC s výztužnou tkaninou 9mm</t>
  </si>
  <si>
    <t>84778951</t>
  </si>
  <si>
    <t>65,987*1,05 'Přepočtené koeficientem množství</t>
  </si>
  <si>
    <t>50</t>
  </si>
  <si>
    <t>622252001</t>
  </si>
  <si>
    <t>Montáž profilů kontaktního zateplení zakládacích soklových připevněných hmoždinkami</t>
  </si>
  <si>
    <t>1246046930</t>
  </si>
  <si>
    <t>https://podminky.urs.cz/item/CS_URS_2026_01/622252001</t>
  </si>
  <si>
    <t>obvod_budovy_302-(2,3*2)</t>
  </si>
  <si>
    <t>51</t>
  </si>
  <si>
    <t>28342213</t>
  </si>
  <si>
    <t>profil zakládací PVC s výztužnou tkaninou pro izolant tl 180-220mm včetně okapnice</t>
  </si>
  <si>
    <t>-592999175</t>
  </si>
  <si>
    <t>42,61*1,05 'Přepočtené koeficientem množství</t>
  </si>
  <si>
    <t>52</t>
  </si>
  <si>
    <t>622252002</t>
  </si>
  <si>
    <t>Montáž profilů kontaktního zateplení ostatních stěnových, dilatačních apod. lepených do tmelu</t>
  </si>
  <si>
    <t>-2051906545</t>
  </si>
  <si>
    <t>https://podminky.urs.cz/item/CS_URS_2026_01/622252002</t>
  </si>
  <si>
    <t>nadpraží / parapet otvorů</t>
  </si>
  <si>
    <t>"201"(Pi*0,75*0,75)/2</t>
  </si>
  <si>
    <t>"202"(0,9)*4</t>
  </si>
  <si>
    <t>"203"(1,2)*1</t>
  </si>
  <si>
    <t>"204"(1,2)*4</t>
  </si>
  <si>
    <t>"205"(1,2)*4</t>
  </si>
  <si>
    <t>"D.21"(2,3)*1</t>
  </si>
  <si>
    <t>"D.22"(2,3)*1</t>
  </si>
  <si>
    <t>"211"(2,36)*1</t>
  </si>
  <si>
    <t>"212"(1,15)*18</t>
  </si>
  <si>
    <t>"213"(1,05)*6</t>
  </si>
  <si>
    <t>"214"(1,15)*2</t>
  </si>
  <si>
    <t>"215"(1,1)*6</t>
  </si>
  <si>
    <t>nad_para_výpl_dv_1np+2*nad_para_výpl_ok_1np+2*nad_para_výpl_ok_2np</t>
  </si>
  <si>
    <t>53</t>
  </si>
  <si>
    <t>59051510</t>
  </si>
  <si>
    <t>profil napojovací nadokenní PVC s okapnicí s výztužnou tkaninou</t>
  </si>
  <si>
    <t>1026413813</t>
  </si>
  <si>
    <t>58,144*1,05 'Přepočtené koeficientem množství</t>
  </si>
  <si>
    <t>54</t>
  </si>
  <si>
    <t>28341022</t>
  </si>
  <si>
    <t>profil napojovací parapetní PVC s výztužnou tkaninou</t>
  </si>
  <si>
    <t>-1520045389</t>
  </si>
  <si>
    <t>53,544*1,05 'Přepočtené koeficientem množství</t>
  </si>
  <si>
    <t>55</t>
  </si>
  <si>
    <t>629995101</t>
  </si>
  <si>
    <t>Očištění vnějších ploch tlakovou vodou omytím tlakovou vodou</t>
  </si>
  <si>
    <t>-1448436144</t>
  </si>
  <si>
    <t>https://podminky.urs.cz/item/CS_URS_2026_01/629995101</t>
  </si>
  <si>
    <t>56</t>
  </si>
  <si>
    <t>629999011</t>
  </si>
  <si>
    <t>Příplatky k cenám úprav vnějších povrchů za zvýšenou pracnost při provádění styku dvou barev nebo struktur na fasádě</t>
  </si>
  <si>
    <t>-883471753</t>
  </si>
  <si>
    <t>https://podminky.urs.cz/item/CS_URS_2026_01/629999011</t>
  </si>
  <si>
    <t>57</t>
  </si>
  <si>
    <t>631362021</t>
  </si>
  <si>
    <t>Výztuž mazanin ze svařovaných sítí z drátů typu KARI</t>
  </si>
  <si>
    <t>-1483850744</t>
  </si>
  <si>
    <t>https://podminky.urs.cz/item/CS_URS_2026_01/631362021</t>
  </si>
  <si>
    <t>dopl_podlah*2*3,03/1000"KARI 150/150/6 (3,03Kg/m2)</t>
  </si>
  <si>
    <t>58</t>
  </si>
  <si>
    <t>632451451</t>
  </si>
  <si>
    <t>Doplnění cementového potěru na mazaninách a betonových podkladech (s dodáním hmot), hlazeného dřevěným nebo ocelovým hladítkem, plochy jednotlivě do 1 m2 a tl. přes 40 do 50 mm</t>
  </si>
  <si>
    <t>-823884129</t>
  </si>
  <si>
    <t>https://podminky.urs.cz/item/CS_URS_2026_01/632451451</t>
  </si>
  <si>
    <t>"u vstupních dveří při změněn pozice"</t>
  </si>
  <si>
    <t>"TD21"2,3*0,4</t>
  </si>
  <si>
    <t>"TD22"2,3*0,4</t>
  </si>
  <si>
    <t>59</t>
  </si>
  <si>
    <t>635111115</t>
  </si>
  <si>
    <t>Násyp ze štěrkopísku, písku nebo kameniva pod podlahy s udusáním a urovnáním povrchu ze štěrkopísku</t>
  </si>
  <si>
    <t>388253155</t>
  </si>
  <si>
    <t>https://podminky.urs.cz/item/CS_URS_2026_01/635111115</t>
  </si>
  <si>
    <t>ploch_okap_chod_302*0,2</t>
  </si>
  <si>
    <t>60</t>
  </si>
  <si>
    <t>637211134</t>
  </si>
  <si>
    <t>Okapový chodník z dlaždic betonových do kameniva s vyplněním spár drobným kamenivem, tl. dlaždic 50 mm</t>
  </si>
  <si>
    <t>578967519</t>
  </si>
  <si>
    <t>https://podminky.urs.cz/item/CS_URS_2026_01/637211134</t>
  </si>
  <si>
    <t>Ostatní konstrukce a práce, bourání</t>
  </si>
  <si>
    <t>61</t>
  </si>
  <si>
    <t>919735112</t>
  </si>
  <si>
    <t>Řezání stávajícího živičného krytu nebo podkladu hloubky přes 50 do 100 mm</t>
  </si>
  <si>
    <t>-847677693</t>
  </si>
  <si>
    <t>https://podminky.urs.cz/item/CS_URS_2026_01/919735112</t>
  </si>
  <si>
    <t>ploch_asfalt_302+(2*1,0)</t>
  </si>
  <si>
    <t>62</t>
  </si>
  <si>
    <t>944511111</t>
  </si>
  <si>
    <t>Síť ochranná zavěšená na konstrukci lešení z textilie z umělých vláken montáž</t>
  </si>
  <si>
    <t>1499695212</t>
  </si>
  <si>
    <t>https://podminky.urs.cz/item/CS_URS_2026_01/944511111</t>
  </si>
  <si>
    <t>63</t>
  </si>
  <si>
    <t>941111131</t>
  </si>
  <si>
    <t>Lešení řadové trubkové lehké pracovní s podlahami s provozním zatížením tř. 3 do 200 kg/m2 šířky tř. W12 od 1,2 do 1,5 m, výšky výšky do 10 m montáž</t>
  </si>
  <si>
    <t>2017639145</t>
  </si>
  <si>
    <t>https://podminky.urs.cz/item/CS_URS_2026_01/941111131</t>
  </si>
  <si>
    <t>"šíty obloukové sřechy"(11,22+9,96)*8,3</t>
  </si>
  <si>
    <t>"průčelí obloukové střechy"(1,3+7,26+3,2+11,69)*6,8</t>
  </si>
  <si>
    <t>"plochá střecha"(2*4,92)*4,6</t>
  </si>
  <si>
    <t>64</t>
  </si>
  <si>
    <t>941111231</t>
  </si>
  <si>
    <t>Lešení řadové trubkové lehké pracovní s podlahami s provozním zatížením tř. 3 do 200 kg/m2 šířky tř. W12 od 1,2 do 1,5 m, výšky výšky do 10 m příplatek k ceně za každý den použití</t>
  </si>
  <si>
    <t>127057441</t>
  </si>
  <si>
    <t>https://podminky.urs.cz/item/CS_URS_2026_01/941111231</t>
  </si>
  <si>
    <t>380,518*60 'Přepočtené koeficientem množství</t>
  </si>
  <si>
    <t>65</t>
  </si>
  <si>
    <t>941111831</t>
  </si>
  <si>
    <t>Lešení řadové trubkové lehké pracovní s podlahami s provozním zatížením tř. 3 do 200 kg/m2 šířky tř. W12 od 1,2 do 1,5 m, výšky výšky do 10 m demontáž</t>
  </si>
  <si>
    <t>-1104639446</t>
  </si>
  <si>
    <t>https://podminky.urs.cz/item/CS_URS_2026_01/941111831</t>
  </si>
  <si>
    <t>66</t>
  </si>
  <si>
    <t>944511211</t>
  </si>
  <si>
    <t>Síť ochranná zavěšená na konstrukci lešení z textilie z umělých vláken příplatek k ceně za každý den použití</t>
  </si>
  <si>
    <t>761010164</t>
  </si>
  <si>
    <t>https://podminky.urs.cz/item/CS_URS_2026_01/944511211</t>
  </si>
  <si>
    <t>67</t>
  </si>
  <si>
    <t>944511811</t>
  </si>
  <si>
    <t>Síť ochranná zavěšená na konstrukci lešení z textilie z umělých vláken demontáž</t>
  </si>
  <si>
    <t>380745057</t>
  </si>
  <si>
    <t>https://podminky.urs.cz/item/CS_URS_2026_01/944511811</t>
  </si>
  <si>
    <t>68</t>
  </si>
  <si>
    <t>944711114</t>
  </si>
  <si>
    <t>Stříška záchytná zřizovaná současně s lehkým nebo těžkým lešením šířky přes 2,5 m montáž</t>
  </si>
  <si>
    <t>169506590</t>
  </si>
  <si>
    <t>https://podminky.urs.cz/item/CS_URS_2026_01/944711114</t>
  </si>
  <si>
    <t>2*2,3</t>
  </si>
  <si>
    <t>69</t>
  </si>
  <si>
    <t>944711214</t>
  </si>
  <si>
    <t>Stříška záchytná zřizovaná současně s lehkým nebo těžkým lešením šířky přes 2,5 m příplatek k ceně za každý den použití</t>
  </si>
  <si>
    <t>1316004419</t>
  </si>
  <si>
    <t>https://podminky.urs.cz/item/CS_URS_2026_01/944711214</t>
  </si>
  <si>
    <t>4,6*60 'Přepočtené koeficientem množství</t>
  </si>
  <si>
    <t>70</t>
  </si>
  <si>
    <t>944711814</t>
  </si>
  <si>
    <t>Stříška záchytná zřizovaná současně s lehkým nebo těžkým lešením šířky přes 2,5 m demontáž</t>
  </si>
  <si>
    <t>-1870490092</t>
  </si>
  <si>
    <t>https://podminky.urs.cz/item/CS_URS_2026_01/944711814</t>
  </si>
  <si>
    <t>71</t>
  </si>
  <si>
    <t>949101111</t>
  </si>
  <si>
    <t>Lešení pomocné pracovní pro objekty pozemních staveb pro zatížení do 150 kg/m2, o výšce lešeňové podlahy do 1,9 m</t>
  </si>
  <si>
    <t>496643918</t>
  </si>
  <si>
    <t>https://podminky.urs.cz/item/CS_URS_2026_01/949101111</t>
  </si>
  <si>
    <t>72</t>
  </si>
  <si>
    <t>952902611</t>
  </si>
  <si>
    <t>Čištění budov při provádění oprav a udržovacích prací vysátím prachu z ostatních ploch</t>
  </si>
  <si>
    <t>581010014</t>
  </si>
  <si>
    <t>https://podminky.urs.cz/item/CS_URS_2026_01/952902611</t>
  </si>
  <si>
    <t>"1.np" 101,5+26,9</t>
  </si>
  <si>
    <t>"2.np" 101,5</t>
  </si>
  <si>
    <t>73</t>
  </si>
  <si>
    <t>953945312</t>
  </si>
  <si>
    <t>Kotva do zateplené fasády s plastovým kuželem pro přerušení tepelného mostu včetně vyvrtání otvoru pro malá a střední zatížení průměru 8 mm, užitné délky přes 100 do 200 mm</t>
  </si>
  <si>
    <t>kus</t>
  </si>
  <si>
    <t>2120708622</t>
  </si>
  <si>
    <t>https://podminky.urs.cz/item/CS_URS_2026_01/953945312</t>
  </si>
  <si>
    <t>"kotvení drobných prvků"10</t>
  </si>
  <si>
    <t>74</t>
  </si>
  <si>
    <t>953945342</t>
  </si>
  <si>
    <t>Kotva do zateplené fasády s plastovým kuželem pro přerušení tepelného mostu včetně vyvrtání otvoru pro velká zatížení průměru 16 mm, užitné délky do 290 mm s nerezovou tyčí</t>
  </si>
  <si>
    <t>934259090</t>
  </si>
  <si>
    <t>https://podminky.urs.cz/item/CS_URS_2026_01/953945342</t>
  </si>
  <si>
    <t>"kotvení markýz/vlepený tvrzený systémový blok, dle detailu č. x.20"2*3</t>
  </si>
  <si>
    <t>75</t>
  </si>
  <si>
    <t>965042221</t>
  </si>
  <si>
    <t>Bourání mazanin betonových nebo z litého asfaltu tl. přes 100 mm, plochy do 1 m2</t>
  </si>
  <si>
    <t>-169018642</t>
  </si>
  <si>
    <t>https://podminky.urs.cz/item/CS_URS_2026_01/965042221</t>
  </si>
  <si>
    <t>dopl_podlah*0,2</t>
  </si>
  <si>
    <t>76</t>
  </si>
  <si>
    <t>965049112</t>
  </si>
  <si>
    <t>Bourání mazanin Příplatek k cenám za bourání mazanin betonových se svařovanou sítí, tl. přes 100 mm</t>
  </si>
  <si>
    <t>63436773</t>
  </si>
  <si>
    <t>https://podminky.urs.cz/item/CS_URS_2026_01/965049112</t>
  </si>
  <si>
    <t>77</t>
  </si>
  <si>
    <t>968062244</t>
  </si>
  <si>
    <t>Vybourání dřevěných rámů oken s křídly, dveřních zárubní, vrat, stěn, ostění nebo obkladů rámů oken s křídly jednoduchých, plochy do 1 m2</t>
  </si>
  <si>
    <t>-1291522336</t>
  </si>
  <si>
    <t>https://podminky.urs.cz/item/CS_URS_2026_01/968062244</t>
  </si>
  <si>
    <t>vnitřní plocha otvorů oken do 1m2</t>
  </si>
  <si>
    <t>78</t>
  </si>
  <si>
    <t>968062246</t>
  </si>
  <si>
    <t>Vybourání dřevěných rámů oken s křídly, dveřních zárubní, vrat, stěn, ostění nebo obkladů rámů oken s křídly jednoduchých, plochy do 4 m2</t>
  </si>
  <si>
    <t>1320017396</t>
  </si>
  <si>
    <t>https://podminky.urs.cz/item/CS_URS_2026_01/968062246</t>
  </si>
  <si>
    <t>vnitřní plocha otvorů oken do 4m2</t>
  </si>
  <si>
    <t>79</t>
  </si>
  <si>
    <t>968062245</t>
  </si>
  <si>
    <t>Vybourání dřevěných rámů oken s křídly, dveřních zárubní, vrat, stěn, ostění nebo obkladů rámů oken s křídly jednoduchých, plochy do 2 m2</t>
  </si>
  <si>
    <t>-410709933</t>
  </si>
  <si>
    <t>https://podminky.urs.cz/item/CS_URS_2026_01/968062245</t>
  </si>
  <si>
    <t>vnitřní plocha otvorů dveří do 2m2</t>
  </si>
  <si>
    <t>80</t>
  </si>
  <si>
    <t>968062247</t>
  </si>
  <si>
    <t>Vybourání dřevěných rámů oken s křídly, dveřních zárubní, vrat, stěn, ostění nebo obkladů rámů oken s křídly jednoduchých, plochy přes 4 m2</t>
  </si>
  <si>
    <t>2116818825</t>
  </si>
  <si>
    <t>https://podminky.urs.cz/item/CS_URS_2026_01/968062247</t>
  </si>
  <si>
    <t>vnitřní plocha otvorů oken přes 4m2</t>
  </si>
  <si>
    <t>81</t>
  </si>
  <si>
    <t>968062456</t>
  </si>
  <si>
    <t>Vybourání dřevěných rámů oken s křídly, dveřních zárubní, vrat, stěn, ostění nebo obkladů dveřních zárubní, plochy přes 2 m2</t>
  </si>
  <si>
    <t>38041951</t>
  </si>
  <si>
    <t>https://podminky.urs.cz/item/CS_URS_2026_01/968062456</t>
  </si>
  <si>
    <t>vnitřní plocha otvorů dveří přes 2m2</t>
  </si>
  <si>
    <t>82</t>
  </si>
  <si>
    <t>978013141</t>
  </si>
  <si>
    <t>Otlučení vápenných nebo vápenocementových omítek vnitřních ploch stěn s vyškrabáním spar, s očištěním zdiva, v rozsahu přes 10 do 30 %</t>
  </si>
  <si>
    <t>365095928</t>
  </si>
  <si>
    <t>https://podminky.urs.cz/item/CS_URS_2026_01/978013141</t>
  </si>
  <si>
    <t>83</t>
  </si>
  <si>
    <t>978023411</t>
  </si>
  <si>
    <t>Vyškrabání cementové malty ze spár zdiva cihelného mimo komínového</t>
  </si>
  <si>
    <t>-1911339884</t>
  </si>
  <si>
    <t>https://podminky.urs.cz/item/CS_URS_2026_01/978023411</t>
  </si>
  <si>
    <t>84</t>
  </si>
  <si>
    <t>978059511</t>
  </si>
  <si>
    <t>Odsekání obkladů stěn včetně otlučení podkladní omítky až na zdivo z obkládaček vnitřních, z jakýchkoliv materiálů, plochy do 1 m2</t>
  </si>
  <si>
    <t>-275537005</t>
  </si>
  <si>
    <t>https://podminky.urs.cz/item/CS_URS_2026_01/978059511</t>
  </si>
  <si>
    <t>" parapet a ostění okna"</t>
  </si>
  <si>
    <t>"201"(1,5)*1*0,3</t>
  </si>
  <si>
    <t>"T204/2"(0,9+2*0,9) *1*0,3</t>
  </si>
  <si>
    <t>85</t>
  </si>
  <si>
    <t>978071221</t>
  </si>
  <si>
    <t>Odsekání omítky (včetně podkladní) a odstranění tepelné nebo vodotěsné izolace lepenkové svislé, plochy přes 1 m2</t>
  </si>
  <si>
    <t>-537962836</t>
  </si>
  <si>
    <t>https://podminky.urs.cz/item/CS_URS_2026_01/978071221</t>
  </si>
  <si>
    <t>86</t>
  </si>
  <si>
    <t>999-101.r</t>
  </si>
  <si>
    <t>Demontáž markýry z drátoskla vč. ocelové podkonstrukce</t>
  </si>
  <si>
    <t>-2113897970</t>
  </si>
  <si>
    <t>87</t>
  </si>
  <si>
    <t>999-102.r</t>
  </si>
  <si>
    <t xml:space="preserve">Demontáž informačních cedulí dle TZ </t>
  </si>
  <si>
    <t>1073483766</t>
  </si>
  <si>
    <t>88</t>
  </si>
  <si>
    <t>999-103.r</t>
  </si>
  <si>
    <t xml:space="preserve">Demontáž světla dle TZ </t>
  </si>
  <si>
    <t>-387355285</t>
  </si>
  <si>
    <t>89</t>
  </si>
  <si>
    <t>999-104.r</t>
  </si>
  <si>
    <t xml:space="preserve">Demontáž kamer dle TZ </t>
  </si>
  <si>
    <t>-1966501168</t>
  </si>
  <si>
    <t>90</t>
  </si>
  <si>
    <t>999-105.r</t>
  </si>
  <si>
    <t xml:space="preserve">Demontáž fasadních mřížek dle TZ </t>
  </si>
  <si>
    <t>-69194108</t>
  </si>
  <si>
    <t>91</t>
  </si>
  <si>
    <t>999-106.r</t>
  </si>
  <si>
    <t xml:space="preserve">Demontáž fasadních dvířek dle TZ </t>
  </si>
  <si>
    <t>-1063898281</t>
  </si>
  <si>
    <t>92</t>
  </si>
  <si>
    <t>999-107.r</t>
  </si>
  <si>
    <t xml:space="preserve">Demontáž el. čidel, ovladačů, wifi anteny dle TZ </t>
  </si>
  <si>
    <t>859320053</t>
  </si>
  <si>
    <t>93</t>
  </si>
  <si>
    <t>999-108.r</t>
  </si>
  <si>
    <t xml:space="preserve">Demontáž antenního držáku dle TZ </t>
  </si>
  <si>
    <t>1436470261</t>
  </si>
  <si>
    <t>94</t>
  </si>
  <si>
    <t>999-109.r</t>
  </si>
  <si>
    <t>Demontáž a úprava navazujících konstrukcí vč. povrchové úpravy - vstupní branka u vjezdu do areálu dle TZ</t>
  </si>
  <si>
    <t>soub</t>
  </si>
  <si>
    <t>1335721606</t>
  </si>
  <si>
    <t>95</t>
  </si>
  <si>
    <t>999-110.r</t>
  </si>
  <si>
    <t>Součinnost a demontáž příp. opětovná montáž klimatizačních jednotek dle TZ; pzn.č.24</t>
  </si>
  <si>
    <t>463824241</t>
  </si>
  <si>
    <t>96</t>
  </si>
  <si>
    <t>999-111.r</t>
  </si>
  <si>
    <t>Montáž a demontáž provizorních svodů z KG potrubí</t>
  </si>
  <si>
    <t>-1500175628</t>
  </si>
  <si>
    <t>2*6,3</t>
  </si>
  <si>
    <t>997</t>
  </si>
  <si>
    <t>Přesun sutě</t>
  </si>
  <si>
    <t>97</t>
  </si>
  <si>
    <t>997013212</t>
  </si>
  <si>
    <t>Vnitrostaveništní doprava suti a vybouraných hmot vodorovně do 50 m s naložením ručně pro budovy a haly výšky přes 6 do 9 m</t>
  </si>
  <si>
    <t>787644311</t>
  </si>
  <si>
    <t>https://podminky.urs.cz/item/CS_URS_2026_01/997013212</t>
  </si>
  <si>
    <t>98</t>
  </si>
  <si>
    <t>997013501</t>
  </si>
  <si>
    <t>Odvoz suti a vybouraných hmot na skládku nebo meziskládku se složením, na vzdálenost do 1 km</t>
  </si>
  <si>
    <t>-1501600177</t>
  </si>
  <si>
    <t>https://podminky.urs.cz/item/CS_URS_2026_01/997013501</t>
  </si>
  <si>
    <t>99</t>
  </si>
  <si>
    <t>997013509</t>
  </si>
  <si>
    <t>Odvoz suti a vybouraných hmot na skládku nebo meziskládku se složením, na vzdálenost Příplatek k ceně za každý další započatý 1 km přes 1 km</t>
  </si>
  <si>
    <t>1747475086</t>
  </si>
  <si>
    <t>https://podminky.urs.cz/item/CS_URS_2026_01/997013509</t>
  </si>
  <si>
    <t>66,316*5 'Přepočtené koeficientem množství</t>
  </si>
  <si>
    <t>100</t>
  </si>
  <si>
    <t>997013311</t>
  </si>
  <si>
    <t>Shoz na stavební suť montáž a demontáž shozu výšky do 10 m</t>
  </si>
  <si>
    <t>552249881</t>
  </si>
  <si>
    <t>https://podminky.urs.cz/item/CS_URS_2026_01/997013311</t>
  </si>
  <si>
    <t>9+6</t>
  </si>
  <si>
    <t>101</t>
  </si>
  <si>
    <t>997013321</t>
  </si>
  <si>
    <t>Shoz na stavební suť montáž a demontáž shozu výšky Příplatek za první a každý další den použití shozu výšky do 10 m</t>
  </si>
  <si>
    <t>1018555651</t>
  </si>
  <si>
    <t>https://podminky.urs.cz/item/CS_URS_2026_01/997013321</t>
  </si>
  <si>
    <t>(9,0+6,0)*60</t>
  </si>
  <si>
    <t>102</t>
  </si>
  <si>
    <t>997013631</t>
  </si>
  <si>
    <t>Poplatek za uložení stavebního odpadu na skládce (skládkovné) směsného stavebního a demoličního zatříděného do Katalogu odpadů pod kódem 17 09 04</t>
  </si>
  <si>
    <t>841086353</t>
  </si>
  <si>
    <t>https://podminky.urs.cz/item/CS_URS_2026_01/997013631</t>
  </si>
  <si>
    <t>0,025+1,321</t>
  </si>
  <si>
    <t>103</t>
  </si>
  <si>
    <t>997013645</t>
  </si>
  <si>
    <t>Poplatek za uložení stavebního odpadu na skládce (skládkovné) asfaltového bez obsahu dehtu zatříděného do Katalogu odpadů pod kódem 17 03 02</t>
  </si>
  <si>
    <t>-32922281</t>
  </si>
  <si>
    <t>https://podminky.urs.cz/item/CS_URS_2026_01/997013645</t>
  </si>
  <si>
    <t>5,113*0,9</t>
  </si>
  <si>
    <t>104</t>
  </si>
  <si>
    <t>997013804</t>
  </si>
  <si>
    <t>Poplatek za uložení stavebního odpadu na skládce (skládkovné) ze skla zatříděného do Katalogu odpadů pod kódem 17 02 02</t>
  </si>
  <si>
    <t>877654380</t>
  </si>
  <si>
    <t>https://podminky.urs.cz/item/CS_URS_2026_01/997013804</t>
  </si>
  <si>
    <t>3,151</t>
  </si>
  <si>
    <t>105</t>
  </si>
  <si>
    <t>997013811</t>
  </si>
  <si>
    <t>Poplatek za uložení stavebního odpadu na skládce (skládkovné) dřevěného zatříděného do Katalogu odpadů pod kódem 17 02 01</t>
  </si>
  <si>
    <t>1882441404</t>
  </si>
  <si>
    <t>https://podminky.urs.cz/item/CS_URS_2026_01/997013811</t>
  </si>
  <si>
    <t>8,277</t>
  </si>
  <si>
    <t>106</t>
  </si>
  <si>
    <t>997013847</t>
  </si>
  <si>
    <t>Poplatek za uložení stavebního odpadu na skládce (skládkovné) asfaltového s obsahem dehtu zatříděného do Katalogu odpadů pod kódem 17 03 01</t>
  </si>
  <si>
    <t>-802985186</t>
  </si>
  <si>
    <t>https://podminky.urs.cz/item/CS_URS_2026_01/997013847</t>
  </si>
  <si>
    <t>5,113*0,1+1,811</t>
  </si>
  <si>
    <t>107</t>
  </si>
  <si>
    <t>997013867</t>
  </si>
  <si>
    <t>Poplatek za uložení stavebního odpadu na recyklační skládce (skládkovné) z tašek a keramických výrobků zatříděného do Katalogu odpadů pod kódem 17 01 03</t>
  </si>
  <si>
    <t>-469918683</t>
  </si>
  <si>
    <t>https://podminky.urs.cz/item/CS_URS_2026_01/997013867</t>
  </si>
  <si>
    <t>0,143</t>
  </si>
  <si>
    <t>108</t>
  </si>
  <si>
    <t>997013873</t>
  </si>
  <si>
    <t>Poplatek za uložení stavebního odpadu na recyklační skládce (skládkovné) zeminy a kamení zatříděného do Katalogu odpadů pod kódem 17 05 04</t>
  </si>
  <si>
    <t>-1521569505</t>
  </si>
  <si>
    <t>https://podminky.urs.cz/item/CS_URS_2026_01/997013873</t>
  </si>
  <si>
    <t>28,908</t>
  </si>
  <si>
    <t>109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</si>
  <si>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</si>
  <si>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</si>
  <si>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1072383977</t>
  </si>
  <si>
    <t>https://podminky.urs.cz/item/CS_URS_2026_01/997013869</t>
  </si>
  <si>
    <t>17,568</t>
  </si>
  <si>
    <t>110</t>
  </si>
  <si>
    <t>99797901x</t>
  </si>
  <si>
    <t>Výkup kovu, železný šrot</t>
  </si>
  <si>
    <t>993811658</t>
  </si>
  <si>
    <t>0,672</t>
  </si>
  <si>
    <t>0,672*-1 'Přepočtené koeficientem množství</t>
  </si>
  <si>
    <t>998</t>
  </si>
  <si>
    <t>Přesun hmot</t>
  </si>
  <si>
    <t>111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</si>
  <si>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</si>
  <si>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</si>
  <si>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-1994973662</t>
  </si>
  <si>
    <t>https://podminky.urs.cz/item/CS_URS_2026_01/998011002</t>
  </si>
  <si>
    <t>PSV</t>
  </si>
  <si>
    <t>Práce a dodávky PSV</t>
  </si>
  <si>
    <t>711</t>
  </si>
  <si>
    <t>Izolace proti vodě, vlhkosti a plynům</t>
  </si>
  <si>
    <t>112</t>
  </si>
  <si>
    <t>711112001</t>
  </si>
  <si>
    <t>Provedení izolace proti zemní vlhkosti natěradly a tmely za studena na ploše svislé S nátěrem penetračním</t>
  </si>
  <si>
    <t>1490181350</t>
  </si>
  <si>
    <t>https://podminky.urs.cz/item/CS_URS_2026_01/711112001</t>
  </si>
  <si>
    <t>113</t>
  </si>
  <si>
    <t>11163150</t>
  </si>
  <si>
    <t>lak penetrační asfaltový</t>
  </si>
  <si>
    <t>-1227772521</t>
  </si>
  <si>
    <t>39,608*0,00034 'Přepočtené koeficientem množství</t>
  </si>
  <si>
    <t>114</t>
  </si>
  <si>
    <t>711113125</t>
  </si>
  <si>
    <t>Izolace proti zemní vlhkosti natěradly a tmely za studena na ploše svislé S těsnicí hmotou dvousložkovou na bázi polymery modifikované živice</t>
  </si>
  <si>
    <t>1036416629</t>
  </si>
  <si>
    <t>https://podminky.urs.cz/item/CS_URS_2026_01/711113125</t>
  </si>
  <si>
    <t>115</t>
  </si>
  <si>
    <t>711142559</t>
  </si>
  <si>
    <t>Provedení izolace proti zemní vlhkosti pásy přitavením NAIP na ploše svislé S</t>
  </si>
  <si>
    <t>1052337253</t>
  </si>
  <si>
    <t>https://podminky.urs.cz/item/CS_URS_2026_01/711142559</t>
  </si>
  <si>
    <t>116</t>
  </si>
  <si>
    <t>62856013</t>
  </si>
  <si>
    <t>pás asfaltový natavitelný modifikovaný mikroventilační s vložkou kombinovanou z hliníkové fólie a skleněné rohože a spalitelnou PE fólií nebo jemnozrnným posypem na horním povrchu tl 4,2mm</t>
  </si>
  <si>
    <t>240933859</t>
  </si>
  <si>
    <t>39,608*1,221 'Přepočtené koeficientem množství</t>
  </si>
  <si>
    <t>117</t>
  </si>
  <si>
    <t>711161274</t>
  </si>
  <si>
    <t>Provedení izolace proti zemní vlhkosti nopovou fólií na ploše svislé S výška nopu do 20 mm</t>
  </si>
  <si>
    <t>-456070809</t>
  </si>
  <si>
    <t>https://podminky.urs.cz/item/CS_URS_2026_01/711161274</t>
  </si>
  <si>
    <t>118</t>
  </si>
  <si>
    <t>28323010</t>
  </si>
  <si>
    <t>fólie profilovaná (nopová) drenážní HDPE s výškou nopů 20mm</t>
  </si>
  <si>
    <t>2089384931</t>
  </si>
  <si>
    <t>37,768*1,221 'Přepočtené koeficientem množství</t>
  </si>
  <si>
    <t>119</t>
  </si>
  <si>
    <t>711161384</t>
  </si>
  <si>
    <t>Izolace proti zemní vlhkosti a beztlakové vodě nopovými fóliemi ostatní ukončení izolace provětrávací lištou</t>
  </si>
  <si>
    <t>2069658426</t>
  </si>
  <si>
    <t>https://podminky.urs.cz/item/CS_URS_2026_01/711161384</t>
  </si>
  <si>
    <t>obvod_budovy_302-(2*2,3)+obvod_budovy_302_A</t>
  </si>
  <si>
    <t>120</t>
  </si>
  <si>
    <t>28323018</t>
  </si>
  <si>
    <t>lišta ukončovací pro drenážní fólie profilované tl 20mm</t>
  </si>
  <si>
    <t>1192283602</t>
  </si>
  <si>
    <t>42,61*1,15 'Přepočtené koeficientem množství</t>
  </si>
  <si>
    <t>121</t>
  </si>
  <si>
    <t>998711102</t>
  </si>
  <si>
    <t>Přesun hmot pro izolace proti vodě, vlhkosti a plynům stanovený z hmotnosti přesunovaného materiálu vodorovná dopravní vzdálenost do 50 m základní v objektech výšky přes 6 do 12 m</t>
  </si>
  <si>
    <t>-220792440</t>
  </si>
  <si>
    <t>https://podminky.urs.cz/item/CS_URS_2026_01/998711102</t>
  </si>
  <si>
    <t>712</t>
  </si>
  <si>
    <t>Povlakové krytiny</t>
  </si>
  <si>
    <t>122</t>
  </si>
  <si>
    <t>7123009.r</t>
  </si>
  <si>
    <t>Opravy povlakové krytiny střech plochých do 10° Příplatek k ceně za plošnou opravu prořezaní bublin zvrásněných částí a pod. NAIP přitavením</t>
  </si>
  <si>
    <t>-374861412</t>
  </si>
  <si>
    <t>123</t>
  </si>
  <si>
    <t>712990813</t>
  </si>
  <si>
    <t>Odstranění násypu nebo nánosu ze střech násypu nebo nánosu do 10°, tl. přes 50 do 100 mm</t>
  </si>
  <si>
    <t>-1548746709</t>
  </si>
  <si>
    <t>https://podminky.urs.cz/item/CS_URS_2026_01/712990813</t>
  </si>
  <si>
    <t>124</t>
  </si>
  <si>
    <t>712990816</t>
  </si>
  <si>
    <t>Odstranění násypu nebo nánosu ze střech násypu nebo nánosu do 10°, tl. Příplatek k ceně - 0813 za každých dalších 50 mm tl.</t>
  </si>
  <si>
    <t>101752653</t>
  </si>
  <si>
    <t>https://podminky.urs.cz/item/CS_URS_2026_01/712990816</t>
  </si>
  <si>
    <t>125</t>
  </si>
  <si>
    <t>712311101</t>
  </si>
  <si>
    <t>Provedení povlakové krytiny střech plochých do 10° natěradly a tmely za studena nátěrem lakem penetračním nebo asfaltovým</t>
  </si>
  <si>
    <t>1473617510</t>
  </si>
  <si>
    <t>https://podminky.urs.cz/item/CS_URS_2026_01/712311101</t>
  </si>
  <si>
    <t>R3-02/C305; plochá střecha nad archivem</t>
  </si>
  <si>
    <t>"vodorovná polocha ze 2/3" (6,3*7,6)*0,66</t>
  </si>
  <si>
    <t>"vodorovná atika ze 2/3*šířka; s březovou překližkou"(2*6,3+2*7,6)*0,66*0,68</t>
  </si>
  <si>
    <t>126</t>
  </si>
  <si>
    <t>11163153</t>
  </si>
  <si>
    <t>emulze asfaltová penetrační</t>
  </si>
  <si>
    <t>litr</t>
  </si>
  <si>
    <t>31533081</t>
  </si>
  <si>
    <t>44,078*0,00032 'Přepočtené koeficientem množství</t>
  </si>
  <si>
    <t>127</t>
  </si>
  <si>
    <t>712811101</t>
  </si>
  <si>
    <t>Provedení povlakové krytiny střech samostatným vytažením izolačního povlaku za studena na konstrukce převyšující úroveň střechy, nátěrem penetračním</t>
  </si>
  <si>
    <t>742048581</t>
  </si>
  <si>
    <t>https://podminky.urs.cz/item/CS_URS_2026_01/712811101</t>
  </si>
  <si>
    <t>"svislá atika ze 2/3*výška; jina položka"(2*6,3+2*7,6)*0,66*0,33</t>
  </si>
  <si>
    <t>128</t>
  </si>
  <si>
    <t>840900259</t>
  </si>
  <si>
    <t>6,055*0,00035 'Přepočtené koeficientem množství</t>
  </si>
  <si>
    <t>129</t>
  </si>
  <si>
    <t>712341559</t>
  </si>
  <si>
    <t>Provedení povlakové krytiny střech plochých do 10° pásy přitavením NAIP v plné ploše</t>
  </si>
  <si>
    <t>-511336010</t>
  </si>
  <si>
    <t>https://podminky.urs.cz/item/CS_URS_2026_01/712341559</t>
  </si>
  <si>
    <t>130</t>
  </si>
  <si>
    <t>62853004</t>
  </si>
  <si>
    <t>pás asfaltový natavitelný modifikovaný SBS s vložkou ze skleněné tkaniny a spalitelnou PE fólií nebo jemnozrnným minerálním posypem na horním povrchu tl 4,0mm</t>
  </si>
  <si>
    <t>-163748624</t>
  </si>
  <si>
    <t>126,35*1,2 'Přepočtené koeficientem množství</t>
  </si>
  <si>
    <t>131</t>
  </si>
  <si>
    <t>712841559</t>
  </si>
  <si>
    <t>Provedení povlakové krytiny střech samostatným vytažením izolačního povlaku pásy přitavením na konstrukce převyšující úroveň střechy, NAIP</t>
  </si>
  <si>
    <t>1385715010</t>
  </si>
  <si>
    <t>https://podminky.urs.cz/item/CS_URS_2026_01/712841559</t>
  </si>
  <si>
    <t>132</t>
  </si>
  <si>
    <t>1872874555</t>
  </si>
  <si>
    <t>6,055*1,2 'Přepočtené koeficientem množství</t>
  </si>
  <si>
    <t>133</t>
  </si>
  <si>
    <t>712361705</t>
  </si>
  <si>
    <t>Provedení povlakové krytiny střech plochých do 10° fólií lepená se svařovanými spoji</t>
  </si>
  <si>
    <t>694031396</t>
  </si>
  <si>
    <t>https://podminky.urs.cz/item/CS_URS_2026_01/712361705</t>
  </si>
  <si>
    <t>134</t>
  </si>
  <si>
    <t>28322010</t>
  </si>
  <si>
    <t>fólie hydroizolační střešní mPVC mechanicky kotvená barevná tl 1,8mm</t>
  </si>
  <si>
    <t>262144</t>
  </si>
  <si>
    <t>-39768100</t>
  </si>
  <si>
    <t>výměra skladby*koeficient</t>
  </si>
  <si>
    <t>vodo_atiky*1,1</t>
  </si>
  <si>
    <t>135</t>
  </si>
  <si>
    <t>712399.r1</t>
  </si>
  <si>
    <t>Příplatek k povlakové krytině střech do 10° za aplikaci vrtací soupravy k montáži prvků přes sypké vrstvy (vč. dodání korunky+chráničky+nástavece kotvy)</t>
  </si>
  <si>
    <t>-93090989</t>
  </si>
  <si>
    <t>136</t>
  </si>
  <si>
    <t>712363604</t>
  </si>
  <si>
    <t>Provedení povlakové krytiny střech plochých do 10° z mechanicky kotvených hydroizolačních fólií včetně položení fólie a horkovzdušného svaření tl. tepelné izolace přes 240 mm budovy výšky do 18 m, kotvené do betonu vnitřní pole</t>
  </si>
  <si>
    <t>-363323465</t>
  </si>
  <si>
    <t>https://podminky.urs.cz/item/CS_URS_2026_01/712363604</t>
  </si>
  <si>
    <t>ploch_střech*0,8</t>
  </si>
  <si>
    <t>137</t>
  </si>
  <si>
    <t>198571874</t>
  </si>
  <si>
    <t>ploch_střech*1,1</t>
  </si>
  <si>
    <t>138</t>
  </si>
  <si>
    <t>712363605</t>
  </si>
  <si>
    <t>Provedení povlakové krytiny střech plochých do 10° z mechanicky kotvených hydroizolačních fólií včetně položení fólie a horkovzdušného svaření tl. tepelné izolace přes 240 mm budovy výšky do 18 m, kotvené do betonu krajní pole</t>
  </si>
  <si>
    <t>1121139686</t>
  </si>
  <si>
    <t>https://podminky.urs.cz/item/CS_URS_2026_01/712363605</t>
  </si>
  <si>
    <t>ploch_střech*0,1</t>
  </si>
  <si>
    <t>139</t>
  </si>
  <si>
    <t>712363606</t>
  </si>
  <si>
    <t>Provedení povlakové krytiny střech plochých do 10° z mechanicky kotvených hydroizolačních fólií včetně položení fólie a horkovzdušného svaření tl. tepelné izolace přes 240 mm budovy výšky do 18 m, kotvené do betonu rohové pole</t>
  </si>
  <si>
    <t>1168951495</t>
  </si>
  <si>
    <t>https://podminky.urs.cz/item/CS_URS_2026_01/712363606</t>
  </si>
  <si>
    <t>140</t>
  </si>
  <si>
    <t>712391171</t>
  </si>
  <si>
    <t>Provedení povlakové krytiny střech plochých do 10° -ostatní práce provedení vrstvy textilní podkladní</t>
  </si>
  <si>
    <t>-174711333</t>
  </si>
  <si>
    <t>https://podminky.urs.cz/item/CS_URS_2026_01/712391171</t>
  </si>
  <si>
    <t>141</t>
  </si>
  <si>
    <t>69311068</t>
  </si>
  <si>
    <t>geotextilie netkaná separační, ochranná, filtrační, drenážní PP 300g/m2</t>
  </si>
  <si>
    <t>-691527899</t>
  </si>
  <si>
    <t>vodo_atiky*1,05</t>
  </si>
  <si>
    <t>ploch_střech*1,05</t>
  </si>
  <si>
    <t>142</t>
  </si>
  <si>
    <t>712831101</t>
  </si>
  <si>
    <t>Provedení povlakové krytiny střech samostatným vytažením izolačního povlaku pásy na sucho na konstrukce převyšující úroveň střechy, AIP, NAIP nebo tkaninou</t>
  </si>
  <si>
    <t>949046810</t>
  </si>
  <si>
    <t>https://podminky.urs.cz/item/CS_URS_2026_01/712831101</t>
  </si>
  <si>
    <t>143</t>
  </si>
  <si>
    <t>-1979452045</t>
  </si>
  <si>
    <t>svis_atika*1,05</t>
  </si>
  <si>
    <t>6,358*1,2 'Přepočtené koeficientem množství</t>
  </si>
  <si>
    <t>144</t>
  </si>
  <si>
    <t>712861705</t>
  </si>
  <si>
    <t>Provedení povlakové krytiny střech samostatným vytažením izolačního povlaku fólií na konstrukce převyšující úroveň střechy, přilepenou se svařovanými spoji</t>
  </si>
  <si>
    <t>57231249</t>
  </si>
  <si>
    <t>https://podminky.urs.cz/item/CS_URS_2026_01/712861705</t>
  </si>
  <si>
    <t>145</t>
  </si>
  <si>
    <t>2102866699</t>
  </si>
  <si>
    <t>svis_atika*1,1</t>
  </si>
  <si>
    <t>146</t>
  </si>
  <si>
    <t>721233113</t>
  </si>
  <si>
    <t>Střešní vtoky (vpusti) polypropylenové (PP) pro ploché střechy s odtokem svislým standardní svěrná příruba DN 125</t>
  </si>
  <si>
    <t>-773112892</t>
  </si>
  <si>
    <t>https://podminky.urs.cz/item/CS_URS_2026_01/721233113</t>
  </si>
  <si>
    <t>147</t>
  </si>
  <si>
    <t>712363.r1</t>
  </si>
  <si>
    <t>Povlakové krytiny střech plochých do 10° z tvarovaných poplastovaných lišt pro mPVC vnitřní koutová lišta rš 150 mm</t>
  </si>
  <si>
    <t>702898470</t>
  </si>
  <si>
    <t>"KS31-D"4,6*2</t>
  </si>
  <si>
    <t>148</t>
  </si>
  <si>
    <t>712363352</t>
  </si>
  <si>
    <t>Povlakové krytiny střech plochých do 10° z tvarovaných poplastovaných lišt pro mPVC vnitřní koutová lišta rš 100 mm</t>
  </si>
  <si>
    <t>1052893197</t>
  </si>
  <si>
    <t>https://podminky.urs.cz/item/CS_URS_2026_01/712363352</t>
  </si>
  <si>
    <t>"KS31-B"4,6*2</t>
  </si>
  <si>
    <t>"KS35-C"7,36</t>
  </si>
  <si>
    <t>149</t>
  </si>
  <si>
    <t>712363353</t>
  </si>
  <si>
    <t>Povlakové krytiny střech plochých do 10° z tvarovaných poplastovaných lišt pro mPVC vnější koutová lišta rš 100 mm</t>
  </si>
  <si>
    <t>777221052</t>
  </si>
  <si>
    <t>https://podminky.urs.cz/item/CS_URS_2026_01/712363353</t>
  </si>
  <si>
    <t>"KS31-C"4,6*2</t>
  </si>
  <si>
    <t>"KS35-B"7,36</t>
  </si>
  <si>
    <t>150</t>
  </si>
  <si>
    <t>712363356</t>
  </si>
  <si>
    <t>Povlakové krytiny střech plochých do 10° z tvarovaných poplastovaných lišt pro mPVC okapnice rš 200 mm</t>
  </si>
  <si>
    <t>681370174</t>
  </si>
  <si>
    <t>https://podminky.urs.cz/item/CS_URS_2026_01/712363356</t>
  </si>
  <si>
    <t>"KS31-A"4,6*2</t>
  </si>
  <si>
    <t>151</t>
  </si>
  <si>
    <t>712363362</t>
  </si>
  <si>
    <t>Povlakové krytiny střech plochých do 10° z tvarovaných poplastovaných lišt pro mPVC tmelící lišta rš 100 mm</t>
  </si>
  <si>
    <t>751135479</t>
  </si>
  <si>
    <t>https://podminky.urs.cz/item/CS_URS_2026_01/712363362</t>
  </si>
  <si>
    <t>"KS35-A"7,36</t>
  </si>
  <si>
    <t>152</t>
  </si>
  <si>
    <t>712500845</t>
  </si>
  <si>
    <t>Ostatní práce při odstranění povlakové krytiny střech oblých doplňků ventilační hlavice</t>
  </si>
  <si>
    <t>-1960768608</t>
  </si>
  <si>
    <t>https://podminky.urs.cz/item/CS_URS_2026_01/712500845</t>
  </si>
  <si>
    <t>153</t>
  </si>
  <si>
    <t>712540851</t>
  </si>
  <si>
    <t>Odstranění povlakové krytiny střech oblých z přitavených pásů NAIP v plné ploše jednovrstvé</t>
  </si>
  <si>
    <t>-606519853</t>
  </si>
  <si>
    <t>https://podminky.urs.cz/item/CS_URS_2026_01/712540851</t>
  </si>
  <si>
    <t>154</t>
  </si>
  <si>
    <t>712540854</t>
  </si>
  <si>
    <t>Odstranění povlakové krytiny střech oblých z přitavených pásů NAIP v plné ploše Příplatek k ceně - 0853 za každou další vrstvu</t>
  </si>
  <si>
    <t>1679231645</t>
  </si>
  <si>
    <t>https://podminky.urs.cz/item/CS_URS_2026_01/712540854</t>
  </si>
  <si>
    <t>155</t>
  </si>
  <si>
    <t>712561801</t>
  </si>
  <si>
    <t>Odstranění povlakové krytiny střech oblých z fólií položenou volně se svařovanými nebo lepenými spoji</t>
  </si>
  <si>
    <t>-1885800052</t>
  </si>
  <si>
    <t>https://podminky.urs.cz/item/CS_URS_2026_01/712561801</t>
  </si>
  <si>
    <t>156</t>
  </si>
  <si>
    <t>712511102</t>
  </si>
  <si>
    <t>Provedení povlakové krytiny střech oblých natěradly a tmely za studena nátěrem lakem asfaltovým</t>
  </si>
  <si>
    <t>635156673</t>
  </si>
  <si>
    <t>https://podminky.urs.cz/item/CS_URS_2026_01/712511102</t>
  </si>
  <si>
    <t>R2-01; rozvinutá šířka*délka; vodorovný parotěs obloukové střechy</t>
  </si>
  <si>
    <t>9,5*13,3</t>
  </si>
  <si>
    <t>157</t>
  </si>
  <si>
    <t>-2088139499</t>
  </si>
  <si>
    <t>126,35*0,0001 'Přepočtené koeficientem množství</t>
  </si>
  <si>
    <t>158</t>
  </si>
  <si>
    <t>712611102</t>
  </si>
  <si>
    <t>Provedení povlakové krytiny střech šikmých přes 30° natěradly a tmely za studena na dřevěném podkladě s lištami nátěrem lakem asfaltovým</t>
  </si>
  <si>
    <t>691045096</t>
  </si>
  <si>
    <t>https://podminky.urs.cz/item/CS_URS_2026_01/712611102</t>
  </si>
  <si>
    <t>svislý parotěs obloukové střechy (štíty + průčelí)</t>
  </si>
  <si>
    <t>S2_04+S2_05</t>
  </si>
  <si>
    <t>159</t>
  </si>
  <si>
    <t>-404590791</t>
  </si>
  <si>
    <t>39,8*0,00075 'Přepočtené koeficientem množství</t>
  </si>
  <si>
    <t>160</t>
  </si>
  <si>
    <t>712531111</t>
  </si>
  <si>
    <t>Provedení povlakové krytiny střech oblých pásy na sucho podkladní samolepící asfaltový pás</t>
  </si>
  <si>
    <t>-218720126</t>
  </si>
  <si>
    <t>https://podminky.urs.cz/item/CS_URS_2026_01/712531111</t>
  </si>
  <si>
    <t>161</t>
  </si>
  <si>
    <t>62853001</t>
  </si>
  <si>
    <t>pás asfaltový samolepicí modifikovaný SBS s vložkou ze skleněné tkaniny se spalitelnou fólií nebo jemnozrnným minerálním posypem nebo textilií na horním povrchu tl 4,0mm</t>
  </si>
  <si>
    <t>1099448314</t>
  </si>
  <si>
    <t>162</t>
  </si>
  <si>
    <t>712631111</t>
  </si>
  <si>
    <t>Provedení povlakové krytiny střech šikmých přes 30° pásy na sucho na dřevěném podkladě s lištami podkladní samolepící asfaltový pás</t>
  </si>
  <si>
    <t>818807040</t>
  </si>
  <si>
    <t>https://podminky.urs.cz/item/CS_URS_2026_01/712631111</t>
  </si>
  <si>
    <t>163</t>
  </si>
  <si>
    <t>-1851519271</t>
  </si>
  <si>
    <t>39,8*1,15 'Přepočtené koeficientem množství</t>
  </si>
  <si>
    <t>164</t>
  </si>
  <si>
    <t>712699.r01</t>
  </si>
  <si>
    <t xml:space="preserve">Příplatek k povlakové krytině střech za sklon přes 60° a plochu do 15m2 </t>
  </si>
  <si>
    <t>934450089</t>
  </si>
  <si>
    <t>165</t>
  </si>
  <si>
    <t>712363512</t>
  </si>
  <si>
    <t>Provedení povlakové krytiny střech plochých do 10° z mechanicky kotvených hydroizolačních fólií včetně položení fólie a horkovzdušného svaření tl. tepelné izolace přes 140 mm do 200 mm budovy výšky do 18 m, kotvené do trapézového plechu nebo do dřeva krajní pole</t>
  </si>
  <si>
    <t>-964608875</t>
  </si>
  <si>
    <t>https://podminky.urs.cz/item/CS_URS_2026_01/712363512</t>
  </si>
  <si>
    <t>R2_01_vodo_parotěs*0,1</t>
  </si>
  <si>
    <t>166</t>
  </si>
  <si>
    <t>712363511</t>
  </si>
  <si>
    <t>Provedení povlakové krytiny střech plochých do 10° z mechanicky kotvených hydroizolačních fólií včetně položení fólie a horkovzdušného svaření tl. tepelné izolace přes 140 mm do 200 mm budovy výšky do 18 m, kotvené do trapézového plechu nebo do dřeva vnitřní pole</t>
  </si>
  <si>
    <t>1956968855</t>
  </si>
  <si>
    <t>https://podminky.urs.cz/item/CS_URS_2026_01/712363511</t>
  </si>
  <si>
    <t>167</t>
  </si>
  <si>
    <t>1744229666</t>
  </si>
  <si>
    <t>101,08*1,1655 'Přepočtené koeficientem množství</t>
  </si>
  <si>
    <t>168</t>
  </si>
  <si>
    <t>712363513</t>
  </si>
  <si>
    <t>Provedení povlakové krytiny střech plochých do 10° z mechanicky kotvených hydroizolačních fólií včetně položení fólie a horkovzdušného svaření tl. tepelné izolace přes 140 mm do 200 mm budovy výšky do 18 m, kotvené do trapézového plechu nebo do dřeva rohové pole</t>
  </si>
  <si>
    <t>1301389295</t>
  </si>
  <si>
    <t>https://podminky.urs.cz/item/CS_URS_2026_01/712363513</t>
  </si>
  <si>
    <t>169</t>
  </si>
  <si>
    <t>712363115</t>
  </si>
  <si>
    <t>Provedení povlakové krytiny střech plochých do 10° fólií ostatní činnosti při pokládání hydroizolačních fólií (materiál ve specifikaci) zaizolování prostupů střešní rovinou kruhový průřez, průměr do 300 mm</t>
  </si>
  <si>
    <t>-1181273140</t>
  </si>
  <si>
    <t>https://podminky.urs.cz/item/CS_URS_2026_01/712363115</t>
  </si>
  <si>
    <t>"KS24"1</t>
  </si>
  <si>
    <t>"KS25"2</t>
  </si>
  <si>
    <t>170</t>
  </si>
  <si>
    <t>28342027</t>
  </si>
  <si>
    <t>manžeta těsnící pro prostupy hydroizolací z PVC otevřená kruhová vnitřní průměr 120-180</t>
  </si>
  <si>
    <t>1892700993</t>
  </si>
  <si>
    <t>171</t>
  </si>
  <si>
    <t>28612264</t>
  </si>
  <si>
    <t>hlavice ventilační plastová PP DN 110</t>
  </si>
  <si>
    <t>1579262722</t>
  </si>
  <si>
    <t>172</t>
  </si>
  <si>
    <t>28342028</t>
  </si>
  <si>
    <t>manžeta těsnící pro prostupy hydroizolací z PVC otevřená kruhová vnitřní průměr 200</t>
  </si>
  <si>
    <t>365905475</t>
  </si>
  <si>
    <t>173</t>
  </si>
  <si>
    <t>42981931</t>
  </si>
  <si>
    <t>hlavice rotační ventilační radiální Al připojení D 200mm</t>
  </si>
  <si>
    <t>46211974</t>
  </si>
  <si>
    <t>174</t>
  </si>
  <si>
    <t>712363357</t>
  </si>
  <si>
    <t>Povlakové krytiny střech plochých do 10° z tvarovaných poplastovaných lišt pro mPVC okapnice rš 250 mm</t>
  </si>
  <si>
    <t>-1592280353</t>
  </si>
  <si>
    <t>https://podminky.urs.cz/item/CS_URS_2026_01/712363357</t>
  </si>
  <si>
    <t>"KS21"11,5*2*1,05</t>
  </si>
  <si>
    <t>175</t>
  </si>
  <si>
    <t>712363372</t>
  </si>
  <si>
    <t>Povlakové krytiny střech plochých do 10° z tvarovaných poplastovaných lišt pro mPVC okrajová lišta sendvičového panelu rš 200 mm</t>
  </si>
  <si>
    <t>1723046689</t>
  </si>
  <si>
    <t>https://podminky.urs.cz/item/CS_URS_2026_01/712363372</t>
  </si>
  <si>
    <t>"KS22-A"11,0*2*1,05</t>
  </si>
  <si>
    <t>176</t>
  </si>
  <si>
    <t>712999001</t>
  </si>
  <si>
    <t>Provedení povlakové krytiny střech - ostatní práce vytvoření imitace falcového spoje dekorační lištou z PVC</t>
  </si>
  <si>
    <t>165279404</t>
  </si>
  <si>
    <t>https://podminky.urs.cz/item/CS_URS_2026_01/712999001</t>
  </si>
  <si>
    <t>imitace drážky na obloukové střeše A201; délka*počet</t>
  </si>
  <si>
    <t>5,5*34</t>
  </si>
  <si>
    <t>177</t>
  </si>
  <si>
    <t>28343061</t>
  </si>
  <si>
    <t>profil dekorační vytvářející imitaci falcového spoje z PVC barevný dl 3m</t>
  </si>
  <si>
    <t>587232059</t>
  </si>
  <si>
    <t>187*1,15 'Přepočtené koeficientem množství</t>
  </si>
  <si>
    <t>178</t>
  </si>
  <si>
    <t>712999.r1</t>
  </si>
  <si>
    <t xml:space="preserve">Provedení povlakové krytiny střech - ostatní práce montáž tvarovky sněhového zachytávače pro mPVC krytiny </t>
  </si>
  <si>
    <t>-898372488</t>
  </si>
  <si>
    <t>"KS26"100</t>
  </si>
  <si>
    <t>179</t>
  </si>
  <si>
    <t>28342.r1</t>
  </si>
  <si>
    <t xml:space="preserve">Snběhový zachytávač atyp např. TW SZM v antracitové barvě </t>
  </si>
  <si>
    <t>644859141</t>
  </si>
  <si>
    <t>180</t>
  </si>
  <si>
    <t>998712102</t>
  </si>
  <si>
    <t>Přesun hmot pro povlakové krytiny stanovený z hmotnosti přesunovaného materiálu vodorovná dopravní vzdálenost do 50 m základní v objektech výšky přes 6 do 12 m</t>
  </si>
  <si>
    <t>873060970</t>
  </si>
  <si>
    <t>https://podminky.urs.cz/item/CS_URS_2026_01/998712102</t>
  </si>
  <si>
    <t>713</t>
  </si>
  <si>
    <t>Izolace tepelné</t>
  </si>
  <si>
    <t>181</t>
  </si>
  <si>
    <t>713131241</t>
  </si>
  <si>
    <t>Montáž tepelné izolace stěn rohožemi, pásy, deskami, dílci, bloky (izolační materiál ve specifikaci) lepením celoplošně s mechanickým kotvením, tloušťky izolace do 100 mm</t>
  </si>
  <si>
    <t>-1285974306</t>
  </si>
  <si>
    <t>https://podminky.urs.cz/item/CS_URS_2026_01/713131241</t>
  </si>
  <si>
    <t>S2-04 a S2-05; Konstrukce střechy i svislých navazujících ploch (štíty, přesahy a pod), také dle pzn.č. 21 a 22</t>
  </si>
  <si>
    <t>plocha převzata z CAD programu</t>
  </si>
  <si>
    <t>"průčelí"2*6,2</t>
  </si>
  <si>
    <t>"štíty"2*13,7</t>
  </si>
  <si>
    <t>3 x vrstvy po 80 mm; celekm 160 mm</t>
  </si>
  <si>
    <t>39,8*3</t>
  </si>
  <si>
    <t>182</t>
  </si>
  <si>
    <t>28376531</t>
  </si>
  <si>
    <t>deska izolační PIR s oboustrannou kompozitní fólií s hliníkovou vložkou pro šikmé střechy λ=0,022 tl 80mm</t>
  </si>
  <si>
    <t>1864507630</t>
  </si>
  <si>
    <t>119,4*1,05 'Přepočtené koeficientem množství</t>
  </si>
  <si>
    <t>183</t>
  </si>
  <si>
    <t>713141222</t>
  </si>
  <si>
    <t>Montáž tepelné izolace střech plochých mechanické přikotvení šrouby včetně dodávky šroubů, bez položení tepelné izolace tl. izolace do 100 mm do trapézového plechu nebo do dřeva</t>
  </si>
  <si>
    <t>-811922605</t>
  </si>
  <si>
    <t>https://podminky.urs.cz/item/CS_URS_2026_01/713141222</t>
  </si>
  <si>
    <t>R2_01_vodo_parotěs*3</t>
  </si>
  <si>
    <t>184</t>
  </si>
  <si>
    <t>306547514</t>
  </si>
  <si>
    <t>379,05*1,05 'Přepočtené koeficientem množství</t>
  </si>
  <si>
    <t>185</t>
  </si>
  <si>
    <t>713141151</t>
  </si>
  <si>
    <t>Montáž tepelné izolace střech plochých rohožemi, pásy, deskami, dílci, bloky (izolační materiál ve specifikaci) kladenými volně jednovrstvá</t>
  </si>
  <si>
    <t>1808319482</t>
  </si>
  <si>
    <t>https://podminky.urs.cz/item/CS_URS_2026_01/713141151</t>
  </si>
  <si>
    <t>186</t>
  </si>
  <si>
    <t>28375922</t>
  </si>
  <si>
    <t>deska EPS 200 pro konstrukce s velmi vysokým zatížením λ=0,034 tl 60mm</t>
  </si>
  <si>
    <t>-1291923480</t>
  </si>
  <si>
    <t>33,181*1,05 'Přepočtené koeficientem množství</t>
  </si>
  <si>
    <t>187</t>
  </si>
  <si>
    <t>713141426</t>
  </si>
  <si>
    <t>Montáž tepelné izolace střech plochých mechanické přikotvení spádových klínů teleskopickými hmoždinkami včetně dodávky teleskopických hmoždinek, bez položení tepelné izolace pro dvouspádové klíny, tl. izolace přes 340 do 460 mm</t>
  </si>
  <si>
    <t>573639913</t>
  </si>
  <si>
    <t>https://podminky.urs.cz/item/CS_URS_2026_01/713141426</t>
  </si>
  <si>
    <t>188</t>
  </si>
  <si>
    <t>28376143</t>
  </si>
  <si>
    <t>klín izolační spád do 5% EPS 200</t>
  </si>
  <si>
    <t>-1013681622</t>
  </si>
  <si>
    <t>ploch_střech*0,096</t>
  </si>
  <si>
    <t>189</t>
  </si>
  <si>
    <t>713141311</t>
  </si>
  <si>
    <t>Montáž tepelné izolace střech plochých spádovými klíny v ploše kladenými volně</t>
  </si>
  <si>
    <t>-382274941</t>
  </si>
  <si>
    <t>https://podminky.urs.cz/item/CS_URS_2026_01/713141311</t>
  </si>
  <si>
    <t>190</t>
  </si>
  <si>
    <t>28376105</t>
  </si>
  <si>
    <t>klín izolační z XPS spádový</t>
  </si>
  <si>
    <t>-542223188</t>
  </si>
  <si>
    <t>vodo_atiky/0,68*0,08</t>
  </si>
  <si>
    <t>191</t>
  </si>
  <si>
    <t>713131241.1</t>
  </si>
  <si>
    <t>687066428</t>
  </si>
  <si>
    <t>https://podminky.urs.cz/item/CS_URS_2026_01/713131241.1</t>
  </si>
  <si>
    <t>192</t>
  </si>
  <si>
    <t>28375914</t>
  </si>
  <si>
    <t>deska EPS 150 pro konstrukce s vysokým zatížením λ=0,035 tl 100mm</t>
  </si>
  <si>
    <t>1438010112</t>
  </si>
  <si>
    <t>svis_atika*1,02</t>
  </si>
  <si>
    <t>193</t>
  </si>
  <si>
    <t>713191523</t>
  </si>
  <si>
    <t>Montáž tepelné izolace stavebních konstrukcí - doplňky a konstrukční součásti podkladového profilu pro zateplení oken a dveří šířky přes 50 do 100 mm výšky přes 200 do 300 mm</t>
  </si>
  <si>
    <t>1497792959</t>
  </si>
  <si>
    <t>https://podminky.urs.cz/item/CS_URS_2026_01/713191523</t>
  </si>
  <si>
    <t>194</t>
  </si>
  <si>
    <t>28376272</t>
  </si>
  <si>
    <t>profil podkladový sendvičový s vloženou PIR vložkou pro zateplení spodní části oken a dveří (25/30/15) š 70mm v 300mm</t>
  </si>
  <si>
    <t>-1923030875</t>
  </si>
  <si>
    <t>4,6*1,2 'Přepočtené koeficientem množství</t>
  </si>
  <si>
    <t>195</t>
  </si>
  <si>
    <t>998713102</t>
  </si>
  <si>
    <t>Přesun hmot pro izolace tepelné stanovený z hmotnosti přesunovaného materiálu vodorovná dopravní vzdálenost do 50 m s užitím mechanizace v objektech výšky přes 6 m do 12 m</t>
  </si>
  <si>
    <t>147374662</t>
  </si>
  <si>
    <t>https://podminky.urs.cz/item/CS_URS_2026_01/998713102</t>
  </si>
  <si>
    <t>715</t>
  </si>
  <si>
    <t>Izolace proti chemickým vlivům</t>
  </si>
  <si>
    <t>196</t>
  </si>
  <si>
    <t>715101816</t>
  </si>
  <si>
    <t>Odstranění izolací obkladů, vyzdívek, dlažeb nebo přizdívek plochy přes 1 do 10 m2</t>
  </si>
  <si>
    <t>-197511177</t>
  </si>
  <si>
    <t>https://podminky.urs.cz/item/CS_URS_2026_01/715101816</t>
  </si>
  <si>
    <t>197</t>
  </si>
  <si>
    <t>998715102</t>
  </si>
  <si>
    <t>Přesun hmot pro izolace proti chemickým vlivům stanovený z hmotnosti přesunovaného materiálu vodorovná dopravní vzdálenost do 50 m základní v objektech výšky přes 6 do 12 m</t>
  </si>
  <si>
    <t>-1943380033</t>
  </si>
  <si>
    <t>https://podminky.urs.cz/item/CS_URS_2026_01/998715102</t>
  </si>
  <si>
    <t>751</t>
  </si>
  <si>
    <t>Vzduchotechnika</t>
  </si>
  <si>
    <t>198</t>
  </si>
  <si>
    <t>751398012</t>
  </si>
  <si>
    <t>Montáž ostatních zařízení větrací mřížky na kruhové potrubí, průměru přes 100 do 200 mm</t>
  </si>
  <si>
    <t>429069605</t>
  </si>
  <si>
    <t>https://podminky.urs.cz/item/CS_URS_2026_01/751398012</t>
  </si>
  <si>
    <t>199</t>
  </si>
  <si>
    <t>42972887</t>
  </si>
  <si>
    <t>mřížka větrací kruhová nerezová se síťkou a krytem D 125mm</t>
  </si>
  <si>
    <t>1432295237</t>
  </si>
  <si>
    <t>200</t>
  </si>
  <si>
    <t>998751101</t>
  </si>
  <si>
    <t>Přesun hmot pro vzduchotechniku stanovený z hmotnosti přesunovaného materiálu vodorovná dopravní vzdálenost do 100 m základní v objektech výšky do 12 m</t>
  </si>
  <si>
    <t>-705505567</t>
  </si>
  <si>
    <t>https://podminky.urs.cz/item/CS_URS_2026_01/998751101</t>
  </si>
  <si>
    <t>762</t>
  </si>
  <si>
    <t>Konstrukce tesařské</t>
  </si>
  <si>
    <t>201</t>
  </si>
  <si>
    <t>762137811</t>
  </si>
  <si>
    <t>Demontáž bednění svislých stěn a nadstřešních stěn z lišt</t>
  </si>
  <si>
    <t>677405828</t>
  </si>
  <si>
    <t>https://podminky.urs.cz/item/CS_URS_2026_01/762137811</t>
  </si>
  <si>
    <t>kontralatě n vlašských krokví; délka*počet</t>
  </si>
  <si>
    <t>13,2*15</t>
  </si>
  <si>
    <t>202</t>
  </si>
  <si>
    <t>762341811</t>
  </si>
  <si>
    <t>Demontáž bednění a laťování bednění střech rovných, obloukových, sklonu do 60° se všemi nadstřešními konstrukcemi z prken hrubých, hoblovaných tl. do 32 mm</t>
  </si>
  <si>
    <t>1860283356</t>
  </si>
  <si>
    <t>https://podminky.urs.cz/item/CS_URS_2026_01/762341811</t>
  </si>
  <si>
    <t>203</t>
  </si>
  <si>
    <t>762131811</t>
  </si>
  <si>
    <t>Demontáž bednění svislých stěn a nadstřešních stěn z hrubých prken, latí nebo tyčoviny</t>
  </si>
  <si>
    <t>93565315</t>
  </si>
  <si>
    <t>https://podminky.urs.cz/item/CS_URS_2026_01/762131811</t>
  </si>
  <si>
    <t>svis_pl_ex_podhl_302+vod_pl_ex_podhl_302</t>
  </si>
  <si>
    <t>204</t>
  </si>
  <si>
    <t>762341270</t>
  </si>
  <si>
    <t>Montáž bednění střech rovných a šikmých sklonu do 60° s vyřezáním otvorů z desek dřevotřískových nebo dřevoštěpkových na sraz</t>
  </si>
  <si>
    <t>-715728916</t>
  </si>
  <si>
    <t>https://podminky.urs.cz/item/CS_URS_2026_01/762341270</t>
  </si>
  <si>
    <t>205</t>
  </si>
  <si>
    <t>60621149</t>
  </si>
  <si>
    <t>překližka vodovzdorná hladká/hladká bříza tl 21mm</t>
  </si>
  <si>
    <t>-1865516135</t>
  </si>
  <si>
    <t>13,101*1,1 'Přepočtené koeficientem množství</t>
  </si>
  <si>
    <t>206</t>
  </si>
  <si>
    <t>762083111</t>
  </si>
  <si>
    <t>Práce společné pro tesařské konstrukce impregnace řeziva máčením proti dřevokaznému hmyzu a houbám, třída ohrožení 1 a 2 (dřevo v interiéru)</t>
  </si>
  <si>
    <t>591485630</t>
  </si>
  <si>
    <t>https://podminky.urs.cz/item/CS_URS_2026_01/762083111</t>
  </si>
  <si>
    <t>"bednění 1. vrstva celoplošně kolmo k okapové hraně "R2_01_vodo_parotěs*0,024*1,2"tl. prken*koeficient</t>
  </si>
  <si>
    <t>"bednění 2. vrstva celoplošně vodorovně s okapovou hranou "R2_01_vodo_parotěs*0,024*-1,2"tl. prken*koeficient</t>
  </si>
  <si>
    <t>"příhradová konstrukce štítu obloukové střechy"(((0,5+2,0)/2)*15*3)*2*0,05*0,15</t>
  </si>
  <si>
    <t>"podpůrná konstrukce u okapu v přesahu střechy"26,4*4*2*0,05*0,15</t>
  </si>
  <si>
    <t>"hrana závětrné lišty"10,8*8*2*0,12*0,022</t>
  </si>
  <si>
    <t>"20% odhad výměny stávajících vlašských kroví  50/150"(13,2*15)*0,2*0,05*0,15</t>
  </si>
  <si>
    <t>"bednění pod PIR izolaci"(vod_pl_ex_podhl_302+svis_pl_ex_podhl_302)*0,024*1,2</t>
  </si>
  <si>
    <t>(vod_pl_ex_podhl_302+svis_pl_ex_podhl_302)/0,5*2*0,05*0,08*1,05"osová vzdálenost roštu 0,5m douúrovňové provedení *dimenze*koeficient</t>
  </si>
  <si>
    <t>207</t>
  </si>
  <si>
    <t>762085103</t>
  </si>
  <si>
    <t>Práce společné pro tesařské konstrukce montáž ocelových spojovacích prostředků (materiál ve specifikaci) kotevních želez příložek, patek, táhel</t>
  </si>
  <si>
    <t>-1175945937</t>
  </si>
  <si>
    <t>https://podminky.urs.cz/item/CS_URS_2026_01/762085103</t>
  </si>
  <si>
    <t>"úprava stávající vlašských krokví "15*6</t>
  </si>
  <si>
    <t>208</t>
  </si>
  <si>
    <t>54825063</t>
  </si>
  <si>
    <t>kování tesařské trámová botka-třmen dělený BV/T 11-20</t>
  </si>
  <si>
    <t>-358711356</t>
  </si>
  <si>
    <t>209</t>
  </si>
  <si>
    <t>762131124</t>
  </si>
  <si>
    <t>Montáž bednění stěn z hrubých prken tl. do 32 mm na sraz</t>
  </si>
  <si>
    <t>-344760754</t>
  </si>
  <si>
    <t>https://podminky.urs.cz/item/CS_URS_2026_01/762131124</t>
  </si>
  <si>
    <t>"bednění 1. vrstva celoplošně kolmo k okapové hraně "R2_01_vodo_parotěs</t>
  </si>
  <si>
    <t>"bednění 2. vrstva celoplošně vodorovně s okapovou hranou "R2_01_vodo_parotěs</t>
  </si>
  <si>
    <t>210</t>
  </si>
  <si>
    <t>60515111</t>
  </si>
  <si>
    <t>řezivo jehličnaté boční prkno 20-30mm</t>
  </si>
  <si>
    <t>-2130241543</t>
  </si>
  <si>
    <t>"bednění 1. vrstva celoplošně kolmo k okapové hraně "R2_01_vodo_parotěs*0,024"tl. prken</t>
  </si>
  <si>
    <t>"bednění 2. vrstva celoplošně vodorovně s okapovou hranou "R2_01_vodo_parotěs*0,024"tl. prken</t>
  </si>
  <si>
    <t>6,064*1,2 'Přepočtené koeficientem množství</t>
  </si>
  <si>
    <t>211</t>
  </si>
  <si>
    <t>762322911</t>
  </si>
  <si>
    <t>Ztužení konstrukcí (materiál v ceně) fošnami nebo hranolky průřezové plochy do 100 cm2</t>
  </si>
  <si>
    <t>-1475362133</t>
  </si>
  <si>
    <t>https://podminky.urs.cz/item/CS_URS_2026_01/762322911</t>
  </si>
  <si>
    <t>P</t>
  </si>
  <si>
    <t>Poznámka k položce:_x000D_
Stávající krokve 100/120 budou oboustranně příložkovány 30/120. Smykové spojení stávajících krokví a příložek bude realizováno vruty ⌀ 6/250 mm.</t>
  </si>
  <si>
    <t>"příhradová konstrukce štítu obloukové střechy"(((0,5+2,0)/2)*15*3)*2</t>
  </si>
  <si>
    <t>"podpůrná konstrukce u okapu v přesahu střechy"26,4*4*2</t>
  </si>
  <si>
    <t>212</t>
  </si>
  <si>
    <t>762331911</t>
  </si>
  <si>
    <t>Vyřezání části střešní vazby vázané konstrukce krovů průřezové plochy řeziva do 120 cm2, délky vyřezané části krovového prvku do 3 m</t>
  </si>
  <si>
    <t>-1462588755</t>
  </si>
  <si>
    <t>https://podminky.urs.cz/item/CS_URS_2026_01/762331911</t>
  </si>
  <si>
    <t>"20% odhad výměny stávajících vlašských krokví  50/150"(13,2*15)*0,2</t>
  </si>
  <si>
    <t>213</t>
  </si>
  <si>
    <t>762321911</t>
  </si>
  <si>
    <t>Ztužení konstrukcí (materiál v ceně) prkny tl. do 32 mm</t>
  </si>
  <si>
    <t>-893472335</t>
  </si>
  <si>
    <t>https://podminky.urs.cz/item/CS_URS_2026_01/762321911</t>
  </si>
  <si>
    <t>"hrana závětrné lišty"10,8*8*2</t>
  </si>
  <si>
    <t>214</t>
  </si>
  <si>
    <t>762341210</t>
  </si>
  <si>
    <t>Bednění a laťování montáž bednění střech rovných a šikmých sklonu do 60° s vyřezáním otvorů z prken hrubých na sraz tl. do 32 mm</t>
  </si>
  <si>
    <t>1111597541</t>
  </si>
  <si>
    <t>https://podminky.urs.cz/item/CS_URS_2026_01/762341210</t>
  </si>
  <si>
    <t>"bednění pod PIR izolaci"vod_pl_ex_podhl_302+svis_pl_ex_podhl_302</t>
  </si>
  <si>
    <t>215</t>
  </si>
  <si>
    <t>-385060885</t>
  </si>
  <si>
    <t>1,763860288294*1,2 'Přepočtené koeficientem množství</t>
  </si>
  <si>
    <t>216</t>
  </si>
  <si>
    <t>762332921</t>
  </si>
  <si>
    <t>Doplnění střešní vazby řezivem (materiál v ceně) průřezové plochy do 120 cm2</t>
  </si>
  <si>
    <t>175434699</t>
  </si>
  <si>
    <t>https://podminky.urs.cz/item/CS_URS_2026_01/762332921</t>
  </si>
  <si>
    <t>"20% odhad výměny stávajících vlašských kroví  50/150"(13,2*15)*0,2</t>
  </si>
  <si>
    <t>217</t>
  </si>
  <si>
    <t>762439001</t>
  </si>
  <si>
    <t>Obložení stěn montáž roštu podkladového</t>
  </si>
  <si>
    <t>-37194163</t>
  </si>
  <si>
    <t>https://podminky.urs.cz/item/CS_URS_2026_01/762439001</t>
  </si>
  <si>
    <t>dvouúr_rošt</t>
  </si>
  <si>
    <t xml:space="preserve">(vod_pl_ex_podhl_302+svis_pl_ex_podhl_302)/0,5*2"osová vzdálenost roštu 0,5m douúrovňové provedení </t>
  </si>
  <si>
    <t>218</t>
  </si>
  <si>
    <t>61223261</t>
  </si>
  <si>
    <t>hranol konstrukční KVH lepený průřezu 50x80-200mm nepohledový</t>
  </si>
  <si>
    <t>-243444039</t>
  </si>
  <si>
    <t xml:space="preserve">(vod_pl_ex_podhl_302+svis_pl_ex_podhl_302)/0,5*2*0,05*0,08*1,05"osová vzdálenost roštu 0,5m douúrovňové provedení </t>
  </si>
  <si>
    <t>1,235*1,1 'Přepočtené koeficientem množství</t>
  </si>
  <si>
    <t>219</t>
  </si>
  <si>
    <t>762895000</t>
  </si>
  <si>
    <t>Spojovací prostředky záklopu stropů, stropnic, podbíjení hřebíky, svory</t>
  </si>
  <si>
    <t>828726654</t>
  </si>
  <si>
    <t>https://podminky.urs.cz/item/CS_URS_2026_01/762895000</t>
  </si>
  <si>
    <t>"Te21-profil"15,4*0,02*0,055</t>
  </si>
  <si>
    <t>vodo_atiky*0,021</t>
  </si>
  <si>
    <t>220</t>
  </si>
  <si>
    <t>766699771</t>
  </si>
  <si>
    <t>Montáž ostatních truhlářských konstrukcí překrytí spár podhledů lištou plochou</t>
  </si>
  <si>
    <t>-1449702769</t>
  </si>
  <si>
    <t>https://podminky.urs.cz/item/CS_URS_2026_01/766699771</t>
  </si>
  <si>
    <t>"Te21"7,0*2</t>
  </si>
  <si>
    <t>221</t>
  </si>
  <si>
    <t>61418.r</t>
  </si>
  <si>
    <t>Hoblovaný profil THERMO SM 20x55mm</t>
  </si>
  <si>
    <t>-727370776</t>
  </si>
  <si>
    <t>14*1,1 'Přepočtené koeficientem množství</t>
  </si>
  <si>
    <t>222</t>
  </si>
  <si>
    <t>998762102</t>
  </si>
  <si>
    <t>Přesun hmot pro konstrukce tesařské stanovený z hmotnosti přesunovaného materiálu vodorovná dopravní vzdálenost do 50 m v objektech výšky přes 6 do 12 m</t>
  </si>
  <si>
    <t>-177999444</t>
  </si>
  <si>
    <t>https://podminky.urs.cz/item/CS_URS_2026_01/998762102</t>
  </si>
  <si>
    <t>763</t>
  </si>
  <si>
    <t>Konstrukce suché výstavby</t>
  </si>
  <si>
    <t>223</t>
  </si>
  <si>
    <t>763121714</t>
  </si>
  <si>
    <t>Stěna předsazená ze sádrokartonových desek ostatní konstrukce a práce na předsazených stěnách ze sádrokartonových desek základní penetrační nátěr</t>
  </si>
  <si>
    <t>-1891075529</t>
  </si>
  <si>
    <t>https://podminky.urs.cz/item/CS_URS_2026_01/763121714</t>
  </si>
  <si>
    <t>svis_pl_ex_podhl_302+(SDK_L+SDK_U)*0,3</t>
  </si>
  <si>
    <t>224</t>
  </si>
  <si>
    <t>763131714</t>
  </si>
  <si>
    <t>Podhled ze sádrokartonových desek ostatní práce a konstrukce na podhledech ze sádrokartonových desek základní penetrační nátěr</t>
  </si>
  <si>
    <t>1057991961</t>
  </si>
  <si>
    <t>https://podminky.urs.cz/item/CS_URS_2026_01/763131714</t>
  </si>
  <si>
    <t>225</t>
  </si>
  <si>
    <t>763164529</t>
  </si>
  <si>
    <t>Obklad konstrukcí sádrokartonovými deskami včetně ochranných úhelníků ve tvaru L rozvinuté šíře do 0,4 m, opláštěný deskou impregnovanou se skelnou výztuží GM-FH1, tl. 12,5 mm</t>
  </si>
  <si>
    <t>-566300834</t>
  </si>
  <si>
    <t>https://podminky.urs.cz/item/CS_URS_2026_01/763164529</t>
  </si>
  <si>
    <t>obklad sř. sloupků;délak*počet; dle pzn.č. 15 a TZ</t>
  </si>
  <si>
    <t>1,7*7</t>
  </si>
  <si>
    <t>226</t>
  </si>
  <si>
    <t>763164629</t>
  </si>
  <si>
    <t>Obklad konstrukcí sádrokartonovými deskami včetně ochranných úhelníků ve tvaru U rozvinuté šíře do 0,6 m, opláštěný deskou impregnovanou se skelnou výztuží GM-FH1, tl. 12,5 mm</t>
  </si>
  <si>
    <t>908317158</t>
  </si>
  <si>
    <t>https://podminky.urs.cz/item/CS_URS_2026_01/763164629</t>
  </si>
  <si>
    <t>1,7*9</t>
  </si>
  <si>
    <t>227</t>
  </si>
  <si>
    <t>763321.r1</t>
  </si>
  <si>
    <t xml:space="preserve">Svislá část do exteriéru z opláštění cementovláknitých nebo cementových desek s nosnou konstrukcí z jednoduchých ocelových profilů UW, CW jednoduše opláštěná deskou tl. 12,5 mm. Nutné systémové řešení pro konkrétní případ. </t>
  </si>
  <si>
    <t>-1888836996</t>
  </si>
  <si>
    <t>228</t>
  </si>
  <si>
    <t>763331.r1</t>
  </si>
  <si>
    <t xml:space="preserve">Vodorvná část podhledu do exteriéru na přesahu střechy z cementovláknitých nebo cementových desek dvouvrstvá zavěšená spodní konstrukce z ocelových profilů CD, UD jednoduše opláštěná deskou tl. 12,5 mm. Nutné systémové řešení pro konkrétní případ. </t>
  </si>
  <si>
    <t>701095048</t>
  </si>
  <si>
    <t>229</t>
  </si>
  <si>
    <t>998763302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</si>
  <si>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6 do 12 m</t>
  </si>
  <si>
    <t>-2068626963</t>
  </si>
  <si>
    <t>https://podminky.urs.cz/item/CS_URS_2026_01/998763302</t>
  </si>
  <si>
    <t>764</t>
  </si>
  <si>
    <t>Konstrukce klempířské</t>
  </si>
  <si>
    <t>230</t>
  </si>
  <si>
    <t>764002801</t>
  </si>
  <si>
    <t>Demontáž klempířských konstrukcí závětrné lišty do suti</t>
  </si>
  <si>
    <t>1247887961</t>
  </si>
  <si>
    <t>https://podminky.urs.cz/item/CS_URS_2026_01/764002801</t>
  </si>
  <si>
    <t>10,8*2 "oblouková střecha</t>
  </si>
  <si>
    <t>231</t>
  </si>
  <si>
    <t>764002811</t>
  </si>
  <si>
    <t>Demontáž klempířských konstrukcí okapového plechu do suti, v krytině povlakové</t>
  </si>
  <si>
    <t>-1227842339</t>
  </si>
  <si>
    <t>https://podminky.urs.cz/item/CS_URS_2026_01/764002811</t>
  </si>
  <si>
    <t>11,5*2 "oblouková střecha</t>
  </si>
  <si>
    <t>232</t>
  </si>
  <si>
    <t>764002825</t>
  </si>
  <si>
    <t>Demontáž klempířských konstrukcí ventilační turbíny do suti</t>
  </si>
  <si>
    <t>808015679</t>
  </si>
  <si>
    <t>https://podminky.urs.cz/item/CS_URS_2026_01/764002825</t>
  </si>
  <si>
    <t>3 "oblouková střecha</t>
  </si>
  <si>
    <t>233</t>
  </si>
  <si>
    <t>764002841</t>
  </si>
  <si>
    <t>Demontáž klempířských konstrukcí oplechování horních ploch zdí a nadezdívek do suti</t>
  </si>
  <si>
    <t>-1010052514</t>
  </si>
  <si>
    <t>https://podminky.urs.cz/item/CS_URS_2026_01/764002841</t>
  </si>
  <si>
    <t>vodo_atiky/0,68</t>
  </si>
  <si>
    <t>234</t>
  </si>
  <si>
    <t>764002851</t>
  </si>
  <si>
    <t>Demontáž klempířských konstrukcí oplechování parapetů do suti</t>
  </si>
  <si>
    <t>1381615322</t>
  </si>
  <si>
    <t>https://podminky.urs.cz/item/CS_URS_2026_01/764002851</t>
  </si>
  <si>
    <t>"K201"2,0*1</t>
  </si>
  <si>
    <t>"K202"1,4*5</t>
  </si>
  <si>
    <t>"K203"2,3*1</t>
  </si>
  <si>
    <t>"K204"0,9*4</t>
  </si>
  <si>
    <t>"K205"1,2*4</t>
  </si>
  <si>
    <t>"K211"2,36*1</t>
  </si>
  <si>
    <t>"K212"4,12*1</t>
  </si>
  <si>
    <t>"K212-2"5,39*1</t>
  </si>
  <si>
    <t>"K212-3"2,4*1</t>
  </si>
  <si>
    <t>"K212-4"11,82*1</t>
  </si>
  <si>
    <t>"K213"3,83*1</t>
  </si>
  <si>
    <t>"K213-2"3,83*1</t>
  </si>
  <si>
    <t>"K214"2,4*1</t>
  </si>
  <si>
    <t>"K215"4,07*1</t>
  </si>
  <si>
    <t>"K215-2"4,07*1</t>
  </si>
  <si>
    <t>235</t>
  </si>
  <si>
    <t>764004801</t>
  </si>
  <si>
    <t>Demontáž klempířských konstrukcí žlabu podokapního do suti</t>
  </si>
  <si>
    <t>-1917880201</t>
  </si>
  <si>
    <t>https://podminky.urs.cz/item/CS_URS_2026_01/764004801</t>
  </si>
  <si>
    <t>236</t>
  </si>
  <si>
    <t>764004841</t>
  </si>
  <si>
    <t>Demontáž klempířských konstrukcí háku do suti</t>
  </si>
  <si>
    <t>45547730</t>
  </si>
  <si>
    <t>https://podminky.urs.cz/item/CS_URS_2026_01/764004841</t>
  </si>
  <si>
    <t>(11,5*2)/0,75 "oblouková střecha</t>
  </si>
  <si>
    <t>237</t>
  </si>
  <si>
    <t>764004861</t>
  </si>
  <si>
    <t>Demontáž klempířských konstrukcí svodu do suti</t>
  </si>
  <si>
    <t>102667021</t>
  </si>
  <si>
    <t>https://podminky.urs.cz/item/CS_URS_2026_01/764004861</t>
  </si>
  <si>
    <t>7,0*2 "oblouková střecha</t>
  </si>
  <si>
    <t>238</t>
  </si>
  <si>
    <t>764004871</t>
  </si>
  <si>
    <t>Demontáž klempířských konstrukcí objímek svodu včetně upevnovacích prostředků ( trnů, hmoždinek apod.) do suti</t>
  </si>
  <si>
    <t>1884606112</t>
  </si>
  <si>
    <t>https://podminky.urs.cz/item/CS_URS_2026_01/764004871</t>
  </si>
  <si>
    <t>10 "oblouková střecha</t>
  </si>
  <si>
    <t>239</t>
  </si>
  <si>
    <t>764021401</t>
  </si>
  <si>
    <t>Podkladní plech z hliníkového plechu rš 150 mm</t>
  </si>
  <si>
    <t>1822721394</t>
  </si>
  <si>
    <t>https://podminky.urs.cz/item/CS_URS_2026_01/764021401</t>
  </si>
  <si>
    <t>"KS22-C"11,0*2</t>
  </si>
  <si>
    <t>240</t>
  </si>
  <si>
    <t>764051.r</t>
  </si>
  <si>
    <t>Nášlapný profil dveřního prahu z nerezového plechu rš 250 mm</t>
  </si>
  <si>
    <t>-385635128</t>
  </si>
  <si>
    <t>"KD21"2,3</t>
  </si>
  <si>
    <t>"KD22"2,3</t>
  </si>
  <si>
    <t>241</t>
  </si>
  <si>
    <t>764201136</t>
  </si>
  <si>
    <t>Montáž oplechování střešních prvků nároží větraného včetně větrací mřížky</t>
  </si>
  <si>
    <t>2103055526</t>
  </si>
  <si>
    <t>https://podminky.urs.cz/item/CS_URS_2026_01/764201136</t>
  </si>
  <si>
    <t xml:space="preserve">"průběžné přisávaní provětrávané konstrukce dle detailu č. x.15 a x.16"44,5 </t>
  </si>
  <si>
    <t>242</t>
  </si>
  <si>
    <t>59660027</t>
  </si>
  <si>
    <t>pás Al okapní ochranný a větrací šířky 100mm</t>
  </si>
  <si>
    <t>1990873</t>
  </si>
  <si>
    <t>243</t>
  </si>
  <si>
    <t>764202105</t>
  </si>
  <si>
    <t>Montáž oplechování střešních prvků štítu závětrnou lištou</t>
  </si>
  <si>
    <t>-2066452405</t>
  </si>
  <si>
    <t>https://podminky.urs.cz/item/CS_URS_2026_01/764202105</t>
  </si>
  <si>
    <t xml:space="preserve">"průběžný odvětrání provětrávané konstrukce dle detailu č. x.15 a x.16"44,5 </t>
  </si>
  <si>
    <t>244</t>
  </si>
  <si>
    <t>-72012579</t>
  </si>
  <si>
    <t>245</t>
  </si>
  <si>
    <t>7642264.r1</t>
  </si>
  <si>
    <t>Oplechování parapetů z hliníkového plechu kruhového okna celoplošně lepené, bez rohů rš 330 mm</t>
  </si>
  <si>
    <t>1484165336</t>
  </si>
  <si>
    <t>246</t>
  </si>
  <si>
    <t>764226444</t>
  </si>
  <si>
    <t>Oplechování parapetů z hliníkového plechu rovných celoplošně lepené, bez rohů rš 330 mm</t>
  </si>
  <si>
    <t>1367718173</t>
  </si>
  <si>
    <t>https://podminky.urs.cz/item/CS_URS_2026_01/764226444</t>
  </si>
  <si>
    <t>"K204"09*4</t>
  </si>
  <si>
    <t>247</t>
  </si>
  <si>
    <t>764226446</t>
  </si>
  <si>
    <t>Oplechování parapetů z hliníkového plechu rovných celoplošně lepené, bez rohů rš 500 mm</t>
  </si>
  <si>
    <t>898576950</t>
  </si>
  <si>
    <t>https://podminky.urs.cz/item/CS_URS_2026_01/764226446</t>
  </si>
  <si>
    <t>248</t>
  </si>
  <si>
    <t>764226467</t>
  </si>
  <si>
    <t>Oplechování parapetů z hliníkového plechu rovných celoplošně lepené, bez rohů Příplatek k cenám za zvýšenou pracnost při provedení rohu nebo koutu přes rš 400 mm</t>
  </si>
  <si>
    <t>1844904267</t>
  </si>
  <si>
    <t>https://podminky.urs.cz/item/CS_URS_2026_01/764226467</t>
  </si>
  <si>
    <t>249</t>
  </si>
  <si>
    <t>764521444</t>
  </si>
  <si>
    <t>Žlab podokapní z hliníkového plechu kotlík oválný (trychtýřový), rš žlabu/průměr svodu 330/100 mm</t>
  </si>
  <si>
    <t>-604827521</t>
  </si>
  <si>
    <t>https://podminky.urs.cz/item/CS_URS_2026_01/764521444</t>
  </si>
  <si>
    <t>250</t>
  </si>
  <si>
    <t>764227446</t>
  </si>
  <si>
    <t>Oplechování parapetů z hliníkového plechu oblých nebo ze segmentů, včetně rohů celoplošně lepené rš 500 mm</t>
  </si>
  <si>
    <t>1428603893</t>
  </si>
  <si>
    <t>https://podminky.urs.cz/item/CS_URS_2026_01/764227446</t>
  </si>
  <si>
    <t>251</t>
  </si>
  <si>
    <t>764321436</t>
  </si>
  <si>
    <t>Lemování zdí z hliníkového plechu boční nebo horní oblých nebo ze segmentů, střech s krytinou prejzovou nebo vlnitou rš 500 mm</t>
  </si>
  <si>
    <t>1893767482</t>
  </si>
  <si>
    <t>https://podminky.urs.cz/item/CS_URS_2026_01/764321436</t>
  </si>
  <si>
    <t>"KS22-B"11,0*2</t>
  </si>
  <si>
    <t>252</t>
  </si>
  <si>
    <t>764521404</t>
  </si>
  <si>
    <t>Žlab podokapní z hliníkového plechu včetně háků a čel půlkruhový rš 330 mm</t>
  </si>
  <si>
    <t>1035975467</t>
  </si>
  <si>
    <t>https://podminky.urs.cz/item/CS_URS_2026_01/764521404</t>
  </si>
  <si>
    <t>"KS23"11,5*2</t>
  </si>
  <si>
    <t>253</t>
  </si>
  <si>
    <t>764527504</t>
  </si>
  <si>
    <t>Dilatace žlabů z hliníkového plechu vložením dilatačního pásu s pryžovou vložkou rš 330 mm</t>
  </si>
  <si>
    <t>-184794691</t>
  </si>
  <si>
    <t>https://podminky.urs.cz/item/CS_URS_2026_01/764527504</t>
  </si>
  <si>
    <t>254</t>
  </si>
  <si>
    <t>764528423</t>
  </si>
  <si>
    <t>Svod z hliníkového plechu včetně objímek, kolen a odskoků kruhový, průměru 120 mm</t>
  </si>
  <si>
    <t>1498196597</t>
  </si>
  <si>
    <t>https://podminky.urs.cz/item/CS_URS_2026_01/764528423</t>
  </si>
  <si>
    <t>"KS23"7,0*2</t>
  </si>
  <si>
    <t>255</t>
  </si>
  <si>
    <t>998764102</t>
  </si>
  <si>
    <t>Přesun hmot pro konstrukce klempířské stanovený z hmotnosti přesunovaného materiálu vodorovná dopravní vzdálenost do 50 m základní v objektech výšky přes 6 do 12 m</t>
  </si>
  <si>
    <t>1486124903</t>
  </si>
  <si>
    <t>https://podminky.urs.cz/item/CS_URS_2026_01/998764102</t>
  </si>
  <si>
    <t>765</t>
  </si>
  <si>
    <t>Krytina skládaná</t>
  </si>
  <si>
    <t>256</t>
  </si>
  <si>
    <t>765191901</t>
  </si>
  <si>
    <t>Demontáž pojistné hydroizolační fólie kladené ve sklonu do 30°</t>
  </si>
  <si>
    <t>943147843</t>
  </si>
  <si>
    <t>https://podminky.urs.cz/item/CS_URS_2026_01/765191901</t>
  </si>
  <si>
    <t xml:space="preserve">prořezání stávající parotěsné vrstvy v obloukové střeše </t>
  </si>
  <si>
    <t>766</t>
  </si>
  <si>
    <t>Konstrukce truhlářské</t>
  </si>
  <si>
    <t>257</t>
  </si>
  <si>
    <t>76649.r</t>
  </si>
  <si>
    <t>Demontáž dřevěných lišt dř. obkladu jakýchkoliv</t>
  </si>
  <si>
    <t>1797323331</t>
  </si>
  <si>
    <t>"rovné"62,8</t>
  </si>
  <si>
    <t>"rohové"40</t>
  </si>
  <si>
    <t>258</t>
  </si>
  <si>
    <t>766629213</t>
  </si>
  <si>
    <t>Montáž oken dřevěných Příplatek k cenám za izolaci mezi ostěním a rámem okna při rovném ostění, připojovací spára tl. do 15 mm, fólie</t>
  </si>
  <si>
    <t>715010984</t>
  </si>
  <si>
    <t>https://podminky.urs.cz/item/CS_URS_2026_01/766629213</t>
  </si>
  <si>
    <t>ostění a nadpraží otvorů</t>
  </si>
  <si>
    <t>259</t>
  </si>
  <si>
    <t>766629214</t>
  </si>
  <si>
    <t>Montáž oken dřevěných Příplatek k cenám za izolaci mezi ostěním a rámem okna při rovném ostění, připojovací spára tl. do 15 mm, páska</t>
  </si>
  <si>
    <t>-1225542171</t>
  </si>
  <si>
    <t>https://podminky.urs.cz/item/CS_URS_2026_01/766629214</t>
  </si>
  <si>
    <t xml:space="preserve">parapet/práh otvorů </t>
  </si>
  <si>
    <t>260</t>
  </si>
  <si>
    <t>766629613</t>
  </si>
  <si>
    <t>Předsazená montáž otvorových výplní oken kotvením do profilu z recyklované pěny tepelně izolovaného nosného, šířky vyložení 90 mm</t>
  </si>
  <si>
    <t>1451409384</t>
  </si>
  <si>
    <t>https://podminky.urs.cz/item/CS_URS_2026_01/766629613</t>
  </si>
  <si>
    <t>výplně otvorů 2.NP - pouze v nadpraží</t>
  </si>
  <si>
    <t>261</t>
  </si>
  <si>
    <t>766691811</t>
  </si>
  <si>
    <t>Demontáž parapetních desek šířky do 300 mm</t>
  </si>
  <si>
    <t>-931579883</t>
  </si>
  <si>
    <t>https://podminky.urs.cz/item/CS_URS_2026_01/766691811</t>
  </si>
  <si>
    <t>"T201"2,0*1</t>
  </si>
  <si>
    <t>"T202"1,4*4</t>
  </si>
  <si>
    <t>"T204"1,4*3</t>
  </si>
  <si>
    <t>"T205"1,2*4</t>
  </si>
  <si>
    <t>"T211"2,36*1</t>
  </si>
  <si>
    <t>"T212"3,65*1</t>
  </si>
  <si>
    <t>"T212-2"4,8*1</t>
  </si>
  <si>
    <t>"T212-3"2,4*1</t>
  </si>
  <si>
    <t>"T212-4"3,5*1</t>
  </si>
  <si>
    <t>"T212-5"3,5*1</t>
  </si>
  <si>
    <t>"T212-6"3,65*1</t>
  </si>
  <si>
    <t>"T213"3,3*1</t>
  </si>
  <si>
    <t>"T213-2"3,3*1</t>
  </si>
  <si>
    <t>"T214"2,4*1</t>
  </si>
  <si>
    <t>"T215"3,38*1</t>
  </si>
  <si>
    <t>"T215-2"3,38*1</t>
  </si>
  <si>
    <t>262</t>
  </si>
  <si>
    <t>766411821</t>
  </si>
  <si>
    <t>Demontáž obložení stěn palubkami</t>
  </si>
  <si>
    <t>973181125</t>
  </si>
  <si>
    <t>https://podminky.urs.cz/item/CS_URS_2026_01/766411821</t>
  </si>
  <si>
    <t>"palubkový obklad (ostění/nadpraží)"62,8*0,15</t>
  </si>
  <si>
    <t>263</t>
  </si>
  <si>
    <t>766411822</t>
  </si>
  <si>
    <t>Demontáž obložení stěn podkladových roštů</t>
  </si>
  <si>
    <t>1887951563</t>
  </si>
  <si>
    <t>https://podminky.urs.cz/item/CS_URS_2026_01/766411822</t>
  </si>
  <si>
    <t>264</t>
  </si>
  <si>
    <t>766417833</t>
  </si>
  <si>
    <t>Demontáž provětrávané fasády z dřevěných profilů podkladového roštu dvojitého pro svislé profily</t>
  </si>
  <si>
    <t>1137817563</t>
  </si>
  <si>
    <t>https://podminky.urs.cz/item/CS_URS_2026_01/766417833</t>
  </si>
  <si>
    <t>svis_pl_ex_podhl_302/0,33</t>
  </si>
  <si>
    <t>265</t>
  </si>
  <si>
    <t>766421821</t>
  </si>
  <si>
    <t>Demontáž obložení podhledů palubkami</t>
  </si>
  <si>
    <t>-2099418837</t>
  </si>
  <si>
    <t>https://podminky.urs.cz/item/CS_URS_2026_01/766421821</t>
  </si>
  <si>
    <t>266</t>
  </si>
  <si>
    <t>766421822</t>
  </si>
  <si>
    <t>Demontáž obložení podhledů podkladových roštů</t>
  </si>
  <si>
    <t>398720641</t>
  </si>
  <si>
    <t>https://podminky.urs.cz/item/CS_URS_2026_01/766421822</t>
  </si>
  <si>
    <t>267</t>
  </si>
  <si>
    <t>766412212</t>
  </si>
  <si>
    <t>Montáž obložení stěn palubkami na pero a drážku plochy přes 5 m2 z měkkého dřeva, šířky přes 60 do 80 mm</t>
  </si>
  <si>
    <t>-1995729217</t>
  </si>
  <si>
    <t>https://podminky.urs.cz/item/CS_URS_2026_01/766412212</t>
  </si>
  <si>
    <t>"Ti20"palubkový obklad (ostění/nadpraží)</t>
  </si>
  <si>
    <t>62,8*0,15</t>
  </si>
  <si>
    <t>268</t>
  </si>
  <si>
    <t>61191120</t>
  </si>
  <si>
    <t>palubky obkladové smrk profil klasický 12,5x96mm jakost A/B</t>
  </si>
  <si>
    <t>-941151946</t>
  </si>
  <si>
    <t>9,42*1,1 'Přepočtené koeficientem množství</t>
  </si>
  <si>
    <t>269</t>
  </si>
  <si>
    <t>766621435</t>
  </si>
  <si>
    <t>Montáž oken dřevěných včetně montáže rámu plochy přes 1 m2 obloukových nebo kulatých do zdiva, výšky do 1,5 m</t>
  </si>
  <si>
    <t>-760306343</t>
  </si>
  <si>
    <t>https://podminky.urs.cz/item/CS_URS_2026_01/766621435</t>
  </si>
  <si>
    <t>270</t>
  </si>
  <si>
    <t>611.r201</t>
  </si>
  <si>
    <t>okno PVC kyvné obloukové, izolační trojsklo  průměr 150cm - podrobný popis viz. pol.201</t>
  </si>
  <si>
    <t>nab.č. A2507122</t>
  </si>
  <si>
    <t>715196408</t>
  </si>
  <si>
    <t>Poznámka k položce:_x000D_
cena dle nabídky č. A2507122 ze dne 11.2.2025</t>
  </si>
  <si>
    <t>"201"1</t>
  </si>
  <si>
    <t>271</t>
  </si>
  <si>
    <t>766622216</t>
  </si>
  <si>
    <t>Montáž oken plastových plochy do 1 m2 včetně montáže rámu otevíravých do zdiva</t>
  </si>
  <si>
    <t>2118292084</t>
  </si>
  <si>
    <t>https://podminky.urs.cz/item/CS_URS_2026_01/766622216</t>
  </si>
  <si>
    <t>označení prvku výplní; šířka*výška*počet</t>
  </si>
  <si>
    <t>"204"(0,9*0,93)*4</t>
  </si>
  <si>
    <t>272</t>
  </si>
  <si>
    <t>553.r204</t>
  </si>
  <si>
    <t>okno PVC otevíravé/sklopné trojsklo 90/93cm - podrobný popis pol.204</t>
  </si>
  <si>
    <t>ks</t>
  </si>
  <si>
    <t xml:space="preserve"> nab.č. A2605015</t>
  </si>
  <si>
    <t>1027495914</t>
  </si>
  <si>
    <t>Poznámka k položce:_x000D_
cena dle nabídky č. A2605015 ze dne 2026</t>
  </si>
  <si>
    <t>označení prvku výplní; *počet</t>
  </si>
  <si>
    <t>"204"4</t>
  </si>
  <si>
    <t>273</t>
  </si>
  <si>
    <t>766622115</t>
  </si>
  <si>
    <t>Montáž oken plastových včetně montáže rámu plochy přes 1 m2 pevných do zdiva, výšky do 1,5 m</t>
  </si>
  <si>
    <t>793922237</t>
  </si>
  <si>
    <t>https://podminky.urs.cz/item/CS_URS_2026_01/766622115</t>
  </si>
  <si>
    <t>"202"(1,4*1,43)*4</t>
  </si>
  <si>
    <t>"203"(2,3*1,31)*1</t>
  </si>
  <si>
    <t>274</t>
  </si>
  <si>
    <t>611r.205</t>
  </si>
  <si>
    <t>okno plastové otevíravé/sklopné trojsklo 120/120cm - podrobný popis pol.205</t>
  </si>
  <si>
    <t>2034039007</t>
  </si>
  <si>
    <t>"205"4</t>
  </si>
  <si>
    <t>275</t>
  </si>
  <si>
    <t>553.r202</t>
  </si>
  <si>
    <t>okno PVC otevíravé/sklopné trojsklo 140/143cm - podrobný popis pol.202</t>
  </si>
  <si>
    <t>1477513277</t>
  </si>
  <si>
    <t>"202"4</t>
  </si>
  <si>
    <t>276</t>
  </si>
  <si>
    <t>553.r203</t>
  </si>
  <si>
    <t>okno PVC fixní/neotvíravé trojsklo 230/130cm - podrobný popis pol.203</t>
  </si>
  <si>
    <t>-427065425</t>
  </si>
  <si>
    <t>"203"1</t>
  </si>
  <si>
    <t>277</t>
  </si>
  <si>
    <t>766694116</t>
  </si>
  <si>
    <t>Montáž ostatních truhlářských konstrukcí parapetních desek dřevěných nebo plastových šířky do 300 mm</t>
  </si>
  <si>
    <t>2012288342</t>
  </si>
  <si>
    <t>https://podminky.urs.cz/item/CS_URS_2026_01/766694116</t>
  </si>
  <si>
    <t>278</t>
  </si>
  <si>
    <t>60794.r1</t>
  </si>
  <si>
    <t xml:space="preserve">parapet vnitřní provedení dle PD š 150mm </t>
  </si>
  <si>
    <t>473019109</t>
  </si>
  <si>
    <t>279</t>
  </si>
  <si>
    <t>766694126</t>
  </si>
  <si>
    <t>Montáž ostatních truhlářských konstrukcí parapetních desek dřevěných nebo plastových šířky přes 300 mm</t>
  </si>
  <si>
    <t>1402272945</t>
  </si>
  <si>
    <t>https://podminky.urs.cz/item/CS_URS_2026_01/766694126</t>
  </si>
  <si>
    <t>280</t>
  </si>
  <si>
    <t>60794.r2</t>
  </si>
  <si>
    <t>parapet dřevotřískový vnitřní povrch laminátový š 375mm</t>
  </si>
  <si>
    <t>-1686426795</t>
  </si>
  <si>
    <t>281</t>
  </si>
  <si>
    <t>766699761</t>
  </si>
  <si>
    <t>Montáž ostatních truhlářských konstrukcí překrytí spár stěn lištou plochou</t>
  </si>
  <si>
    <t>142160168</t>
  </si>
  <si>
    <t>https://podminky.urs.cz/item/CS_URS_2026_01/766699761</t>
  </si>
  <si>
    <t>"Ti21" rohová lišta (napojení oken a stěn)</t>
  </si>
  <si>
    <t>62,8</t>
  </si>
  <si>
    <t>282</t>
  </si>
  <si>
    <t>614181.r2</t>
  </si>
  <si>
    <t xml:space="preserve">lišta rovná dřevěná dle PD </t>
  </si>
  <si>
    <t>1632321014</t>
  </si>
  <si>
    <t>62,8*1,1 'Přepočtené koeficientem množství</t>
  </si>
  <si>
    <t>283</t>
  </si>
  <si>
    <t>766699762</t>
  </si>
  <si>
    <t>Montáž ostatních truhlářských konstrukcí překrytí spár stěn lištou rohovou</t>
  </si>
  <si>
    <t>-735740015</t>
  </si>
  <si>
    <t>https://podminky.urs.cz/item/CS_URS_2026_01/766699762</t>
  </si>
  <si>
    <t>"Ti22" rohová lišta (ostění / nadpraží)</t>
  </si>
  <si>
    <t>284</t>
  </si>
  <si>
    <t>614181.r3</t>
  </si>
  <si>
    <t xml:space="preserve">lišta rohová dřevěná dle PD </t>
  </si>
  <si>
    <t>1747804162</t>
  </si>
  <si>
    <t>40*1,1 'Přepočtené koeficientem množství</t>
  </si>
  <si>
    <t>285</t>
  </si>
  <si>
    <t>76669.r1</t>
  </si>
  <si>
    <t>Montáž ostatních truhlářských konstrukcí kruhových věttracích mřížek d80 mm dodřevěného palubkového podhledu, dle detailu č. .15 a x.16</t>
  </si>
  <si>
    <t>-1681421423</t>
  </si>
  <si>
    <t>14*2*10</t>
  </si>
  <si>
    <t>286</t>
  </si>
  <si>
    <t>56245650</t>
  </si>
  <si>
    <t>mřížka větrací kruhová plast se síťovinou 75mm</t>
  </si>
  <si>
    <t>46430326</t>
  </si>
  <si>
    <t>287</t>
  </si>
  <si>
    <t>76662035.r</t>
  </si>
  <si>
    <t>Montáž PVC oken do sestav s izolačními skly na polyuretanovou pěnu s trojskly otevíravých do zdiva, plochy přes 6 m2</t>
  </si>
  <si>
    <t>1910984333</t>
  </si>
  <si>
    <t>"sestava 9ks 212 (1,15*1,66)"(10,965*1,66)*1</t>
  </si>
  <si>
    <t>"sestava 3ks 212 (1,15*1,66)+2ks 214 (1,15*2,24)+3ks 212 (1.15*1,66)"(1,15*1,66)*3+(1,15*2,24)*2+(1,15*1,66)*3</t>
  </si>
  <si>
    <t>"sestava 3ks 213 (1,1*1,66)+2ks 212 (1,15*1,66)+3ks 213 (1.1*1,66)"(1,1*1,66)*3+(1,15*1,66)*2+(1,1*1,66)*3</t>
  </si>
  <si>
    <t>"sestava 3ks 215 (1,1*1,66)+1ks 211 (2,36*2,27)+3ks 215 (1.1*1,66)"(1,1*1,66)*3+(2,36*2,27)*1+(1,1*1,66)*3</t>
  </si>
  <si>
    <t>288</t>
  </si>
  <si>
    <t>553.r212</t>
  </si>
  <si>
    <t xml:space="preserve">sestava 9 ks oken PVC otevíravé/sklopné trojsklo 115/166cm - podrobný popis pol.212 </t>
  </si>
  <si>
    <t>-1427208541</t>
  </si>
  <si>
    <t xml:space="preserve">Poznámka k položce:_x000D_
cena dle nabídky č. A2605015 ze dne 2026_x000D_
dodávka vč. rozšiřovacích profilů, dilatačních profilů a rohových profilů_x000D_
 </t>
  </si>
  <si>
    <t>"sestava 9ks 212 (1,15*1,66)"1</t>
  </si>
  <si>
    <t>289</t>
  </si>
  <si>
    <t>553.r212-214</t>
  </si>
  <si>
    <t>sestava PVC oken otevíravé/sklopné trojsklo 3ks 212 (115/166cm)+2ks 214 (115/224cm)+3ks 212 (115/166cm) - podrobný popis pol.212 a 214</t>
  </si>
  <si>
    <t>-349597138</t>
  </si>
  <si>
    <t>Poznámka k položce:_x000D_
cena dle nabídky č. A2605015 ze dne 2026_x000D_
dodávka vč. rozšiřovacích profilů, dilatačních profilů a rohových profilů_x000D_
součástí dodávky pol.č. 214 skledněné zábradl</t>
  </si>
  <si>
    <t>"sestava 3ks 212 (1,15*1,66)+2ks 214 (1,15*2,24)+3ks 212 (1.15*1,66)"1</t>
  </si>
  <si>
    <t>290</t>
  </si>
  <si>
    <t>553.r213-212</t>
  </si>
  <si>
    <t>sestava PVC oken otevíravé/sklopné trojsklo 3ks 213 (110/166cm)+2ks 212 (115/166cm)+3ks 213 (110/166cm) - podrobný popis pol.213 a 212</t>
  </si>
  <si>
    <t>-1552621658</t>
  </si>
  <si>
    <t>Poznámka k položce:_x000D_
cena dle nabídky č. A2605015 ze dne 2026_x000D_
dodávka vč. rozšiřovacích profilů, dilatačních profilů a rohových profilů</t>
  </si>
  <si>
    <t>"sestava 3ks 213 (1,1*1,66)+2ks 212 (1,15*1,66)+3ks 213 (1.1*1,66)"1</t>
  </si>
  <si>
    <t>291</t>
  </si>
  <si>
    <t>553.r215-211</t>
  </si>
  <si>
    <t>sestava PVC oken otevíravé/sklopné trojsklo 3ks 215 (110/166cm)+1ks 211 (236/227cm)+3ks 215 (110/166cm) - podrobný popis pol.215 a 211</t>
  </si>
  <si>
    <t>-43892643</t>
  </si>
  <si>
    <t xml:space="preserve">Poznámka k položce:_x000D_
cena dle nabídky č. A2605015 ze dne 2026_x000D_
dodávka vč. rozšiřovacích profilů, dilatačních profilů a rohových profilů (cca. 10° a 80°)_x000D_
součástí dodávky pol.č. 211 skledněné zábradl  </t>
  </si>
  <si>
    <t>"sestava 3ks 215 (1,1*1,66)+1ks 211 (2,36*2,27)+3ks 215 (1.1*1,66)"1</t>
  </si>
  <si>
    <t>292</t>
  </si>
  <si>
    <t>998766102</t>
  </si>
  <si>
    <t>Přesun hmot pro konstrukce truhlářské stanovený z hmotnosti přesunovaného materiálu vodorovná dopravní vzdálenost do 50 m základní v objektech výšky přes 6 do 12 m</t>
  </si>
  <si>
    <t>-493651939</t>
  </si>
  <si>
    <t>https://podminky.urs.cz/item/CS_URS_2026_01/998766102</t>
  </si>
  <si>
    <t>767</t>
  </si>
  <si>
    <t>Konstrukce zámečnické</t>
  </si>
  <si>
    <t>293</t>
  </si>
  <si>
    <t>767161811</t>
  </si>
  <si>
    <t>Demontáž zábradlí do suti rovného rozebíratelný spoj hmotnosti 1 m zábradlí do 20 kg</t>
  </si>
  <si>
    <t>1800574155</t>
  </si>
  <si>
    <t>https://podminky.urs.cz/item/CS_URS_2026_01/767161811</t>
  </si>
  <si>
    <t>2,3*2</t>
  </si>
  <si>
    <t>294</t>
  </si>
  <si>
    <t>767161850</t>
  </si>
  <si>
    <t>Demontáž zábradlí do suti madel rovných</t>
  </si>
  <si>
    <t>1074004011</t>
  </si>
  <si>
    <t>https://podminky.urs.cz/item/CS_URS_2026_01/767161850</t>
  </si>
  <si>
    <t>295</t>
  </si>
  <si>
    <t>767646411</t>
  </si>
  <si>
    <t>Montáž revizních dveří a dvířek hliníkových, ocelových nebo plastových s rámem jednokřídlových, plochy do 0,5 m2</t>
  </si>
  <si>
    <t>-525759237</t>
  </si>
  <si>
    <t>https://podminky.urs.cz/item/CS_URS_2026_01/767646411</t>
  </si>
  <si>
    <t>"HUP" 0,6*0,6</t>
  </si>
  <si>
    <t>296</t>
  </si>
  <si>
    <t>55343547</t>
  </si>
  <si>
    <t>dvířka revizní nerezová s otvory na plynová měřidla 605x605mm</t>
  </si>
  <si>
    <t>1988691321</t>
  </si>
  <si>
    <t>297</t>
  </si>
  <si>
    <t>767491011</t>
  </si>
  <si>
    <t>Montáž nosného roštu fasád, stěn a podhledů konzol kovových tvaru "L" pro uchycení svislého profilu roštu, kotvených do zdiva nebo lehčeného betonu</t>
  </si>
  <si>
    <t>1813053931</t>
  </si>
  <si>
    <t>https://podminky.urs.cz/item/CS_URS_2026_01/767491011</t>
  </si>
  <si>
    <t>298</t>
  </si>
  <si>
    <t>15441.r1</t>
  </si>
  <si>
    <t>konzola nosného roštu L380 pozink</t>
  </si>
  <si>
    <t>-1806678532</t>
  </si>
  <si>
    <t>299</t>
  </si>
  <si>
    <t>767531121</t>
  </si>
  <si>
    <t>Montáž vstupních čisticích zón z rohoží osazení rámu mosazného nebo hliníkového zapuštěného z L profilů</t>
  </si>
  <si>
    <t>-1696255112</t>
  </si>
  <si>
    <t>https://podminky.urs.cz/item/CS_URS_2026_01/767531121</t>
  </si>
  <si>
    <t>"Z204"(1,1*4)*2</t>
  </si>
  <si>
    <t>300</t>
  </si>
  <si>
    <t>69752160</t>
  </si>
  <si>
    <t>rám pro zapuštění profil L-30/30 25/25 20/30 15/30-Al</t>
  </si>
  <si>
    <t>-1710071511</t>
  </si>
  <si>
    <t>8,8*1,1 'Přepočtené koeficientem množství</t>
  </si>
  <si>
    <t>301</t>
  </si>
  <si>
    <t>767531212</t>
  </si>
  <si>
    <t>Montáž vstupních čisticích zón z rohoží kovových nebo plastových plochy přes 0,5 do 1 m2</t>
  </si>
  <si>
    <t>-566694203</t>
  </si>
  <si>
    <t>https://podminky.urs.cz/item/CS_URS_2026_01/767531212</t>
  </si>
  <si>
    <t>"Z203"2</t>
  </si>
  <si>
    <t>302</t>
  </si>
  <si>
    <t>69752.r1</t>
  </si>
  <si>
    <t>rohož vstupní samonosná kovová - specifikace dle PD</t>
  </si>
  <si>
    <t>-655974676</t>
  </si>
  <si>
    <t>"Z203"0,5*1,0*2</t>
  </si>
  <si>
    <t>1*1,1 'Přepočtené koeficientem množství</t>
  </si>
  <si>
    <t>303</t>
  </si>
  <si>
    <t>767531213</t>
  </si>
  <si>
    <t>Montáž vstupních čisticích zón z rohoží kovových nebo plastových plochy přes 1 do 1,5 m2</t>
  </si>
  <si>
    <t>-1881841300</t>
  </si>
  <si>
    <t>https://podminky.urs.cz/item/CS_URS_2026_01/767531213</t>
  </si>
  <si>
    <t>"Z204"2</t>
  </si>
  <si>
    <t>304</t>
  </si>
  <si>
    <t>69752.r2</t>
  </si>
  <si>
    <t>rohož vstupní provedení - specifikace dle PD</t>
  </si>
  <si>
    <t>-2139683875</t>
  </si>
  <si>
    <t>"Z204"(1,1*1,1)*2</t>
  </si>
  <si>
    <t>2,42*1,1 'Přepočtené koeficientem množství</t>
  </si>
  <si>
    <t>305</t>
  </si>
  <si>
    <t>767531231</t>
  </si>
  <si>
    <t>Montáž vstupních čisticích zón z rohoží osazení záchytné vany plochy do 0,5 m2</t>
  </si>
  <si>
    <t>1151682523</t>
  </si>
  <si>
    <t>https://podminky.urs.cz/item/CS_URS_2026_01/767531231</t>
  </si>
  <si>
    <t>306</t>
  </si>
  <si>
    <t>69752162</t>
  </si>
  <si>
    <t>vana podlahová čistících zón s odtokem pro výšku mříže do 30mm</t>
  </si>
  <si>
    <t>215584343</t>
  </si>
  <si>
    <t>307</t>
  </si>
  <si>
    <t>767640113</t>
  </si>
  <si>
    <t>Montáž dveří ocelových nebo hliníkových vchodových jednokřídlových s pevným bočním dílem</t>
  </si>
  <si>
    <t>-1992276106</t>
  </si>
  <si>
    <t>https://podminky.urs.cz/item/CS_URS_2026_01/767640113</t>
  </si>
  <si>
    <t>"D.22"1</t>
  </si>
  <si>
    <t>308</t>
  </si>
  <si>
    <t>553.D22</t>
  </si>
  <si>
    <t>Vchodové dveře Al otevíravé jednokřídlé + boční fixy 230/211cm - podrobný popis pol. D.22</t>
  </si>
  <si>
    <t>nab.č. ALU-PM-235CZ-478A-25</t>
  </si>
  <si>
    <t>-1702674833</t>
  </si>
  <si>
    <t>Poznámka k položce:_x000D_
cena dle nabídky č. ALU-PM-235CZ-478A-25 ze dne 4.4.2025</t>
  </si>
  <si>
    <t>309</t>
  </si>
  <si>
    <t>767640114</t>
  </si>
  <si>
    <t>Montáž dveří ocelových nebo hliníkových vchodových jednokřídlových s pevným bočním dílem a nadsvětlíkem</t>
  </si>
  <si>
    <t>-1996251771</t>
  </si>
  <si>
    <t>https://podminky.urs.cz/item/CS_URS_2026_01/767640114</t>
  </si>
  <si>
    <t>"D.21"1</t>
  </si>
  <si>
    <t>310</t>
  </si>
  <si>
    <t>553.D21</t>
  </si>
  <si>
    <t>Vchodové dveře Al otevíravé jednokřídlé + boční a horní fixy 230/307cm - podrobný popis pol. D.21</t>
  </si>
  <si>
    <t>-1510505130</t>
  </si>
  <si>
    <t>311</t>
  </si>
  <si>
    <t>767812.r1</t>
  </si>
  <si>
    <t>Montáž markýz fasádních rovných 1500 x 3000mm dle PD</t>
  </si>
  <si>
    <t>-5205251</t>
  </si>
  <si>
    <t>Poznámka k položce:_x000D_
cena dle nabídky č. NAB-24-0004 ze dne 9.1.2025</t>
  </si>
  <si>
    <t>"Z202"1</t>
  </si>
  <si>
    <t>312</t>
  </si>
  <si>
    <t>55346.r1</t>
  </si>
  <si>
    <t>Skleněné zastřešení (markýza), rozměr 3000 x 1500 mm, bezpečnostní sklo VSG/ESG 88.2 čiré, podkonstrukce v RAL, nerezové kotvící prvky, olištování fasády nebo tmelení</t>
  </si>
  <si>
    <t>-1428963409</t>
  </si>
  <si>
    <t>313</t>
  </si>
  <si>
    <t>767812.r2</t>
  </si>
  <si>
    <t>Montáž markýz fasádních atipických oblých 1500 x 3000mm dle PD</t>
  </si>
  <si>
    <t>-1133441599</t>
  </si>
  <si>
    <t>"Z201"1</t>
  </si>
  <si>
    <t>314</t>
  </si>
  <si>
    <t>55346.r2</t>
  </si>
  <si>
    <t>Skleněné zastřešení (markýza), rozměr 3000 x 1500 mm, bezpečnostní sklo VSG/ESG 88.2 čiré, podkonstrukce v RAL, nerezové kotvící prvky, olištování fasády nebo tmelení_x000D_
úprava zasklení kopíruje obloukové provedení stávající zdi</t>
  </si>
  <si>
    <t>-15875208</t>
  </si>
  <si>
    <t>315</t>
  </si>
  <si>
    <t>767881115</t>
  </si>
  <si>
    <t>Montáž záchytného systému proti pádu bodů samostatných nebo v systému s poddajným kotvícím vedením do dutinového panelu expanzní kotvou, mechanickým kotvením</t>
  </si>
  <si>
    <t>-699687979</t>
  </si>
  <si>
    <t>https://podminky.urs.cz/item/CS_URS_2026_01/767881115</t>
  </si>
  <si>
    <t>"plochá střecha nad archivem; U3.5"4</t>
  </si>
  <si>
    <t>316</t>
  </si>
  <si>
    <t>70921336</t>
  </si>
  <si>
    <t>kotvicí bod do prefabrikovaných dutinových panelů dl 600mm</t>
  </si>
  <si>
    <t>-1713945351</t>
  </si>
  <si>
    <t>317</t>
  </si>
  <si>
    <t>767881128</t>
  </si>
  <si>
    <t>Montáž záchytného systému proti pádu bodů samostatných nebo v systému s poddajným kotvícím vedením do dřevěných trámových konstrukcí sevřením, kotvení svrchní, objímkou</t>
  </si>
  <si>
    <t>-2021784548</t>
  </si>
  <si>
    <t>https://podminky.urs.cz/item/CS_URS_2026_01/767881128</t>
  </si>
  <si>
    <t>"oblouková střecha; U2.1"6</t>
  </si>
  <si>
    <t>318</t>
  </si>
  <si>
    <t>709213.r</t>
  </si>
  <si>
    <t>kotvicí bod pro tenké dřevěné konstrukce pomocí 16ti vrutů dl 600mm</t>
  </si>
  <si>
    <t>-1316418993</t>
  </si>
  <si>
    <t>319</t>
  </si>
  <si>
    <t>998767102</t>
  </si>
  <si>
    <t>Přesun hmot pro zámečnické konstrukce stanovený z hmotnosti přesunovaného materiálu vodorovná dopravní vzdálenost do 50 m základní v objektech výšky přes 6 do 12 m</t>
  </si>
  <si>
    <t>1379874900</t>
  </si>
  <si>
    <t>https://podminky.urs.cz/item/CS_URS_2026_01/998767102</t>
  </si>
  <si>
    <t>771</t>
  </si>
  <si>
    <t>Podlahy z dlaždic</t>
  </si>
  <si>
    <t>320</t>
  </si>
  <si>
    <t>771573810</t>
  </si>
  <si>
    <t>Demontáž podlah z dlaždic keramických lepených</t>
  </si>
  <si>
    <t>417936541</t>
  </si>
  <si>
    <t>https://podminky.urs.cz/item/CS_URS_2026_01/771573810</t>
  </si>
  <si>
    <t>321</t>
  </si>
  <si>
    <t>771121011</t>
  </si>
  <si>
    <t>Příprava podkladu před provedením dlažby nátěr penetrační na podlahu</t>
  </si>
  <si>
    <t>1145525139</t>
  </si>
  <si>
    <t>https://podminky.urs.cz/item/CS_URS_2026_01/771121011</t>
  </si>
  <si>
    <t>322</t>
  </si>
  <si>
    <t>771151021</t>
  </si>
  <si>
    <t>Příprava podkladu před provedením dlažby samonivelační stěrka min. pevnosti 30 MPa, tloušťky do 3 mm</t>
  </si>
  <si>
    <t>-129501641</t>
  </si>
  <si>
    <t>https://podminky.urs.cz/item/CS_URS_2026_01/771151021</t>
  </si>
  <si>
    <t>323</t>
  </si>
  <si>
    <t>771471112</t>
  </si>
  <si>
    <t>Montáž soklů z dlaždic keramických kladených do malty rovných, výšky přes 65 do 90 mm</t>
  </si>
  <si>
    <t>1626324985</t>
  </si>
  <si>
    <t>https://podminky.urs.cz/item/CS_URS_2026_01/771471112</t>
  </si>
  <si>
    <t>2*0,5*2</t>
  </si>
  <si>
    <t>324</t>
  </si>
  <si>
    <t>59761184</t>
  </si>
  <si>
    <t>sokl keramický mrazuvzdorný povrch hladký/matný tl do 10mm výšky přes 65 do 90mm</t>
  </si>
  <si>
    <t>537188076</t>
  </si>
  <si>
    <t>2*1,1 'Přepočtené koeficientem množství</t>
  </si>
  <si>
    <t>325</t>
  </si>
  <si>
    <t>771571113</t>
  </si>
  <si>
    <t>Montáž podlah z dlaždic keramických kladených do malty kladených do malty, tloušťky do 10 mm hladkých přes 9 do 12 ks/ m2</t>
  </si>
  <si>
    <t>-619025742</t>
  </si>
  <si>
    <t>https://podminky.urs.cz/item/CS_URS_2026_01/771571113</t>
  </si>
  <si>
    <t>326</t>
  </si>
  <si>
    <t>59761160</t>
  </si>
  <si>
    <t>dlažba keramická slinutá mrazuvzdorná povrch hladký/matný tl do 10mm přes 9 do 12ks/m2</t>
  </si>
  <si>
    <t>-157199679</t>
  </si>
  <si>
    <t>1,84*1,1 'Přepočtené koeficientem množství</t>
  </si>
  <si>
    <t>327</t>
  </si>
  <si>
    <t>771577151</t>
  </si>
  <si>
    <t>Montáž podlah z dlaždic keramických kladených do malty Příplatek k cenám za plochu do 5 m2 jednotlivě</t>
  </si>
  <si>
    <t>1266301216</t>
  </si>
  <si>
    <t>https://podminky.urs.cz/item/CS_URS_2026_01/771577151</t>
  </si>
  <si>
    <t>328</t>
  </si>
  <si>
    <t>771591112</t>
  </si>
  <si>
    <t>Izolace podlahy pod dlažbu nátěrem nebo stěrkou ve dvou vrstvách</t>
  </si>
  <si>
    <t>1714848132</t>
  </si>
  <si>
    <t>https://podminky.urs.cz/item/CS_URS_2026_01/771591112</t>
  </si>
  <si>
    <t>329</t>
  </si>
  <si>
    <t>771591115</t>
  </si>
  <si>
    <t>Podlahy - dokončovací práce spárování silikonem</t>
  </si>
  <si>
    <t>654469647</t>
  </si>
  <si>
    <t>https://podminky.urs.cz/item/CS_URS_2026_01/771591115</t>
  </si>
  <si>
    <t>0,5*2*2</t>
  </si>
  <si>
    <t>4*1,1*2</t>
  </si>
  <si>
    <t>330</t>
  </si>
  <si>
    <t>998771102</t>
  </si>
  <si>
    <t>Přesun hmot pro podlahy z dlaždic stanovený z hmotnosti přesunovaného materiálu vodorovná dopravní vzdálenost do 50 m základní v objektech výšky přes 6 do 12 m</t>
  </si>
  <si>
    <t>853842501</t>
  </si>
  <si>
    <t>https://podminky.urs.cz/item/CS_URS_2026_01/998771102</t>
  </si>
  <si>
    <t>781</t>
  </si>
  <si>
    <t>Dokončovací práce - obklady</t>
  </si>
  <si>
    <t>331</t>
  </si>
  <si>
    <t>781473810</t>
  </si>
  <si>
    <t>Demontáž obkladů z dlaždic keramických lepených</t>
  </si>
  <si>
    <t>1081593742</t>
  </si>
  <si>
    <t>https://podminky.urs.cz/item/CS_URS_2026_01/781473810</t>
  </si>
  <si>
    <t>prvek; délka*šířka*počet</t>
  </si>
  <si>
    <t>"T203"(2,3*0,4)+(0,15*0,4)*2</t>
  </si>
  <si>
    <t>"T204-2"(0,9*0,4)+(0,9*0,4)*2</t>
  </si>
  <si>
    <t>332</t>
  </si>
  <si>
    <t>781121011</t>
  </si>
  <si>
    <t>Příprava podkladu před provedením obkladu nátěr penetrační na stěnu</t>
  </si>
  <si>
    <t>-1618798861</t>
  </si>
  <si>
    <t>https://podminky.urs.cz/item/CS_URS_2026_01/781121011</t>
  </si>
  <si>
    <t>333</t>
  </si>
  <si>
    <t>781131112</t>
  </si>
  <si>
    <t>Izolace stěny pod obklad izolace nátěrem nebo stěrkou ve dvou vrstvách</t>
  </si>
  <si>
    <t>2072798414</t>
  </si>
  <si>
    <t>https://podminky.urs.cz/item/CS_URS_2026_01/781131112</t>
  </si>
  <si>
    <t>334</t>
  </si>
  <si>
    <t>781151031</t>
  </si>
  <si>
    <t>Příprava podkladu před provedením obkladu celoplošné vyrovnání podkladu stěrkou, tloušťky 3 mm</t>
  </si>
  <si>
    <t>1962164797</t>
  </si>
  <si>
    <t>https://podminky.urs.cz/item/CS_URS_2026_01/781151031</t>
  </si>
  <si>
    <t>335</t>
  </si>
  <si>
    <t>781472219</t>
  </si>
  <si>
    <t>Montáž keramických obkladů stěn lepených cementovým flexibilním lepidlem hladkých přes 22 do 25 ks/m2</t>
  </si>
  <si>
    <t>559154740</t>
  </si>
  <si>
    <t>https://podminky.urs.cz/item/CS_URS_2026_01/781472219</t>
  </si>
  <si>
    <t>336</t>
  </si>
  <si>
    <t>59761704</t>
  </si>
  <si>
    <t>obklad keramický nemrazuvzdorný povrch hladký/lesklý tl do 10mm přes 22 do 25ks/m2</t>
  </si>
  <si>
    <t>-1734823989</t>
  </si>
  <si>
    <t>2,12*1,1 'Přepočtené koeficientem množství</t>
  </si>
  <si>
    <t>337</t>
  </si>
  <si>
    <t>781472291</t>
  </si>
  <si>
    <t>Montáž keramických obkladů stěn lepených cementovým flexibilním lepidlem Příplatek k cenám za plochu do 10 m2 jednotlivě</t>
  </si>
  <si>
    <t>1400487266</t>
  </si>
  <si>
    <t>https://podminky.urs.cz/item/CS_URS_2026_01/781472291</t>
  </si>
  <si>
    <t>338</t>
  </si>
  <si>
    <t>781492211</t>
  </si>
  <si>
    <t>Obklad - dokončující práce montáž profilu lepeného flexibilním cementovým lepidlem rohového</t>
  </si>
  <si>
    <t>476199527</t>
  </si>
  <si>
    <t>https://podminky.urs.cz/item/CS_URS_2026_01/781492211</t>
  </si>
  <si>
    <t>plocha*přepopčet šířkou</t>
  </si>
  <si>
    <t>ploch_keraobklad/0,4</t>
  </si>
  <si>
    <t>339</t>
  </si>
  <si>
    <t>19416010</t>
  </si>
  <si>
    <t>lišta ukončovací hliníková 8mm</t>
  </si>
  <si>
    <t>676913060</t>
  </si>
  <si>
    <t>5,3*1,05 'Přepočtené koeficientem množství</t>
  </si>
  <si>
    <t>340</t>
  </si>
  <si>
    <t>781495115</t>
  </si>
  <si>
    <t>Obklad - dokončující práce ostatní práce spárování silikonem</t>
  </si>
  <si>
    <t>778758364</t>
  </si>
  <si>
    <t>https://podminky.urs.cz/item/CS_URS_2026_01/781495115</t>
  </si>
  <si>
    <t>341</t>
  </si>
  <si>
    <t>781495211</t>
  </si>
  <si>
    <t>Čištění vnitřních ploch po provedení obkladu stěn chemickými prostředky</t>
  </si>
  <si>
    <t>1943378419</t>
  </si>
  <si>
    <t>https://podminky.urs.cz/item/CS_URS_2026_01/781495211</t>
  </si>
  <si>
    <t>342</t>
  </si>
  <si>
    <t>998781102</t>
  </si>
  <si>
    <t>Přesun hmot pro obklady keramické stanovený z hmotnosti přesunovaného materiálu vodorovná dopravní vzdálenost do 50 m základní v objektech výšky přes 6 do 12 m</t>
  </si>
  <si>
    <t>-139906013</t>
  </si>
  <si>
    <t>https://podminky.urs.cz/item/CS_URS_2026_01/998781102</t>
  </si>
  <si>
    <t>783</t>
  </si>
  <si>
    <t>Dokončovací práce - nátěry</t>
  </si>
  <si>
    <t>343</t>
  </si>
  <si>
    <t>783113111</t>
  </si>
  <si>
    <t>Napouštěcí nátěr truhlářských konstrukcí jednonásobný fungicidní syntetický</t>
  </si>
  <si>
    <t>188810703</t>
  </si>
  <si>
    <t>https://podminky.urs.cz/item/CS_URS_2026_01/783113111</t>
  </si>
  <si>
    <t>62,8*0,1</t>
  </si>
  <si>
    <t>40*0,1</t>
  </si>
  <si>
    <t>344</t>
  </si>
  <si>
    <t>783114101</t>
  </si>
  <si>
    <t>Základní nátěr truhlářských konstrukcí jednonásobný syntetický</t>
  </si>
  <si>
    <t>1005715488</t>
  </si>
  <si>
    <t>https://podminky.urs.cz/item/CS_URS_2026_01/783114101</t>
  </si>
  <si>
    <t>345</t>
  </si>
  <si>
    <t>783117101</t>
  </si>
  <si>
    <t>Krycí nátěr truhlářských konstrukcí jednonásobný syntetický</t>
  </si>
  <si>
    <t>818360902</t>
  </si>
  <si>
    <t>https://podminky.urs.cz/item/CS_URS_2026_01/783117101</t>
  </si>
  <si>
    <t>346</t>
  </si>
  <si>
    <t>783301303</t>
  </si>
  <si>
    <t>Příprava podkladu zámečnických konstrukcí před provedením nátěru odrezivění odrezovačem bezoplachovým</t>
  </si>
  <si>
    <t>211239366</t>
  </si>
  <si>
    <t>https://podminky.urs.cz/item/CS_URS_2026_01/783301303</t>
  </si>
  <si>
    <t>"ocelové stužidla"</t>
  </si>
  <si>
    <t>(3,2*2*4)*0,05</t>
  </si>
  <si>
    <t>"nosný prvek komínů"</t>
  </si>
  <si>
    <t>(Pi*0,3)*8,8</t>
  </si>
  <si>
    <t>347</t>
  </si>
  <si>
    <t>783301311</t>
  </si>
  <si>
    <t>Příprava podkladu zámečnických konstrukcí před provedením nátěru odmaštění odmašťovačem vodou ředitelným</t>
  </si>
  <si>
    <t>786455093</t>
  </si>
  <si>
    <t>https://podminky.urs.cz/item/CS_URS_2026_01/783301311</t>
  </si>
  <si>
    <t>348</t>
  </si>
  <si>
    <t>783306809</t>
  </si>
  <si>
    <t>Odstranění nátěrů ze zámečnických konstrukcí okartáčováním</t>
  </si>
  <si>
    <t>1312182203</t>
  </si>
  <si>
    <t>https://podminky.urs.cz/item/CS_URS_2026_01/783306809</t>
  </si>
  <si>
    <t>349</t>
  </si>
  <si>
    <t>783344101</t>
  </si>
  <si>
    <t>Základní nátěr zámečnických konstrukcí jednonásobný polyuretanový</t>
  </si>
  <si>
    <t>1143981796</t>
  </si>
  <si>
    <t>https://podminky.urs.cz/item/CS_URS_2026_01/783344101</t>
  </si>
  <si>
    <t>350</t>
  </si>
  <si>
    <t>783315105</t>
  </si>
  <si>
    <t>Mezinátěr zámečnických konstrukcí jednonásobný syntetický samozákladující s obsahem železité slídy (kovářský)</t>
  </si>
  <si>
    <t>-1952339570</t>
  </si>
  <si>
    <t>https://podminky.urs.cz/item/CS_URS_2026_01/783315105</t>
  </si>
  <si>
    <t>351</t>
  </si>
  <si>
    <t>783347103</t>
  </si>
  <si>
    <t>Krycí nátěr (email) zámečnických konstrukcí jednonásobný polyuretanový s obsahem železité slídy (kovářský)</t>
  </si>
  <si>
    <t>1906469667</t>
  </si>
  <si>
    <t>https://podminky.urs.cz/item/CS_URS_2026_01/783347103</t>
  </si>
  <si>
    <t>784</t>
  </si>
  <si>
    <t>Dokončovací práce - malby a tapety</t>
  </si>
  <si>
    <t>352</t>
  </si>
  <si>
    <t>784181121</t>
  </si>
  <si>
    <t>Penetrace podkladu jednonásobná hloubková akrylátová bezbarvá v místnostech výšky do 3,80 m</t>
  </si>
  <si>
    <t>1210293622</t>
  </si>
  <si>
    <t>https://podminky.urs.cz/item/CS_URS_2026_01/784181121</t>
  </si>
  <si>
    <t>pl_vnitř_ostění_302*2</t>
  </si>
  <si>
    <t>nad_para_výpl_ok_1np*0,3</t>
  </si>
  <si>
    <t>(SDK_L+SDK_U)*0,3</t>
  </si>
  <si>
    <t>353</t>
  </si>
  <si>
    <t>784221101</t>
  </si>
  <si>
    <t>Dvojnásobné bílé malby ze směsí za sucha dobře otěruvzdorných v místnostech do 3,80 m</t>
  </si>
  <si>
    <t>1138140096</t>
  </si>
  <si>
    <t>https://podminky.urs.cz/item/CS_URS_2026_01/784221101</t>
  </si>
  <si>
    <t>786</t>
  </si>
  <si>
    <t>Dokončovací práce - čalounické úpravy</t>
  </si>
  <si>
    <t>354</t>
  </si>
  <si>
    <t>786626111</t>
  </si>
  <si>
    <t>Montáž zastiňujících žaluzií lamelových vnitřních nebo do oken dvojitých dřevěných</t>
  </si>
  <si>
    <t>-1748482808</t>
  </si>
  <si>
    <t>https://podminky.urs.cz/item/CS_URS_2026_01/786626111</t>
  </si>
  <si>
    <t>355</t>
  </si>
  <si>
    <t>55346200</t>
  </si>
  <si>
    <t>žaluzie horizontální interiérové</t>
  </si>
  <si>
    <t>-1782653406</t>
  </si>
  <si>
    <t>356</t>
  </si>
  <si>
    <t>786626121</t>
  </si>
  <si>
    <t>Montáž zastiňujících žaluzií lamelových vnitřních nebo do oken dvojitých kovových</t>
  </si>
  <si>
    <t>-2000697579</t>
  </si>
  <si>
    <t>https://podminky.urs.cz/item/CS_URS_2026_01/786626121</t>
  </si>
  <si>
    <t>"211"(2,36*2,27)*1</t>
  </si>
  <si>
    <t>"212"(1,15*1,66)*(9+3+3+2)</t>
  </si>
  <si>
    <t>"213"(1,1*1,66)*(3+3)</t>
  </si>
  <si>
    <t>"215"(1,1*1,66)*(3+3)</t>
  </si>
  <si>
    <t>357</t>
  </si>
  <si>
    <t>531567851</t>
  </si>
  <si>
    <t>358</t>
  </si>
  <si>
    <t>786623001</t>
  </si>
  <si>
    <t>Montáž venkovních žaluzií do okenního nebo dveřního otvoru ovládaných manuálně, upevněných na rám, plochy do 4 m2</t>
  </si>
  <si>
    <t>-1269491723</t>
  </si>
  <si>
    <t>https://podminky.urs.cz/item/CS_URS_2026_01/786623001</t>
  </si>
  <si>
    <t>"sestava 9ks 212 (1,15*1,66)"9</t>
  </si>
  <si>
    <t>"sestava 3ks 212 (1,15*1,66)+2ks 214 (1,15*2,24)+3ks 212 (1.15*1,66)"8</t>
  </si>
  <si>
    <t>"sestava 3ks 213 (1,1*1,66)+2ks 212 (1,15*1,66)+3ks 213 (1.1*1,66)"8</t>
  </si>
  <si>
    <t>"sestava 3ks 215 (1,1*1,66)+1ks 211 (2,36*2,27)+3ks 215 (1.1*1,66)"7</t>
  </si>
  <si>
    <t>359</t>
  </si>
  <si>
    <t>55342503</t>
  </si>
  <si>
    <t>žaluzie Z-90 ovládaná klikou včetně příslušenství plochy do 1,5m2</t>
  </si>
  <si>
    <t>2102594650</t>
  </si>
  <si>
    <t>360</t>
  </si>
  <si>
    <t>55342506</t>
  </si>
  <si>
    <t>žaluzie Z-90 ovládaná klikou včetně příslušenství plochy do 3,0m2</t>
  </si>
  <si>
    <t>1036570958</t>
  </si>
  <si>
    <t>"sestava 2ks 214" (1,15*2,24)*2</t>
  </si>
  <si>
    <t>361</t>
  </si>
  <si>
    <t>55342510</t>
  </si>
  <si>
    <t>žaluzie Z-90 ovládaná klikou včetně příslušenství plochy do 6,0m2</t>
  </si>
  <si>
    <t>-1911179505</t>
  </si>
  <si>
    <t>"sestava 1ks 211" (2,36*2,27)</t>
  </si>
  <si>
    <t>362</t>
  </si>
  <si>
    <t>55342504</t>
  </si>
  <si>
    <t>žaluzie Z-90 ovládaná klikou včetně příslušenství plochy do 2,0m2</t>
  </si>
  <si>
    <t>-2140319716</t>
  </si>
  <si>
    <t>"sestava 9ks 212"(1,15*1,66)*9</t>
  </si>
  <si>
    <t>"sestava 3ks 212" (1,15*1,66)*3*2</t>
  </si>
  <si>
    <t>"sestava 3ks 213"(1,1*1,66)*3*2</t>
  </si>
  <si>
    <t>"sestava 2ks 212"(1,15*1,66)*2</t>
  </si>
  <si>
    <t>"sestava 3ks 215"(1,1*1,66)*3*2</t>
  </si>
  <si>
    <t>363</t>
  </si>
  <si>
    <t>998786102</t>
  </si>
  <si>
    <t>Přesun hmot pro stínění a čalounické úpravy stanovený z hmotnosti přesunovaného materiálu vodorovná dopravní vzdálenost do 50 m základní v objektech výšky (hloubky) přes 6 do 12 m</t>
  </si>
  <si>
    <t>-147347579</t>
  </si>
  <si>
    <t>https://podminky.urs.cz/item/CS_URS_2026_01/998786102</t>
  </si>
  <si>
    <t>787</t>
  </si>
  <si>
    <t>Dokončovací práce - zasklívání</t>
  </si>
  <si>
    <t>364</t>
  </si>
  <si>
    <t>787192.r1</t>
  </si>
  <si>
    <t>D+M vnějšího balkónového zábradlí v systému dodávky výplní otvorů v lištách se sklem bezpečnostním ESG VSG 88.4 1140x1100 mm</t>
  </si>
  <si>
    <t>nab.č. A2605015</t>
  </si>
  <si>
    <t>-589346780</t>
  </si>
  <si>
    <t>"Z214"2</t>
  </si>
  <si>
    <t>365</t>
  </si>
  <si>
    <t>787192.r2</t>
  </si>
  <si>
    <t>D+M vnějšího balkónového zábradlí v systému dodávky výplní otvorů v lištách se sklem bezpečnostním ESG VSG 88.4 2350x1100 mm</t>
  </si>
  <si>
    <t>-938018522</t>
  </si>
  <si>
    <t>"Z211"1</t>
  </si>
  <si>
    <t>366</t>
  </si>
  <si>
    <t>998787102</t>
  </si>
  <si>
    <t>Přesun hmot pro zasklívání stanovený z hmotnosti přesunovaného materiálu vodorovná dopravní vzdálenost do 50 m základní v objektech výšky přes 6 do 12 m</t>
  </si>
  <si>
    <t>-457929050</t>
  </si>
  <si>
    <t>https://podminky.urs.cz/item/CS_URS_2026_01/998787102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</si>
  <si>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</si>
  <si>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</si>
  <si>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</si>
  <si>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</si>
  <si>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</si>
  <si>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</si>
  <si>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VRN8 - Další náklady na pracovníky</t>
  </si>
  <si>
    <t>VRN1</t>
  </si>
  <si>
    <t>Průzkumné, geodetické a projektové práce</t>
  </si>
  <si>
    <t>01000x</t>
  </si>
  <si>
    <t xml:space="preserve">Průzkumné, geodetické a projektové práce bez rozlišení (např. Průzkum stavby bez rozlišení, Geodetické práce před i po výstavbě, Dokumentace bez rozlišení např. výrobní, dílenská a pod., Zkoušky a měření "před, při i během výstavby" bez rozlišení, Dokumentace skutečného provedení stavby apod.) _x000D_
</t>
  </si>
  <si>
    <t>soubor</t>
  </si>
  <si>
    <t>1024</t>
  </si>
  <si>
    <t>-782418824</t>
  </si>
  <si>
    <t>VRN3</t>
  </si>
  <si>
    <t>Zařízení staveniště</t>
  </si>
  <si>
    <t>03000x</t>
  </si>
  <si>
    <t>Zařízení staveniště bez rozlišení (např. Zařízení i zrušení staveniště bez rozlišení, Vybavení staveniště bez rozlišení, Oplocení staveniště bez rozlišení apod.)</t>
  </si>
  <si>
    <t>1776646926</t>
  </si>
  <si>
    <t>VRN4</t>
  </si>
  <si>
    <t>Inženýrská činnost</t>
  </si>
  <si>
    <t>04000x</t>
  </si>
  <si>
    <t xml:space="preserve">Inženýrská činnost bez rozlišení (např. kompletační a koordinační činnost apod.) </t>
  </si>
  <si>
    <t>190574793</t>
  </si>
  <si>
    <t>VRN6</t>
  </si>
  <si>
    <t>Územní vlivy</t>
  </si>
  <si>
    <t>06000x</t>
  </si>
  <si>
    <t>Územní vlivy bez rozlišení (např. ochranné pásmo drah, rozhloha aréálu, blízkost vodního toku apod.)</t>
  </si>
  <si>
    <t>846737108</t>
  </si>
  <si>
    <t>VRN7</t>
  </si>
  <si>
    <t>Provozní vlivy</t>
  </si>
  <si>
    <t>07000x</t>
  </si>
  <si>
    <t>Provozní vlivy bez rozlišení (např. Provoz investora během výstavby apod.)</t>
  </si>
  <si>
    <t>501607</t>
  </si>
  <si>
    <t>VRN8</t>
  </si>
  <si>
    <t>Další náklady na pracovníky</t>
  </si>
  <si>
    <t>08000x</t>
  </si>
  <si>
    <t>Další náklady na pracovníky bez rozlišení (např. denní doprava pracovníků, zákonné příplatky ke mzdě apod.)</t>
  </si>
  <si>
    <t>-210197201</t>
  </si>
  <si>
    <t>SEZNAM FIGUR</t>
  </si>
  <si>
    <t>Výměra</t>
  </si>
  <si>
    <t>F0001</t>
  </si>
  <si>
    <t>Střechy - Izolační vrstvy střech s povlakovou hydroizolací</t>
  </si>
  <si>
    <t>Použití figury:</t>
  </si>
  <si>
    <t>Doplnění cementového potěru hlazeného pl do 1 m2 tl přes 40 do 50 mm</t>
  </si>
  <si>
    <t>Výztuž mazanin svařovanými sítěmi Kari</t>
  </si>
  <si>
    <t>Provedení izolace proti zemní vlhkosti svislé za studena nátěrem penetračním</t>
  </si>
  <si>
    <t>Izolace proti vlhkosti na svislé ploše za studena těsnicí hmotou dvousložkovou na bázi polymery modifikované živičné emulze</t>
  </si>
  <si>
    <t>Provedení izolace proti zemní vlhkosti pásy přitavením svislé NAIP</t>
  </si>
  <si>
    <t>Nátěr penetrační na podlahu</t>
  </si>
  <si>
    <t>Montáž podlah z keramických dlaždic hladkých do malty přes 9 do 12 ks/m2</t>
  </si>
  <si>
    <t>Příplatek k montáži podlah keramických do malty za plochu do 5 m2</t>
  </si>
  <si>
    <t>Bourání podkladů pod dlažby nebo mazanin betonových nebo z litého asfaltu tl přes 100 mm pl do 1 m2</t>
  </si>
  <si>
    <t>Příplatek k bourání betonových mazanin za bourání mazanin se svařovanou sítí tl přes 100 mm</t>
  </si>
  <si>
    <t>Jednonásobný napouštěcí syntetický nátěr s biocidní přísadou truhlářských konstrukcí</t>
  </si>
  <si>
    <t>Základní jednonásobný syntetický nátěr truhlářských konstrukcí</t>
  </si>
  <si>
    <t>Krycí jednonásobný syntetický nátěr truhlářských konstrukcí</t>
  </si>
  <si>
    <t>dvouúrovňový křížový rošt</t>
  </si>
  <si>
    <t>Bezoplachové odrezivění zámečnických konstrukcí</t>
  </si>
  <si>
    <t>Odmaštění zámečnických konstrukcí vodou ředitelným odmašťovačem</t>
  </si>
  <si>
    <t>Odstranění nátěru ze zámečnických konstrukcí okartáčováním</t>
  </si>
  <si>
    <t>Mezinátěr jednonásobný syntetický samozákladující s obsahem železité slídy (kovářský) zámečnických konstrukcí</t>
  </si>
  <si>
    <t>Základní jednonásobný polyuretanový nátěr zámečnických konstrukcí</t>
  </si>
  <si>
    <t>Krycí jednonásobný polyuretanový nátěr s obsahem železité slídy zámečnických konstrukcí</t>
  </si>
  <si>
    <t>Montáž profilů kontaktního zateplení lepených</t>
  </si>
  <si>
    <t>Montáž omítkových plastových nebo pozinkovaných rohových profilů</t>
  </si>
  <si>
    <t>Hloubková jednonásobná bezbarvá penetrace podkladu v místnostech v do 3,80 m</t>
  </si>
  <si>
    <t>Předsazená montáž oken kotvením do TI nosného profilu vyložení do 90 mm</t>
  </si>
  <si>
    <t>Začištění omítek kolem oken, dveří, podlah nebo obkladů</t>
  </si>
  <si>
    <t>Penetrační nátěr vnějších stěn nanášený ručně</t>
  </si>
  <si>
    <t>Sklovláknité pletivo vnějších stěn vtlačené do tmelu</t>
  </si>
  <si>
    <t>Montáž omítkových samolepících začišťovacích profilů pro spojení s okenním rámem</t>
  </si>
  <si>
    <t>Tenkovrstvá silikonová zatíraná omítka zrnitost 1,5 mm vnějších stěn</t>
  </si>
  <si>
    <t>"Chodník žulová kostka"</t>
  </si>
  <si>
    <t>(1,3+3,2+11,22+11,69+9,96)</t>
  </si>
  <si>
    <t>Rozebrání dlažeb z mozaiky komunikací pro pěší ručně</t>
  </si>
  <si>
    <t>Rozebrání dlažeb z betonových nebo kamenných dlaždic komunikací pro pěší ručně</t>
  </si>
  <si>
    <t>Odstranění podkladu z kameniva drceného tl přes 100 do 200 mm ručně</t>
  </si>
  <si>
    <t>Hloubení zapažených rýh šířky do 2000 mm v nesoudržných horninách třídy těžitelnosti I skupiny 3 ručně</t>
  </si>
  <si>
    <t>Zakrytí podlahy absorpční textilií</t>
  </si>
  <si>
    <t>Montáž kontaktního zateplení vnějších stěn lepením a mechanickým kotvením polystyrénových desek do betonu a zdiva tl přes 120 do 160 mm</t>
  </si>
  <si>
    <t>Montáž kontaktního zateplení vnějších stěn lepením a mechanickým kotvením polystyrénových desek do betonu a zdiva tl přes 160 do 200 mm</t>
  </si>
  <si>
    <t>Montáž kontaktního zateplení vnějších stěn lepením a mechanickým kotvením desek z minerální vlny s podélnou orientací do zdiva a betonu tl přes 160 do 200 mm</t>
  </si>
  <si>
    <t>Montáž profilů kontaktního zateplení připevněných mechanicky</t>
  </si>
  <si>
    <t>Příplatek k úpravám povrchů za provádění styku dvou barev nebo struktur na fasádě</t>
  </si>
  <si>
    <t>Izolace proti zemní vlhkosti nopovou fólií ukončení provětrávací lištou</t>
  </si>
  <si>
    <t>Demontáž madel rovných do suti</t>
  </si>
  <si>
    <t>Lešení pomocné pro objekty pozemních staveb s lešeňovou podlahou v do 1,9 m zatížení do 150 kg/m2</t>
  </si>
  <si>
    <t>2*4,92</t>
  </si>
  <si>
    <t>Příplatek za ztížení odkopávky nebo prokopávky v blízkosti inženýrských sítí</t>
  </si>
  <si>
    <t>Vodorovné přemístění přes 50 do 500 m výkopku/sypaniny z horniny třídy těžitelnosti I skupiny 1 až 3</t>
  </si>
  <si>
    <t>Vodorovné přemístění přes 4 000 do 5000 m výkopku/sypaniny z horniny třídy těžitelnosti I skupiny 1 až 3</t>
  </si>
  <si>
    <t>Nakládání výkopku z hornin třídy těžitelnosti I skupiny 1 až 3 do 100 m3</t>
  </si>
  <si>
    <t>Zásyp jam, šachet rýh nebo kolem objektů sypaninou se zhutněním ručně</t>
  </si>
  <si>
    <t>Penetrační disperzní nátěr vnitřních stěn nanášený ručně</t>
  </si>
  <si>
    <t>Pletivo sklovláknité vnitřních stěn vtlačené do tmelu</t>
  </si>
  <si>
    <t>Vápenná štuková omítka ostění nebo nadpraží</t>
  </si>
  <si>
    <t>Zakrytí stěny PE fólií</t>
  </si>
  <si>
    <t>Odstranění podkladu z kameniva drceného tl do 100 mm při překopech ručně</t>
  </si>
  <si>
    <t>Odstranění podkladu živičného tl přes 100 do 150 mm ručně</t>
  </si>
  <si>
    <t>Podklad ze štěrkodrtě ŠD plochy do 100 m2 tl 250 mm</t>
  </si>
  <si>
    <t>Penetrační makadam hrubý PMH tl. 140 mm</t>
  </si>
  <si>
    <t>Asfaltový beton vrstva obrusná ACO 16 (ABH) tl 60 mm š do 3 m z nemodifikovaného asfaltu</t>
  </si>
  <si>
    <t>Řezání stávajícího živičného krytu hl přes 50 do 100 mm</t>
  </si>
  <si>
    <t>Demontáž obkladů z obkladaček keramických lepených</t>
  </si>
  <si>
    <t>Nátěr penetrační na stěnu</t>
  </si>
  <si>
    <t>Izolace pod obklad nátěrem nebo stěrkou ve dvou vrstvách</t>
  </si>
  <si>
    <t>Celoplošné vyrovnání podkladu stěrkou tl 3 mm</t>
  </si>
  <si>
    <t>Montáž obkladů keramických hladkých lepených cementovým flexibilním lepidlem přes 22 do 25 ks/m2</t>
  </si>
  <si>
    <t>Příplatek k montáži obkladů keramických lepených cementovým flexibilním lepidlem za plochu do 10 m2</t>
  </si>
  <si>
    <t>Montáž profilů rohových lepených flexibilním cementovým lepidlem</t>
  </si>
  <si>
    <t>Spárování vnitřních obkladů silikonem</t>
  </si>
  <si>
    <t>Čištění vnitřních ploch stěn po provedení obkladu chemickými prostředky</t>
  </si>
  <si>
    <t>Podklad ze štěrkodrtě ŠD plochy do 100 m2 tl 100 mm</t>
  </si>
  <si>
    <t>Násyp pod podlahy ze štěrkopísku s udusáním</t>
  </si>
  <si>
    <t>Okapový chodník z betonových dlaždic tl 50 mm do kameniva</t>
  </si>
  <si>
    <t>Provedení povlakové krytiny střech do 10° za studena lakem penetračním nebo asfaltovým</t>
  </si>
  <si>
    <t>Příplatek k opravě povlakové krytiny do 10° za plošnou opravu prořezaní bublin zvrásněných částí a pod. NAIP přitavením</t>
  </si>
  <si>
    <t>Odstranění povlakové krytiny střech do 10° násypu nebo nánosu tl přes 50 do 100 mm</t>
  </si>
  <si>
    <t>Příplatek k odstranění násypu nebo nánosu do 10° povlakové krytiny za každých dalších 50 mm tloušťky</t>
  </si>
  <si>
    <t>Montáž izolace tepelné střech plochých kladené volně 1 vrstva rohoží, pásů, dílců, desek</t>
  </si>
  <si>
    <t>Přikotvení tepelné izolace teleskopickými hmoždinkami do betonu dvouspádových klínů pro tl izolace přes 340 do 460 mm</t>
  </si>
  <si>
    <t>Kladení dlažby z kostek drobných z kamene do lože z kameniva těženého tl 50 mm</t>
  </si>
  <si>
    <t>Samonivelační stěrka podlah pevnosti 30 MPa tl 3 mm</t>
  </si>
  <si>
    <t>Izolace pod dlažbu nátěrem nebo stěrkou ve dvou vrstvách</t>
  </si>
  <si>
    <t>Poplatek za uložení na skládce (skládkovné) zeminy a kamení kód odpadu 17 05 04</t>
  </si>
  <si>
    <t>Uložení sypaniny na skládky nebo meziskládky</t>
  </si>
  <si>
    <t>Provedení povlakové krytiny střech přes 30° za studena asfaltovým lakem</t>
  </si>
  <si>
    <t>Provedení povlakové krytiny střech přes 30° podkladní vrstvy pásy na sucho samolepící</t>
  </si>
  <si>
    <t>Provedení povlakové krytiny oblých střech za studena lakem asfaltovým</t>
  </si>
  <si>
    <t>Provedení povlakové krytiny střech do 10° pásy NAIP přitavením v plné ploše</t>
  </si>
  <si>
    <t>Provedení povlak krytiny mechanicky kotvenou do trapézu TI tl přes 140 do 200 mm vnitřní pole, budova v do 18 m</t>
  </si>
  <si>
    <t>Provedení povlak krytiny mechanicky kotvenou do trapézu TI tl přes 140 do 200 mm krajní pole, budova v do 18 m</t>
  </si>
  <si>
    <t>Provedení povlak krytiny mechanicky kotvenou do trapézu TI tl přes 140 do 200 mm rohové pole, budova v do 18 m</t>
  </si>
  <si>
    <t>Provedení povlakové krytiny oblých střech podkladní vrstvy pásy na sucho samolepící</t>
  </si>
  <si>
    <t>Odstranění povlakové krytiny střech oblých z pásů NAIP přitavených v plné ploše jednovrstvé</t>
  </si>
  <si>
    <t>Příplatek k odstranění povlakové krytiny střech oblých z pásů NAIP přitavených v plné ploše ZKD vrstvu</t>
  </si>
  <si>
    <t>Odstranění povlakové krytiny oblých střech z fólií položených volně</t>
  </si>
  <si>
    <t>Přikotvení tepelné izolace šrouby do trapézového plechu nebo do dřeva pro izolaci tl přes 60 do 100 mm</t>
  </si>
  <si>
    <t>Impregnace řeziva proti dřevokaznému hmyzu a houbám máčením třída ohrožení 1 a 2</t>
  </si>
  <si>
    <t>Montáž bednění stěn z hrubých prken na sraz</t>
  </si>
  <si>
    <t>Demontáž bednění střech z prken</t>
  </si>
  <si>
    <t>Spojovací prostředky pro montáž záklopu, stropnice a podbíjení</t>
  </si>
  <si>
    <t>Vyrovnání podkladu vnějších stěn maltou cementovou tl do 10 mm</t>
  </si>
  <si>
    <t>Příplatek k vyrovnání vnějších stěn maltou cementovou za každých dalších 5 mm tloušťky</t>
  </si>
  <si>
    <t>Provedení izolace proti zemní vlhkosti svislé z nopové fólie výška nopu do 20 mm</t>
  </si>
  <si>
    <t>Odstranění izolací proti chemickým vlivům obkladů, vyzdívek, dlažeb, přizdívek plochy přes 1 do 10 m2</t>
  </si>
  <si>
    <t>Vyškrabání spár zdiva cihelného mimo komínového</t>
  </si>
  <si>
    <t>Otlučení omítky a odstranění izolace z lepenky svislé pl přes 1 m2</t>
  </si>
  <si>
    <t>Příplatek k cenám kontaktního zateplení vnějších stěn za zápustnou montáž a použití tepelněizolačních zátek z polystyrenu</t>
  </si>
  <si>
    <t>Oprava vnější vápenocementové hladké omítky složitosti 1 stěn v rozsahu přes 10 do 30 %</t>
  </si>
  <si>
    <t>Očištění vnějších ploch tlakovou vodou</t>
  </si>
  <si>
    <t>Otlučení (osekání) vnitřní vápenné nebo vápenocementové omítky stěn v rozsahu přes 10 do 30 %</t>
  </si>
  <si>
    <t>Příplatek k cenám kontaktního zateplení vnějších stěn za zápustnou montáž a použití tepelněizolačních zátek z minerální vlny</t>
  </si>
  <si>
    <t>Příplatek k cenám kontaktního zateplení vnějších stěn za použití pancéřového sklovláknitého pletiva</t>
  </si>
  <si>
    <t>Tenkovrstvá akrylátová mozaiková střednězrnná omítka vnějších stěn</t>
  </si>
  <si>
    <t>Montáž izolace tepelné stěn lepením celoplošně v kombinaci s mechanickým kotvením rohoží, pásů, dílců, desek tl do 100mm</t>
  </si>
  <si>
    <t>SDK obklad kcí tvaru L š do 0,4 m desky 1xGM-FH1 12,5</t>
  </si>
  <si>
    <t>SDK stěna předsazená základní penetrační nátěr</t>
  </si>
  <si>
    <t>SDK obklad kcí tvaru U š do 0,6 m desky 1x GM-FH1 12,5</t>
  </si>
  <si>
    <t>Demontáž bednění svislých stěn z hrubých prken</t>
  </si>
  <si>
    <t>Montáž bednění střech rovných a šikmých sklonu do 60° z hrubých prken na sraz</t>
  </si>
  <si>
    <t>Montáž obložení stěn podkladový rošt</t>
  </si>
  <si>
    <t xml:space="preserve">Svislá část do exteriéru z opláštění cementovláknitých nebo cementových desek s nosnou konstrukcí z jednoduchých ocelových profilů UW, CW jednoduše opláštěná deskou tl. 12,5 mm. Nutné systémové řešení pro konkrétní případ.  </t>
  </si>
  <si>
    <t>Demontáž truhlářského obložení stěn podkladových roštů</t>
  </si>
  <si>
    <t>Demontáž podkladového roštu dvojitého pro montáž dřevěných svislých profilů provětrávané fasády</t>
  </si>
  <si>
    <t>"Okapový chodník z bet. desek"</t>
  </si>
  <si>
    <t>"šířka okapového chodníku"0,5</t>
  </si>
  <si>
    <t>"šířka výkopu"1,0</t>
  </si>
  <si>
    <t>Tenkovrstvá silikonová zatíraná omítka zrnitost 1,5 mm vnějších podhledů</t>
  </si>
  <si>
    <t>Penetrační nátěr vnějších podhledů nanášený ručně</t>
  </si>
  <si>
    <t>Sklovláknité pletivo vnějších podhledů vtlačené do tmelu</t>
  </si>
  <si>
    <t>SDK podhled základní penetrační nátěr</t>
  </si>
  <si>
    <t xml:space="preserve">Vodorvná část podhledu do exteriéru na přesahu střechy z cementovláknitých nebo cementových desek dvouvrstvá zavěšená spodní konstrukce z ocelových profilů CD, UD jednoduše opláštěná deskou tl. 12,5 mm. Nutné systémové řešení pro konkrétní případ.  </t>
  </si>
  <si>
    <t>Demontáž truhlářského obložení podhledů z palubek</t>
  </si>
  <si>
    <t>Demontáž truhlářského obložení podhledů podkladových roštů</t>
  </si>
  <si>
    <t>Demontáž oplechování horních ploch zdí a nadezdívek do suti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</si>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</sst>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2" fillId="0" borderId="1" xfId="0" applyFont="1" applyBorder="1" applyAlignment="1">
      <alignment vertical="top"/>
    </xf>
    <xf numFmtId="0" fontId="52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horizontal="center" vertical="center"/>
    </xf>
    <xf numFmtId="49" fontId="52" fillId="0" borderId="1" xfId="0" applyNumberFormat="1" applyFont="1" applyBorder="1" applyAlignment="1">
      <alignment horizontal="left" vertical="center"/>
    </xf>
    <xf numFmtId="0" fontId="51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6_01/712561801" TargetMode="External"/><Relationship Id="rId21" Type="http://schemas.openxmlformats.org/officeDocument/2006/relationships/hyperlink" Target="https://podminky.urs.cz/item/CS_URS_2026_01/619991005" TargetMode="External"/><Relationship Id="rId42" Type="http://schemas.openxmlformats.org/officeDocument/2006/relationships/hyperlink" Target="https://podminky.urs.cz/item/CS_URS_2026_01/622143004" TargetMode="External"/><Relationship Id="rId63" Type="http://schemas.openxmlformats.org/officeDocument/2006/relationships/hyperlink" Target="https://podminky.urs.cz/item/CS_URS_2026_01/953945312" TargetMode="External"/><Relationship Id="rId84" Type="http://schemas.openxmlformats.org/officeDocument/2006/relationships/hyperlink" Target="https://podminky.urs.cz/item/CS_URS_2026_01/997013811" TargetMode="External"/><Relationship Id="rId138" Type="http://schemas.openxmlformats.org/officeDocument/2006/relationships/hyperlink" Target="https://podminky.urs.cz/item/CS_URS_2026_01/715101816" TargetMode="External"/><Relationship Id="rId159" Type="http://schemas.openxmlformats.org/officeDocument/2006/relationships/hyperlink" Target="https://podminky.urs.cz/item/CS_URS_2026_01/763131714" TargetMode="External"/><Relationship Id="rId170" Type="http://schemas.openxmlformats.org/officeDocument/2006/relationships/hyperlink" Target="https://podminky.urs.cz/item/CS_URS_2026_01/764004861" TargetMode="External"/><Relationship Id="rId191" Type="http://schemas.openxmlformats.org/officeDocument/2006/relationships/hyperlink" Target="https://podminky.urs.cz/item/CS_URS_2026_01/766411822" TargetMode="External"/><Relationship Id="rId205" Type="http://schemas.openxmlformats.org/officeDocument/2006/relationships/hyperlink" Target="https://podminky.urs.cz/item/CS_URS_2026_01/767161850" TargetMode="External"/><Relationship Id="rId226" Type="http://schemas.openxmlformats.org/officeDocument/2006/relationships/hyperlink" Target="https://podminky.urs.cz/item/CS_URS_2026_01/781473810" TargetMode="External"/><Relationship Id="rId247" Type="http://schemas.openxmlformats.org/officeDocument/2006/relationships/hyperlink" Target="https://podminky.urs.cz/item/CS_URS_2026_01/786626111" TargetMode="External"/><Relationship Id="rId107" Type="http://schemas.openxmlformats.org/officeDocument/2006/relationships/hyperlink" Target="https://podminky.urs.cz/item/CS_URS_2026_01/712831101" TargetMode="External"/><Relationship Id="rId11" Type="http://schemas.openxmlformats.org/officeDocument/2006/relationships/hyperlink" Target="https://podminky.urs.cz/item/CS_URS_2026_01/167151101" TargetMode="External"/><Relationship Id="rId32" Type="http://schemas.openxmlformats.org/officeDocument/2006/relationships/hyperlink" Target="https://podminky.urs.cz/item/CS_URS_2026_01/622211031" TargetMode="External"/><Relationship Id="rId53" Type="http://schemas.openxmlformats.org/officeDocument/2006/relationships/hyperlink" Target="https://podminky.urs.cz/item/CS_URS_2026_01/941111131" TargetMode="External"/><Relationship Id="rId74" Type="http://schemas.openxmlformats.org/officeDocument/2006/relationships/hyperlink" Target="https://podminky.urs.cz/item/CS_URS_2026_01/978059511" TargetMode="External"/><Relationship Id="rId128" Type="http://schemas.openxmlformats.org/officeDocument/2006/relationships/hyperlink" Target="https://podminky.urs.cz/item/CS_URS_2026_01/712999001" TargetMode="External"/><Relationship Id="rId149" Type="http://schemas.openxmlformats.org/officeDocument/2006/relationships/hyperlink" Target="https://podminky.urs.cz/item/CS_URS_2026_01/762322911" TargetMode="External"/><Relationship Id="rId5" Type="http://schemas.openxmlformats.org/officeDocument/2006/relationships/hyperlink" Target="https://podminky.urs.cz/item/CS_URS_2026_01/113107143" TargetMode="External"/><Relationship Id="rId95" Type="http://schemas.openxmlformats.org/officeDocument/2006/relationships/hyperlink" Target="https://podminky.urs.cz/item/CS_URS_2026_01/998711102" TargetMode="External"/><Relationship Id="rId160" Type="http://schemas.openxmlformats.org/officeDocument/2006/relationships/hyperlink" Target="https://podminky.urs.cz/item/CS_URS_2026_01/763164529" TargetMode="External"/><Relationship Id="rId181" Type="http://schemas.openxmlformats.org/officeDocument/2006/relationships/hyperlink" Target="https://podminky.urs.cz/item/CS_URS_2026_01/764521404" TargetMode="External"/><Relationship Id="rId216" Type="http://schemas.openxmlformats.org/officeDocument/2006/relationships/hyperlink" Target="https://podminky.urs.cz/item/CS_URS_2026_01/998767102" TargetMode="External"/><Relationship Id="rId237" Type="http://schemas.openxmlformats.org/officeDocument/2006/relationships/hyperlink" Target="https://podminky.urs.cz/item/CS_URS_2026_01/783114101" TargetMode="External"/><Relationship Id="rId22" Type="http://schemas.openxmlformats.org/officeDocument/2006/relationships/hyperlink" Target="https://podminky.urs.cz/item/CS_URS_2026_01/612315302" TargetMode="External"/><Relationship Id="rId43" Type="http://schemas.openxmlformats.org/officeDocument/2006/relationships/hyperlink" Target="https://podminky.urs.cz/item/CS_URS_2026_01/622252001" TargetMode="External"/><Relationship Id="rId64" Type="http://schemas.openxmlformats.org/officeDocument/2006/relationships/hyperlink" Target="https://podminky.urs.cz/item/CS_URS_2026_01/953945342" TargetMode="External"/><Relationship Id="rId118" Type="http://schemas.openxmlformats.org/officeDocument/2006/relationships/hyperlink" Target="https://podminky.urs.cz/item/CS_URS_2026_01/712511102" TargetMode="External"/><Relationship Id="rId139" Type="http://schemas.openxmlformats.org/officeDocument/2006/relationships/hyperlink" Target="https://podminky.urs.cz/item/CS_URS_2026_01/998715102" TargetMode="External"/><Relationship Id="rId85" Type="http://schemas.openxmlformats.org/officeDocument/2006/relationships/hyperlink" Target="https://podminky.urs.cz/item/CS_URS_2026_01/997013847" TargetMode="External"/><Relationship Id="rId150" Type="http://schemas.openxmlformats.org/officeDocument/2006/relationships/hyperlink" Target="https://podminky.urs.cz/item/CS_URS_2026_01/762331911" TargetMode="External"/><Relationship Id="rId171" Type="http://schemas.openxmlformats.org/officeDocument/2006/relationships/hyperlink" Target="https://podminky.urs.cz/item/CS_URS_2026_01/764004871" TargetMode="External"/><Relationship Id="rId192" Type="http://schemas.openxmlformats.org/officeDocument/2006/relationships/hyperlink" Target="https://podminky.urs.cz/item/CS_URS_2026_01/766417833" TargetMode="External"/><Relationship Id="rId206" Type="http://schemas.openxmlformats.org/officeDocument/2006/relationships/hyperlink" Target="https://podminky.urs.cz/item/CS_URS_2026_01/767646411" TargetMode="External"/><Relationship Id="rId227" Type="http://schemas.openxmlformats.org/officeDocument/2006/relationships/hyperlink" Target="https://podminky.urs.cz/item/CS_URS_2026_01/781121011" TargetMode="External"/><Relationship Id="rId248" Type="http://schemas.openxmlformats.org/officeDocument/2006/relationships/hyperlink" Target="https://podminky.urs.cz/item/CS_URS_2026_01/786626121" TargetMode="External"/><Relationship Id="rId12" Type="http://schemas.openxmlformats.org/officeDocument/2006/relationships/hyperlink" Target="https://podminky.urs.cz/item/CS_URS_2026_01/171201221" TargetMode="External"/><Relationship Id="rId33" Type="http://schemas.openxmlformats.org/officeDocument/2006/relationships/hyperlink" Target="https://podminky.urs.cz/item/CS_URS_2026_01/622211041" TargetMode="External"/><Relationship Id="rId108" Type="http://schemas.openxmlformats.org/officeDocument/2006/relationships/hyperlink" Target="https://podminky.urs.cz/item/CS_URS_2026_01/712861705" TargetMode="External"/><Relationship Id="rId129" Type="http://schemas.openxmlformats.org/officeDocument/2006/relationships/hyperlink" Target="https://podminky.urs.cz/item/CS_URS_2026_01/998712102" TargetMode="External"/><Relationship Id="rId54" Type="http://schemas.openxmlformats.org/officeDocument/2006/relationships/hyperlink" Target="https://podminky.urs.cz/item/CS_URS_2026_01/941111231" TargetMode="External"/><Relationship Id="rId75" Type="http://schemas.openxmlformats.org/officeDocument/2006/relationships/hyperlink" Target="https://podminky.urs.cz/item/CS_URS_2026_01/978071221" TargetMode="External"/><Relationship Id="rId96" Type="http://schemas.openxmlformats.org/officeDocument/2006/relationships/hyperlink" Target="https://podminky.urs.cz/item/CS_URS_2026_01/712990813" TargetMode="External"/><Relationship Id="rId140" Type="http://schemas.openxmlformats.org/officeDocument/2006/relationships/hyperlink" Target="https://podminky.urs.cz/item/CS_URS_2026_01/751398012" TargetMode="External"/><Relationship Id="rId161" Type="http://schemas.openxmlformats.org/officeDocument/2006/relationships/hyperlink" Target="https://podminky.urs.cz/item/CS_URS_2026_01/763164629" TargetMode="External"/><Relationship Id="rId182" Type="http://schemas.openxmlformats.org/officeDocument/2006/relationships/hyperlink" Target="https://podminky.urs.cz/item/CS_URS_2026_01/764527504" TargetMode="External"/><Relationship Id="rId217" Type="http://schemas.openxmlformats.org/officeDocument/2006/relationships/hyperlink" Target="https://podminky.urs.cz/item/CS_URS_2026_01/771573810" TargetMode="External"/><Relationship Id="rId6" Type="http://schemas.openxmlformats.org/officeDocument/2006/relationships/hyperlink" Target="https://podminky.urs.cz/item/CS_URS_2026_01/129001101" TargetMode="External"/><Relationship Id="rId238" Type="http://schemas.openxmlformats.org/officeDocument/2006/relationships/hyperlink" Target="https://podminky.urs.cz/item/CS_URS_2026_01/783117101" TargetMode="External"/><Relationship Id="rId23" Type="http://schemas.openxmlformats.org/officeDocument/2006/relationships/hyperlink" Target="https://podminky.urs.cz/item/CS_URS_2026_01/619991015" TargetMode="External"/><Relationship Id="rId119" Type="http://schemas.openxmlformats.org/officeDocument/2006/relationships/hyperlink" Target="https://podminky.urs.cz/item/CS_URS_2026_01/712611102" TargetMode="External"/><Relationship Id="rId44" Type="http://schemas.openxmlformats.org/officeDocument/2006/relationships/hyperlink" Target="https://podminky.urs.cz/item/CS_URS_2026_01/622252002" TargetMode="External"/><Relationship Id="rId65" Type="http://schemas.openxmlformats.org/officeDocument/2006/relationships/hyperlink" Target="https://podminky.urs.cz/item/CS_URS_2026_01/965042221" TargetMode="External"/><Relationship Id="rId86" Type="http://schemas.openxmlformats.org/officeDocument/2006/relationships/hyperlink" Target="https://podminky.urs.cz/item/CS_URS_2026_01/997013867" TargetMode="External"/><Relationship Id="rId130" Type="http://schemas.openxmlformats.org/officeDocument/2006/relationships/hyperlink" Target="https://podminky.urs.cz/item/CS_URS_2026_01/713131241" TargetMode="External"/><Relationship Id="rId151" Type="http://schemas.openxmlformats.org/officeDocument/2006/relationships/hyperlink" Target="https://podminky.urs.cz/item/CS_URS_2026_01/762321911" TargetMode="External"/><Relationship Id="rId172" Type="http://schemas.openxmlformats.org/officeDocument/2006/relationships/hyperlink" Target="https://podminky.urs.cz/item/CS_URS_2026_01/764021401" TargetMode="External"/><Relationship Id="rId193" Type="http://schemas.openxmlformats.org/officeDocument/2006/relationships/hyperlink" Target="https://podminky.urs.cz/item/CS_URS_2026_01/766421821" TargetMode="External"/><Relationship Id="rId207" Type="http://schemas.openxmlformats.org/officeDocument/2006/relationships/hyperlink" Target="https://podminky.urs.cz/item/CS_URS_2026_01/767491011" TargetMode="External"/><Relationship Id="rId228" Type="http://schemas.openxmlformats.org/officeDocument/2006/relationships/hyperlink" Target="https://podminky.urs.cz/item/CS_URS_2026_01/781131112" TargetMode="External"/><Relationship Id="rId249" Type="http://schemas.openxmlformats.org/officeDocument/2006/relationships/hyperlink" Target="https://podminky.urs.cz/item/CS_URS_2026_01/786623001" TargetMode="External"/><Relationship Id="rId13" Type="http://schemas.openxmlformats.org/officeDocument/2006/relationships/hyperlink" Target="https://podminky.urs.cz/item/CS_URS_2026_01/174111101" TargetMode="External"/><Relationship Id="rId109" Type="http://schemas.openxmlformats.org/officeDocument/2006/relationships/hyperlink" Target="https://podminky.urs.cz/item/CS_URS_2026_01/721233113" TargetMode="External"/><Relationship Id="rId34" Type="http://schemas.openxmlformats.org/officeDocument/2006/relationships/hyperlink" Target="https://podminky.urs.cz/item/CS_URS_2026_01/622221041" TargetMode="External"/><Relationship Id="rId55" Type="http://schemas.openxmlformats.org/officeDocument/2006/relationships/hyperlink" Target="https://podminky.urs.cz/item/CS_URS_2026_01/941111831" TargetMode="External"/><Relationship Id="rId76" Type="http://schemas.openxmlformats.org/officeDocument/2006/relationships/hyperlink" Target="https://podminky.urs.cz/item/CS_URS_2026_01/997013212" TargetMode="External"/><Relationship Id="rId97" Type="http://schemas.openxmlformats.org/officeDocument/2006/relationships/hyperlink" Target="https://podminky.urs.cz/item/CS_URS_2026_01/712990816" TargetMode="External"/><Relationship Id="rId120" Type="http://schemas.openxmlformats.org/officeDocument/2006/relationships/hyperlink" Target="https://podminky.urs.cz/item/CS_URS_2026_01/712531111" TargetMode="External"/><Relationship Id="rId141" Type="http://schemas.openxmlformats.org/officeDocument/2006/relationships/hyperlink" Target="https://podminky.urs.cz/item/CS_URS_2026_01/998751101" TargetMode="External"/><Relationship Id="rId7" Type="http://schemas.openxmlformats.org/officeDocument/2006/relationships/hyperlink" Target="https://podminky.urs.cz/item/CS_URS_2026_01/132212222" TargetMode="External"/><Relationship Id="rId162" Type="http://schemas.openxmlformats.org/officeDocument/2006/relationships/hyperlink" Target="https://podminky.urs.cz/item/CS_URS_2026_01/998763302" TargetMode="External"/><Relationship Id="rId183" Type="http://schemas.openxmlformats.org/officeDocument/2006/relationships/hyperlink" Target="https://podminky.urs.cz/item/CS_URS_2026_01/764528423" TargetMode="External"/><Relationship Id="rId218" Type="http://schemas.openxmlformats.org/officeDocument/2006/relationships/hyperlink" Target="https://podminky.urs.cz/item/CS_URS_2026_01/771121011" TargetMode="External"/><Relationship Id="rId239" Type="http://schemas.openxmlformats.org/officeDocument/2006/relationships/hyperlink" Target="https://podminky.urs.cz/item/CS_URS_2026_01/783301303" TargetMode="External"/><Relationship Id="rId250" Type="http://schemas.openxmlformats.org/officeDocument/2006/relationships/hyperlink" Target="https://podminky.urs.cz/item/CS_URS_2026_01/998786102" TargetMode="External"/><Relationship Id="rId24" Type="http://schemas.openxmlformats.org/officeDocument/2006/relationships/hyperlink" Target="https://podminky.urs.cz/item/CS_URS_2026_01/619995001" TargetMode="External"/><Relationship Id="rId45" Type="http://schemas.openxmlformats.org/officeDocument/2006/relationships/hyperlink" Target="https://podminky.urs.cz/item/CS_URS_2026_01/629995101" TargetMode="External"/><Relationship Id="rId66" Type="http://schemas.openxmlformats.org/officeDocument/2006/relationships/hyperlink" Target="https://podminky.urs.cz/item/CS_URS_2026_01/965049112" TargetMode="External"/><Relationship Id="rId87" Type="http://schemas.openxmlformats.org/officeDocument/2006/relationships/hyperlink" Target="https://podminky.urs.cz/item/CS_URS_2026_01/997013873" TargetMode="External"/><Relationship Id="rId110" Type="http://schemas.openxmlformats.org/officeDocument/2006/relationships/hyperlink" Target="https://podminky.urs.cz/item/CS_URS_2026_01/712363352" TargetMode="External"/><Relationship Id="rId131" Type="http://schemas.openxmlformats.org/officeDocument/2006/relationships/hyperlink" Target="https://podminky.urs.cz/item/CS_URS_2026_01/713141222" TargetMode="External"/><Relationship Id="rId152" Type="http://schemas.openxmlformats.org/officeDocument/2006/relationships/hyperlink" Target="https://podminky.urs.cz/item/CS_URS_2026_01/762341210" TargetMode="External"/><Relationship Id="rId173" Type="http://schemas.openxmlformats.org/officeDocument/2006/relationships/hyperlink" Target="https://podminky.urs.cz/item/CS_URS_2026_01/764201136" TargetMode="External"/><Relationship Id="rId194" Type="http://schemas.openxmlformats.org/officeDocument/2006/relationships/hyperlink" Target="https://podminky.urs.cz/item/CS_URS_2026_01/766421822" TargetMode="External"/><Relationship Id="rId208" Type="http://schemas.openxmlformats.org/officeDocument/2006/relationships/hyperlink" Target="https://podminky.urs.cz/item/CS_URS_2026_01/767531121" TargetMode="External"/><Relationship Id="rId229" Type="http://schemas.openxmlformats.org/officeDocument/2006/relationships/hyperlink" Target="https://podminky.urs.cz/item/CS_URS_2026_01/781151031" TargetMode="External"/><Relationship Id="rId240" Type="http://schemas.openxmlformats.org/officeDocument/2006/relationships/hyperlink" Target="https://podminky.urs.cz/item/CS_URS_2026_01/783301311" TargetMode="External"/><Relationship Id="rId14" Type="http://schemas.openxmlformats.org/officeDocument/2006/relationships/hyperlink" Target="https://podminky.urs.cz/item/CS_URS_2026_01/564831011" TargetMode="External"/><Relationship Id="rId35" Type="http://schemas.openxmlformats.org/officeDocument/2006/relationships/hyperlink" Target="https://podminky.urs.cz/item/CS_URS_2026_01/622251105" TargetMode="External"/><Relationship Id="rId56" Type="http://schemas.openxmlformats.org/officeDocument/2006/relationships/hyperlink" Target="https://podminky.urs.cz/item/CS_URS_2026_01/944511211" TargetMode="External"/><Relationship Id="rId77" Type="http://schemas.openxmlformats.org/officeDocument/2006/relationships/hyperlink" Target="https://podminky.urs.cz/item/CS_URS_2026_01/997013501" TargetMode="External"/><Relationship Id="rId100" Type="http://schemas.openxmlformats.org/officeDocument/2006/relationships/hyperlink" Target="https://podminky.urs.cz/item/CS_URS_2026_01/712341559" TargetMode="External"/><Relationship Id="rId8" Type="http://schemas.openxmlformats.org/officeDocument/2006/relationships/hyperlink" Target="https://podminky.urs.cz/item/CS_URS_2026_01/162351103" TargetMode="External"/><Relationship Id="rId98" Type="http://schemas.openxmlformats.org/officeDocument/2006/relationships/hyperlink" Target="https://podminky.urs.cz/item/CS_URS_2026_01/712311101" TargetMode="External"/><Relationship Id="rId121" Type="http://schemas.openxmlformats.org/officeDocument/2006/relationships/hyperlink" Target="https://podminky.urs.cz/item/CS_URS_2026_01/712631111" TargetMode="External"/><Relationship Id="rId142" Type="http://schemas.openxmlformats.org/officeDocument/2006/relationships/hyperlink" Target="https://podminky.urs.cz/item/CS_URS_2026_01/762137811" TargetMode="External"/><Relationship Id="rId163" Type="http://schemas.openxmlformats.org/officeDocument/2006/relationships/hyperlink" Target="https://podminky.urs.cz/item/CS_URS_2026_01/764002801" TargetMode="External"/><Relationship Id="rId184" Type="http://schemas.openxmlformats.org/officeDocument/2006/relationships/hyperlink" Target="https://podminky.urs.cz/item/CS_URS_2026_01/998764102" TargetMode="External"/><Relationship Id="rId219" Type="http://schemas.openxmlformats.org/officeDocument/2006/relationships/hyperlink" Target="https://podminky.urs.cz/item/CS_URS_2026_01/771151021" TargetMode="External"/><Relationship Id="rId230" Type="http://schemas.openxmlformats.org/officeDocument/2006/relationships/hyperlink" Target="https://podminky.urs.cz/item/CS_URS_2026_01/781472219" TargetMode="External"/><Relationship Id="rId251" Type="http://schemas.openxmlformats.org/officeDocument/2006/relationships/hyperlink" Target="https://podminky.urs.cz/item/CS_URS_2026_01/998787102" TargetMode="External"/><Relationship Id="rId25" Type="http://schemas.openxmlformats.org/officeDocument/2006/relationships/hyperlink" Target="https://podminky.urs.cz/item/CS_URS_2026_01/621131121" TargetMode="External"/><Relationship Id="rId46" Type="http://schemas.openxmlformats.org/officeDocument/2006/relationships/hyperlink" Target="https://podminky.urs.cz/item/CS_URS_2026_01/629999011" TargetMode="External"/><Relationship Id="rId67" Type="http://schemas.openxmlformats.org/officeDocument/2006/relationships/hyperlink" Target="https://podminky.urs.cz/item/CS_URS_2026_01/968062244" TargetMode="External"/><Relationship Id="rId88" Type="http://schemas.openxmlformats.org/officeDocument/2006/relationships/hyperlink" Target="https://podminky.urs.cz/item/CS_URS_2026_01/997013869" TargetMode="External"/><Relationship Id="rId111" Type="http://schemas.openxmlformats.org/officeDocument/2006/relationships/hyperlink" Target="https://podminky.urs.cz/item/CS_URS_2026_01/712363353" TargetMode="External"/><Relationship Id="rId132" Type="http://schemas.openxmlformats.org/officeDocument/2006/relationships/hyperlink" Target="https://podminky.urs.cz/item/CS_URS_2026_01/713141151" TargetMode="External"/><Relationship Id="rId153" Type="http://schemas.openxmlformats.org/officeDocument/2006/relationships/hyperlink" Target="https://podminky.urs.cz/item/CS_URS_2026_01/762332921" TargetMode="External"/><Relationship Id="rId174" Type="http://schemas.openxmlformats.org/officeDocument/2006/relationships/hyperlink" Target="https://podminky.urs.cz/item/CS_URS_2026_01/764202105" TargetMode="External"/><Relationship Id="rId195" Type="http://schemas.openxmlformats.org/officeDocument/2006/relationships/hyperlink" Target="https://podminky.urs.cz/item/CS_URS_2026_01/766412212" TargetMode="External"/><Relationship Id="rId209" Type="http://schemas.openxmlformats.org/officeDocument/2006/relationships/hyperlink" Target="https://podminky.urs.cz/item/CS_URS_2026_01/767531212" TargetMode="External"/><Relationship Id="rId220" Type="http://schemas.openxmlformats.org/officeDocument/2006/relationships/hyperlink" Target="https://podminky.urs.cz/item/CS_URS_2026_01/771471112" TargetMode="External"/><Relationship Id="rId241" Type="http://schemas.openxmlformats.org/officeDocument/2006/relationships/hyperlink" Target="https://podminky.urs.cz/item/CS_URS_2026_01/783306809" TargetMode="External"/><Relationship Id="rId15" Type="http://schemas.openxmlformats.org/officeDocument/2006/relationships/hyperlink" Target="https://podminky.urs.cz/item/CS_URS_2026_01/574391114" TargetMode="External"/><Relationship Id="rId36" Type="http://schemas.openxmlformats.org/officeDocument/2006/relationships/hyperlink" Target="https://podminky.urs.cz/item/CS_URS_2026_01/622251209" TargetMode="External"/><Relationship Id="rId57" Type="http://schemas.openxmlformats.org/officeDocument/2006/relationships/hyperlink" Target="https://podminky.urs.cz/item/CS_URS_2026_01/944511811" TargetMode="External"/><Relationship Id="rId78" Type="http://schemas.openxmlformats.org/officeDocument/2006/relationships/hyperlink" Target="https://podminky.urs.cz/item/CS_URS_2026_01/997013509" TargetMode="External"/><Relationship Id="rId99" Type="http://schemas.openxmlformats.org/officeDocument/2006/relationships/hyperlink" Target="https://podminky.urs.cz/item/CS_URS_2026_01/712811101" TargetMode="External"/><Relationship Id="rId101" Type="http://schemas.openxmlformats.org/officeDocument/2006/relationships/hyperlink" Target="https://podminky.urs.cz/item/CS_URS_2026_01/712841559" TargetMode="External"/><Relationship Id="rId122" Type="http://schemas.openxmlformats.org/officeDocument/2006/relationships/hyperlink" Target="https://podminky.urs.cz/item/CS_URS_2026_01/712363512" TargetMode="External"/><Relationship Id="rId143" Type="http://schemas.openxmlformats.org/officeDocument/2006/relationships/hyperlink" Target="https://podminky.urs.cz/item/CS_URS_2026_01/762341811" TargetMode="External"/><Relationship Id="rId164" Type="http://schemas.openxmlformats.org/officeDocument/2006/relationships/hyperlink" Target="https://podminky.urs.cz/item/CS_URS_2026_01/764002811" TargetMode="External"/><Relationship Id="rId185" Type="http://schemas.openxmlformats.org/officeDocument/2006/relationships/hyperlink" Target="https://podminky.urs.cz/item/CS_URS_2026_01/765191901" TargetMode="External"/><Relationship Id="rId4" Type="http://schemas.openxmlformats.org/officeDocument/2006/relationships/hyperlink" Target="https://podminky.urs.cz/item/CS_URS_2026_01/113107021" TargetMode="External"/><Relationship Id="rId9" Type="http://schemas.openxmlformats.org/officeDocument/2006/relationships/hyperlink" Target="https://podminky.urs.cz/item/CS_URS_2026_01/162651112" TargetMode="External"/><Relationship Id="rId180" Type="http://schemas.openxmlformats.org/officeDocument/2006/relationships/hyperlink" Target="https://podminky.urs.cz/item/CS_URS_2026_01/764321436" TargetMode="External"/><Relationship Id="rId210" Type="http://schemas.openxmlformats.org/officeDocument/2006/relationships/hyperlink" Target="https://podminky.urs.cz/item/CS_URS_2026_01/767531213" TargetMode="External"/><Relationship Id="rId215" Type="http://schemas.openxmlformats.org/officeDocument/2006/relationships/hyperlink" Target="https://podminky.urs.cz/item/CS_URS_2026_01/767881128" TargetMode="External"/><Relationship Id="rId236" Type="http://schemas.openxmlformats.org/officeDocument/2006/relationships/hyperlink" Target="https://podminky.urs.cz/item/CS_URS_2026_01/783113111" TargetMode="External"/><Relationship Id="rId26" Type="http://schemas.openxmlformats.org/officeDocument/2006/relationships/hyperlink" Target="https://podminky.urs.cz/item/CS_URS_2026_01/621142001" TargetMode="External"/><Relationship Id="rId231" Type="http://schemas.openxmlformats.org/officeDocument/2006/relationships/hyperlink" Target="https://podminky.urs.cz/item/CS_URS_2026_01/781472291" TargetMode="External"/><Relationship Id="rId252" Type="http://schemas.openxmlformats.org/officeDocument/2006/relationships/drawing" Target="../drawings/drawing2.xml"/><Relationship Id="rId47" Type="http://schemas.openxmlformats.org/officeDocument/2006/relationships/hyperlink" Target="https://podminky.urs.cz/item/CS_URS_2026_01/631362021" TargetMode="External"/><Relationship Id="rId68" Type="http://schemas.openxmlformats.org/officeDocument/2006/relationships/hyperlink" Target="https://podminky.urs.cz/item/CS_URS_2026_01/968062246" TargetMode="External"/><Relationship Id="rId89" Type="http://schemas.openxmlformats.org/officeDocument/2006/relationships/hyperlink" Target="https://podminky.urs.cz/item/CS_URS_2026_01/998011002" TargetMode="External"/><Relationship Id="rId112" Type="http://schemas.openxmlformats.org/officeDocument/2006/relationships/hyperlink" Target="https://podminky.urs.cz/item/CS_URS_2026_01/712363356" TargetMode="External"/><Relationship Id="rId133" Type="http://schemas.openxmlformats.org/officeDocument/2006/relationships/hyperlink" Target="https://podminky.urs.cz/item/CS_URS_2026_01/713141426" TargetMode="External"/><Relationship Id="rId154" Type="http://schemas.openxmlformats.org/officeDocument/2006/relationships/hyperlink" Target="https://podminky.urs.cz/item/CS_URS_2026_01/762439001" TargetMode="External"/><Relationship Id="rId175" Type="http://schemas.openxmlformats.org/officeDocument/2006/relationships/hyperlink" Target="https://podminky.urs.cz/item/CS_URS_2026_01/764226444" TargetMode="External"/><Relationship Id="rId196" Type="http://schemas.openxmlformats.org/officeDocument/2006/relationships/hyperlink" Target="https://podminky.urs.cz/item/CS_URS_2026_01/766621435" TargetMode="External"/><Relationship Id="rId200" Type="http://schemas.openxmlformats.org/officeDocument/2006/relationships/hyperlink" Target="https://podminky.urs.cz/item/CS_URS_2026_01/766694126" TargetMode="External"/><Relationship Id="rId16" Type="http://schemas.openxmlformats.org/officeDocument/2006/relationships/hyperlink" Target="https://podminky.urs.cz/item/CS_URS_2026_01/564871011" TargetMode="External"/><Relationship Id="rId221" Type="http://schemas.openxmlformats.org/officeDocument/2006/relationships/hyperlink" Target="https://podminky.urs.cz/item/CS_URS_2026_01/771571113" TargetMode="External"/><Relationship Id="rId242" Type="http://schemas.openxmlformats.org/officeDocument/2006/relationships/hyperlink" Target="https://podminky.urs.cz/item/CS_URS_2026_01/783344101" TargetMode="External"/><Relationship Id="rId37" Type="http://schemas.openxmlformats.org/officeDocument/2006/relationships/hyperlink" Target="https://podminky.urs.cz/item/CS_URS_2026_01/622135092" TargetMode="External"/><Relationship Id="rId58" Type="http://schemas.openxmlformats.org/officeDocument/2006/relationships/hyperlink" Target="https://podminky.urs.cz/item/CS_URS_2026_01/944711114" TargetMode="External"/><Relationship Id="rId79" Type="http://schemas.openxmlformats.org/officeDocument/2006/relationships/hyperlink" Target="https://podminky.urs.cz/item/CS_URS_2026_01/997013311" TargetMode="External"/><Relationship Id="rId102" Type="http://schemas.openxmlformats.org/officeDocument/2006/relationships/hyperlink" Target="https://podminky.urs.cz/item/CS_URS_2026_01/712361705" TargetMode="External"/><Relationship Id="rId123" Type="http://schemas.openxmlformats.org/officeDocument/2006/relationships/hyperlink" Target="https://podminky.urs.cz/item/CS_URS_2026_01/712363511" TargetMode="External"/><Relationship Id="rId144" Type="http://schemas.openxmlformats.org/officeDocument/2006/relationships/hyperlink" Target="https://podminky.urs.cz/item/CS_URS_2026_01/762131811" TargetMode="External"/><Relationship Id="rId90" Type="http://schemas.openxmlformats.org/officeDocument/2006/relationships/hyperlink" Target="https://podminky.urs.cz/item/CS_URS_2026_01/711112001" TargetMode="External"/><Relationship Id="rId165" Type="http://schemas.openxmlformats.org/officeDocument/2006/relationships/hyperlink" Target="https://podminky.urs.cz/item/CS_URS_2026_01/764002825" TargetMode="External"/><Relationship Id="rId186" Type="http://schemas.openxmlformats.org/officeDocument/2006/relationships/hyperlink" Target="https://podminky.urs.cz/item/CS_URS_2026_01/766629213" TargetMode="External"/><Relationship Id="rId211" Type="http://schemas.openxmlformats.org/officeDocument/2006/relationships/hyperlink" Target="https://podminky.urs.cz/item/CS_URS_2026_01/767531231" TargetMode="External"/><Relationship Id="rId232" Type="http://schemas.openxmlformats.org/officeDocument/2006/relationships/hyperlink" Target="https://podminky.urs.cz/item/CS_URS_2026_01/781492211" TargetMode="External"/><Relationship Id="rId27" Type="http://schemas.openxmlformats.org/officeDocument/2006/relationships/hyperlink" Target="https://podminky.urs.cz/item/CS_URS_2026_01/622251101" TargetMode="External"/><Relationship Id="rId48" Type="http://schemas.openxmlformats.org/officeDocument/2006/relationships/hyperlink" Target="https://podminky.urs.cz/item/CS_URS_2026_01/632451451" TargetMode="External"/><Relationship Id="rId69" Type="http://schemas.openxmlformats.org/officeDocument/2006/relationships/hyperlink" Target="https://podminky.urs.cz/item/CS_URS_2026_01/968062245" TargetMode="External"/><Relationship Id="rId113" Type="http://schemas.openxmlformats.org/officeDocument/2006/relationships/hyperlink" Target="https://podminky.urs.cz/item/CS_URS_2026_01/712363362" TargetMode="External"/><Relationship Id="rId134" Type="http://schemas.openxmlformats.org/officeDocument/2006/relationships/hyperlink" Target="https://podminky.urs.cz/item/CS_URS_2026_01/713141311" TargetMode="External"/><Relationship Id="rId80" Type="http://schemas.openxmlformats.org/officeDocument/2006/relationships/hyperlink" Target="https://podminky.urs.cz/item/CS_URS_2026_01/997013321" TargetMode="External"/><Relationship Id="rId155" Type="http://schemas.openxmlformats.org/officeDocument/2006/relationships/hyperlink" Target="https://podminky.urs.cz/item/CS_URS_2026_01/762895000" TargetMode="External"/><Relationship Id="rId176" Type="http://schemas.openxmlformats.org/officeDocument/2006/relationships/hyperlink" Target="https://podminky.urs.cz/item/CS_URS_2026_01/764226446" TargetMode="External"/><Relationship Id="rId197" Type="http://schemas.openxmlformats.org/officeDocument/2006/relationships/hyperlink" Target="https://podminky.urs.cz/item/CS_URS_2026_01/766622216" TargetMode="External"/><Relationship Id="rId201" Type="http://schemas.openxmlformats.org/officeDocument/2006/relationships/hyperlink" Target="https://podminky.urs.cz/item/CS_URS_2026_01/766699761" TargetMode="External"/><Relationship Id="rId222" Type="http://schemas.openxmlformats.org/officeDocument/2006/relationships/hyperlink" Target="https://podminky.urs.cz/item/CS_URS_2026_01/771577151" TargetMode="External"/><Relationship Id="rId243" Type="http://schemas.openxmlformats.org/officeDocument/2006/relationships/hyperlink" Target="https://podminky.urs.cz/item/CS_URS_2026_01/783315105" TargetMode="External"/><Relationship Id="rId17" Type="http://schemas.openxmlformats.org/officeDocument/2006/relationships/hyperlink" Target="https://podminky.urs.cz/item/CS_URS_2026_01/591211111" TargetMode="External"/><Relationship Id="rId38" Type="http://schemas.openxmlformats.org/officeDocument/2006/relationships/hyperlink" Target="https://podminky.urs.cz/item/CS_URS_2026_01/622325102" TargetMode="External"/><Relationship Id="rId59" Type="http://schemas.openxmlformats.org/officeDocument/2006/relationships/hyperlink" Target="https://podminky.urs.cz/item/CS_URS_2026_01/944711214" TargetMode="External"/><Relationship Id="rId103" Type="http://schemas.openxmlformats.org/officeDocument/2006/relationships/hyperlink" Target="https://podminky.urs.cz/item/CS_URS_2026_01/712363604" TargetMode="External"/><Relationship Id="rId124" Type="http://schemas.openxmlformats.org/officeDocument/2006/relationships/hyperlink" Target="https://podminky.urs.cz/item/CS_URS_2026_01/712363513" TargetMode="External"/><Relationship Id="rId70" Type="http://schemas.openxmlformats.org/officeDocument/2006/relationships/hyperlink" Target="https://podminky.urs.cz/item/CS_URS_2026_01/968062247" TargetMode="External"/><Relationship Id="rId91" Type="http://schemas.openxmlformats.org/officeDocument/2006/relationships/hyperlink" Target="https://podminky.urs.cz/item/CS_URS_2026_01/711113125" TargetMode="External"/><Relationship Id="rId145" Type="http://schemas.openxmlformats.org/officeDocument/2006/relationships/hyperlink" Target="https://podminky.urs.cz/item/CS_URS_2026_01/762341270" TargetMode="External"/><Relationship Id="rId166" Type="http://schemas.openxmlformats.org/officeDocument/2006/relationships/hyperlink" Target="https://podminky.urs.cz/item/CS_URS_2026_01/764002841" TargetMode="External"/><Relationship Id="rId187" Type="http://schemas.openxmlformats.org/officeDocument/2006/relationships/hyperlink" Target="https://podminky.urs.cz/item/CS_URS_2026_01/766629214" TargetMode="External"/><Relationship Id="rId1" Type="http://schemas.openxmlformats.org/officeDocument/2006/relationships/hyperlink" Target="https://podminky.urs.cz/item/CS_URS_2026_01/113106111" TargetMode="External"/><Relationship Id="rId212" Type="http://schemas.openxmlformats.org/officeDocument/2006/relationships/hyperlink" Target="https://podminky.urs.cz/item/CS_URS_2026_01/767640113" TargetMode="External"/><Relationship Id="rId233" Type="http://schemas.openxmlformats.org/officeDocument/2006/relationships/hyperlink" Target="https://podminky.urs.cz/item/CS_URS_2026_01/781495115" TargetMode="External"/><Relationship Id="rId28" Type="http://schemas.openxmlformats.org/officeDocument/2006/relationships/hyperlink" Target="https://podminky.urs.cz/item/CS_URS_2026_01/621531012" TargetMode="External"/><Relationship Id="rId49" Type="http://schemas.openxmlformats.org/officeDocument/2006/relationships/hyperlink" Target="https://podminky.urs.cz/item/CS_URS_2026_01/635111115" TargetMode="External"/><Relationship Id="rId114" Type="http://schemas.openxmlformats.org/officeDocument/2006/relationships/hyperlink" Target="https://podminky.urs.cz/item/CS_URS_2026_01/712500845" TargetMode="External"/><Relationship Id="rId60" Type="http://schemas.openxmlformats.org/officeDocument/2006/relationships/hyperlink" Target="https://podminky.urs.cz/item/CS_URS_2026_01/944711814" TargetMode="External"/><Relationship Id="rId81" Type="http://schemas.openxmlformats.org/officeDocument/2006/relationships/hyperlink" Target="https://podminky.urs.cz/item/CS_URS_2026_01/997013631" TargetMode="External"/><Relationship Id="rId135" Type="http://schemas.openxmlformats.org/officeDocument/2006/relationships/hyperlink" Target="https://podminky.urs.cz/item/CS_URS_2026_01/713131241.1" TargetMode="External"/><Relationship Id="rId156" Type="http://schemas.openxmlformats.org/officeDocument/2006/relationships/hyperlink" Target="https://podminky.urs.cz/item/CS_URS_2026_01/766699771" TargetMode="External"/><Relationship Id="rId177" Type="http://schemas.openxmlformats.org/officeDocument/2006/relationships/hyperlink" Target="https://podminky.urs.cz/item/CS_URS_2026_01/764226467" TargetMode="External"/><Relationship Id="rId198" Type="http://schemas.openxmlformats.org/officeDocument/2006/relationships/hyperlink" Target="https://podminky.urs.cz/item/CS_URS_2026_01/766622115" TargetMode="External"/><Relationship Id="rId202" Type="http://schemas.openxmlformats.org/officeDocument/2006/relationships/hyperlink" Target="https://podminky.urs.cz/item/CS_URS_2026_01/766699762" TargetMode="External"/><Relationship Id="rId223" Type="http://schemas.openxmlformats.org/officeDocument/2006/relationships/hyperlink" Target="https://podminky.urs.cz/item/CS_URS_2026_01/771591112" TargetMode="External"/><Relationship Id="rId244" Type="http://schemas.openxmlformats.org/officeDocument/2006/relationships/hyperlink" Target="https://podminky.urs.cz/item/CS_URS_2026_01/783347103" TargetMode="External"/><Relationship Id="rId18" Type="http://schemas.openxmlformats.org/officeDocument/2006/relationships/hyperlink" Target="https://podminky.urs.cz/item/CS_URS_2026_01/577155111" TargetMode="External"/><Relationship Id="rId39" Type="http://schemas.openxmlformats.org/officeDocument/2006/relationships/hyperlink" Target="https://podminky.urs.cz/item/CS_URS_2026_01/622135002" TargetMode="External"/><Relationship Id="rId50" Type="http://schemas.openxmlformats.org/officeDocument/2006/relationships/hyperlink" Target="https://podminky.urs.cz/item/CS_URS_2026_01/637211134" TargetMode="External"/><Relationship Id="rId104" Type="http://schemas.openxmlformats.org/officeDocument/2006/relationships/hyperlink" Target="https://podminky.urs.cz/item/CS_URS_2026_01/712363605" TargetMode="External"/><Relationship Id="rId125" Type="http://schemas.openxmlformats.org/officeDocument/2006/relationships/hyperlink" Target="https://podminky.urs.cz/item/CS_URS_2026_01/712363115" TargetMode="External"/><Relationship Id="rId146" Type="http://schemas.openxmlformats.org/officeDocument/2006/relationships/hyperlink" Target="https://podminky.urs.cz/item/CS_URS_2026_01/762083111" TargetMode="External"/><Relationship Id="rId167" Type="http://schemas.openxmlformats.org/officeDocument/2006/relationships/hyperlink" Target="https://podminky.urs.cz/item/CS_URS_2026_01/764002851" TargetMode="External"/><Relationship Id="rId188" Type="http://schemas.openxmlformats.org/officeDocument/2006/relationships/hyperlink" Target="https://podminky.urs.cz/item/CS_URS_2026_01/766629613" TargetMode="External"/><Relationship Id="rId71" Type="http://schemas.openxmlformats.org/officeDocument/2006/relationships/hyperlink" Target="https://podminky.urs.cz/item/CS_URS_2026_01/968062456" TargetMode="External"/><Relationship Id="rId92" Type="http://schemas.openxmlformats.org/officeDocument/2006/relationships/hyperlink" Target="https://podminky.urs.cz/item/CS_URS_2026_01/711142559" TargetMode="External"/><Relationship Id="rId213" Type="http://schemas.openxmlformats.org/officeDocument/2006/relationships/hyperlink" Target="https://podminky.urs.cz/item/CS_URS_2026_01/767640114" TargetMode="External"/><Relationship Id="rId234" Type="http://schemas.openxmlformats.org/officeDocument/2006/relationships/hyperlink" Target="https://podminky.urs.cz/item/CS_URS_2026_01/781495211" TargetMode="External"/><Relationship Id="rId2" Type="http://schemas.openxmlformats.org/officeDocument/2006/relationships/hyperlink" Target="https://podminky.urs.cz/item/CS_URS_2026_01/113106121" TargetMode="External"/><Relationship Id="rId29" Type="http://schemas.openxmlformats.org/officeDocument/2006/relationships/hyperlink" Target="https://podminky.urs.cz/item/CS_URS_2026_01/622131121" TargetMode="External"/><Relationship Id="rId40" Type="http://schemas.openxmlformats.org/officeDocument/2006/relationships/hyperlink" Target="https://podminky.urs.cz/item/CS_URS_2026_01/622511112" TargetMode="External"/><Relationship Id="rId115" Type="http://schemas.openxmlformats.org/officeDocument/2006/relationships/hyperlink" Target="https://podminky.urs.cz/item/CS_URS_2026_01/712540851" TargetMode="External"/><Relationship Id="rId136" Type="http://schemas.openxmlformats.org/officeDocument/2006/relationships/hyperlink" Target="https://podminky.urs.cz/item/CS_URS_2026_01/713191523" TargetMode="External"/><Relationship Id="rId157" Type="http://schemas.openxmlformats.org/officeDocument/2006/relationships/hyperlink" Target="https://podminky.urs.cz/item/CS_URS_2026_01/998762102" TargetMode="External"/><Relationship Id="rId178" Type="http://schemas.openxmlformats.org/officeDocument/2006/relationships/hyperlink" Target="https://podminky.urs.cz/item/CS_URS_2026_01/764521444" TargetMode="External"/><Relationship Id="rId61" Type="http://schemas.openxmlformats.org/officeDocument/2006/relationships/hyperlink" Target="https://podminky.urs.cz/item/CS_URS_2026_01/949101111" TargetMode="External"/><Relationship Id="rId82" Type="http://schemas.openxmlformats.org/officeDocument/2006/relationships/hyperlink" Target="https://podminky.urs.cz/item/CS_URS_2026_01/997013645" TargetMode="External"/><Relationship Id="rId199" Type="http://schemas.openxmlformats.org/officeDocument/2006/relationships/hyperlink" Target="https://podminky.urs.cz/item/CS_URS_2026_01/766694116" TargetMode="External"/><Relationship Id="rId203" Type="http://schemas.openxmlformats.org/officeDocument/2006/relationships/hyperlink" Target="https://podminky.urs.cz/item/CS_URS_2026_01/998766102" TargetMode="External"/><Relationship Id="rId19" Type="http://schemas.openxmlformats.org/officeDocument/2006/relationships/hyperlink" Target="https://podminky.urs.cz/item/CS_URS_2026_01/612131121" TargetMode="External"/><Relationship Id="rId224" Type="http://schemas.openxmlformats.org/officeDocument/2006/relationships/hyperlink" Target="https://podminky.urs.cz/item/CS_URS_2026_01/771591115" TargetMode="External"/><Relationship Id="rId245" Type="http://schemas.openxmlformats.org/officeDocument/2006/relationships/hyperlink" Target="https://podminky.urs.cz/item/CS_URS_2026_01/784181121" TargetMode="External"/><Relationship Id="rId30" Type="http://schemas.openxmlformats.org/officeDocument/2006/relationships/hyperlink" Target="https://podminky.urs.cz/item/CS_URS_2026_01/622142001" TargetMode="External"/><Relationship Id="rId105" Type="http://schemas.openxmlformats.org/officeDocument/2006/relationships/hyperlink" Target="https://podminky.urs.cz/item/CS_URS_2026_01/712363606" TargetMode="External"/><Relationship Id="rId126" Type="http://schemas.openxmlformats.org/officeDocument/2006/relationships/hyperlink" Target="https://podminky.urs.cz/item/CS_URS_2026_01/712363357" TargetMode="External"/><Relationship Id="rId147" Type="http://schemas.openxmlformats.org/officeDocument/2006/relationships/hyperlink" Target="https://podminky.urs.cz/item/CS_URS_2026_01/762085103" TargetMode="External"/><Relationship Id="rId168" Type="http://schemas.openxmlformats.org/officeDocument/2006/relationships/hyperlink" Target="https://podminky.urs.cz/item/CS_URS_2026_01/764004801" TargetMode="External"/><Relationship Id="rId51" Type="http://schemas.openxmlformats.org/officeDocument/2006/relationships/hyperlink" Target="https://podminky.urs.cz/item/CS_URS_2026_01/919735112" TargetMode="External"/><Relationship Id="rId72" Type="http://schemas.openxmlformats.org/officeDocument/2006/relationships/hyperlink" Target="https://podminky.urs.cz/item/CS_URS_2026_01/978013141" TargetMode="External"/><Relationship Id="rId93" Type="http://schemas.openxmlformats.org/officeDocument/2006/relationships/hyperlink" Target="https://podminky.urs.cz/item/CS_URS_2026_01/711161274" TargetMode="External"/><Relationship Id="rId189" Type="http://schemas.openxmlformats.org/officeDocument/2006/relationships/hyperlink" Target="https://podminky.urs.cz/item/CS_URS_2026_01/766691811" TargetMode="External"/><Relationship Id="rId3" Type="http://schemas.openxmlformats.org/officeDocument/2006/relationships/hyperlink" Target="https://podminky.urs.cz/item/CS_URS_2026_01/113107122" TargetMode="External"/><Relationship Id="rId214" Type="http://schemas.openxmlformats.org/officeDocument/2006/relationships/hyperlink" Target="https://podminky.urs.cz/item/CS_URS_2026_01/767881115" TargetMode="External"/><Relationship Id="rId235" Type="http://schemas.openxmlformats.org/officeDocument/2006/relationships/hyperlink" Target="https://podminky.urs.cz/item/CS_URS_2026_01/998781102" TargetMode="External"/><Relationship Id="rId116" Type="http://schemas.openxmlformats.org/officeDocument/2006/relationships/hyperlink" Target="https://podminky.urs.cz/item/CS_URS_2026_01/712540854" TargetMode="External"/><Relationship Id="rId137" Type="http://schemas.openxmlformats.org/officeDocument/2006/relationships/hyperlink" Target="https://podminky.urs.cz/item/CS_URS_2026_01/998713102" TargetMode="External"/><Relationship Id="rId158" Type="http://schemas.openxmlformats.org/officeDocument/2006/relationships/hyperlink" Target="https://podminky.urs.cz/item/CS_URS_2026_01/763121714" TargetMode="External"/><Relationship Id="rId20" Type="http://schemas.openxmlformats.org/officeDocument/2006/relationships/hyperlink" Target="https://podminky.urs.cz/item/CS_URS_2026_01/612142001" TargetMode="External"/><Relationship Id="rId41" Type="http://schemas.openxmlformats.org/officeDocument/2006/relationships/hyperlink" Target="https://podminky.urs.cz/item/CS_URS_2026_01/622143003" TargetMode="External"/><Relationship Id="rId62" Type="http://schemas.openxmlformats.org/officeDocument/2006/relationships/hyperlink" Target="https://podminky.urs.cz/item/CS_URS_2026_01/952902611" TargetMode="External"/><Relationship Id="rId83" Type="http://schemas.openxmlformats.org/officeDocument/2006/relationships/hyperlink" Target="https://podminky.urs.cz/item/CS_URS_2026_01/997013804" TargetMode="External"/><Relationship Id="rId179" Type="http://schemas.openxmlformats.org/officeDocument/2006/relationships/hyperlink" Target="https://podminky.urs.cz/item/CS_URS_2026_01/764227446" TargetMode="External"/><Relationship Id="rId190" Type="http://schemas.openxmlformats.org/officeDocument/2006/relationships/hyperlink" Target="https://podminky.urs.cz/item/CS_URS_2026_01/766411821" TargetMode="External"/><Relationship Id="rId204" Type="http://schemas.openxmlformats.org/officeDocument/2006/relationships/hyperlink" Target="https://podminky.urs.cz/item/CS_URS_2026_01/767161811" TargetMode="External"/><Relationship Id="rId225" Type="http://schemas.openxmlformats.org/officeDocument/2006/relationships/hyperlink" Target="https://podminky.urs.cz/item/CS_URS_2026_01/998771102" TargetMode="External"/><Relationship Id="rId246" Type="http://schemas.openxmlformats.org/officeDocument/2006/relationships/hyperlink" Target="https://podminky.urs.cz/item/CS_URS_2026_01/784221101" TargetMode="External"/><Relationship Id="rId106" Type="http://schemas.openxmlformats.org/officeDocument/2006/relationships/hyperlink" Target="https://podminky.urs.cz/item/CS_URS_2026_01/712391171" TargetMode="External"/><Relationship Id="rId127" Type="http://schemas.openxmlformats.org/officeDocument/2006/relationships/hyperlink" Target="https://podminky.urs.cz/item/CS_URS_2026_01/712363372" TargetMode="External"/><Relationship Id="rId10" Type="http://schemas.openxmlformats.org/officeDocument/2006/relationships/hyperlink" Target="https://podminky.urs.cz/item/CS_URS_2026_01/171251201" TargetMode="External"/><Relationship Id="rId31" Type="http://schemas.openxmlformats.org/officeDocument/2006/relationships/hyperlink" Target="https://podminky.urs.cz/item/CS_URS_2026_01/622531012" TargetMode="External"/><Relationship Id="rId52" Type="http://schemas.openxmlformats.org/officeDocument/2006/relationships/hyperlink" Target="https://podminky.urs.cz/item/CS_URS_2026_01/944511111" TargetMode="External"/><Relationship Id="rId73" Type="http://schemas.openxmlformats.org/officeDocument/2006/relationships/hyperlink" Target="https://podminky.urs.cz/item/CS_URS_2026_01/978023411" TargetMode="External"/><Relationship Id="rId94" Type="http://schemas.openxmlformats.org/officeDocument/2006/relationships/hyperlink" Target="https://podminky.urs.cz/item/CS_URS_2026_01/711161384" TargetMode="External"/><Relationship Id="rId148" Type="http://schemas.openxmlformats.org/officeDocument/2006/relationships/hyperlink" Target="https://podminky.urs.cz/item/CS_URS_2026_01/762131124" TargetMode="External"/><Relationship Id="rId169" Type="http://schemas.openxmlformats.org/officeDocument/2006/relationships/hyperlink" Target="https://podminky.urs.cz/item/CS_URS_2026_01/76400484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89" t="s">
        <v>14</v>
      </c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R5" s="21"/>
      <c r="BE5" s="286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291" t="s">
        <v>17</v>
      </c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R6" s="21"/>
      <c r="BE6" s="287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287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87"/>
      <c r="BS8" s="18" t="s">
        <v>6</v>
      </c>
    </row>
    <row r="9" spans="1:74" ht="14.45" customHeight="1">
      <c r="B9" s="21"/>
      <c r="AR9" s="21"/>
      <c r="BE9" s="287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27</v>
      </c>
      <c r="AR10" s="21"/>
      <c r="BE10" s="287"/>
      <c r="BS10" s="18" t="s">
        <v>6</v>
      </c>
    </row>
    <row r="11" spans="1:74" ht="18.399999999999999" customHeight="1">
      <c r="B11" s="21"/>
      <c r="E11" s="26" t="s">
        <v>28</v>
      </c>
      <c r="AK11" s="28" t="s">
        <v>29</v>
      </c>
      <c r="AN11" s="26" t="s">
        <v>19</v>
      </c>
      <c r="AR11" s="21"/>
      <c r="BE11" s="287"/>
      <c r="BS11" s="18" t="s">
        <v>6</v>
      </c>
    </row>
    <row r="12" spans="1:74" ht="6.95" customHeight="1">
      <c r="B12" s="21"/>
      <c r="AR12" s="21"/>
      <c r="BE12" s="287"/>
      <c r="BS12" s="18" t="s">
        <v>6</v>
      </c>
    </row>
    <row r="13" spans="1:74" ht="12" customHeight="1">
      <c r="B13" s="21"/>
      <c r="D13" s="28" t="s">
        <v>30</v>
      </c>
      <c r="AK13" s="28" t="s">
        <v>26</v>
      </c>
      <c r="AN13" s="30" t="s">
        <v>31</v>
      </c>
      <c r="AR13" s="21"/>
      <c r="BE13" s="287"/>
      <c r="BS13" s="18" t="s">
        <v>6</v>
      </c>
    </row>
    <row r="14" spans="1:74" ht="12.75">
      <c r="B14" s="21"/>
      <c r="E14" s="292" t="s">
        <v>31</v>
      </c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8" t="s">
        <v>29</v>
      </c>
      <c r="AN14" s="30" t="s">
        <v>31</v>
      </c>
      <c r="AR14" s="21"/>
      <c r="BE14" s="287"/>
      <c r="BS14" s="18" t="s">
        <v>6</v>
      </c>
    </row>
    <row r="15" spans="1:74" ht="6.95" customHeight="1">
      <c r="B15" s="21"/>
      <c r="AR15" s="21"/>
      <c r="BE15" s="287"/>
      <c r="BS15" s="18" t="s">
        <v>4</v>
      </c>
    </row>
    <row r="16" spans="1:74" ht="12" customHeight="1">
      <c r="B16" s="21"/>
      <c r="D16" s="28" t="s">
        <v>32</v>
      </c>
      <c r="AK16" s="28" t="s">
        <v>26</v>
      </c>
      <c r="AN16" s="26" t="s">
        <v>33</v>
      </c>
      <c r="AR16" s="21"/>
      <c r="BE16" s="287"/>
      <c r="BS16" s="18" t="s">
        <v>4</v>
      </c>
    </row>
    <row r="17" spans="2:71" ht="18.399999999999999" customHeight="1">
      <c r="B17" s="21"/>
      <c r="E17" s="26" t="s">
        <v>34</v>
      </c>
      <c r="AK17" s="28" t="s">
        <v>29</v>
      </c>
      <c r="AN17" s="26" t="s">
        <v>19</v>
      </c>
      <c r="AR17" s="21"/>
      <c r="BE17" s="287"/>
      <c r="BS17" s="18" t="s">
        <v>35</v>
      </c>
    </row>
    <row r="18" spans="2:71" ht="6.95" customHeight="1">
      <c r="B18" s="21"/>
      <c r="AR18" s="21"/>
      <c r="BE18" s="287"/>
      <c r="BS18" s="18" t="s">
        <v>6</v>
      </c>
    </row>
    <row r="19" spans="2:71" ht="12" customHeight="1">
      <c r="B19" s="21"/>
      <c r="D19" s="28" t="s">
        <v>36</v>
      </c>
      <c r="AK19" s="28" t="s">
        <v>26</v>
      </c>
      <c r="AN19" s="26" t="s">
        <v>33</v>
      </c>
      <c r="AR19" s="21"/>
      <c r="BE19" s="287"/>
      <c r="BS19" s="18" t="s">
        <v>6</v>
      </c>
    </row>
    <row r="20" spans="2:71" ht="18.399999999999999" customHeight="1">
      <c r="B20" s="21"/>
      <c r="E20" s="26" t="s">
        <v>34</v>
      </c>
      <c r="AK20" s="28" t="s">
        <v>29</v>
      </c>
      <c r="AN20" s="26" t="s">
        <v>19</v>
      </c>
      <c r="AR20" s="21"/>
      <c r="BE20" s="287"/>
      <c r="BS20" s="18" t="s">
        <v>4</v>
      </c>
    </row>
    <row r="21" spans="2:71" ht="6.95" customHeight="1">
      <c r="B21" s="21"/>
      <c r="AR21" s="21"/>
      <c r="BE21" s="287"/>
    </row>
    <row r="22" spans="2:71" ht="12" customHeight="1">
      <c r="B22" s="21"/>
      <c r="D22" s="28" t="s">
        <v>37</v>
      </c>
      <c r="AR22" s="21"/>
      <c r="BE22" s="287"/>
    </row>
    <row r="23" spans="2:71" ht="47.25" customHeight="1">
      <c r="B23" s="21"/>
      <c r="E23" s="294" t="s">
        <v>38</v>
      </c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R23" s="21"/>
      <c r="BE23" s="287"/>
    </row>
    <row r="24" spans="2:71" ht="6.95" customHeight="1">
      <c r="B24" s="21"/>
      <c r="AR24" s="21"/>
      <c r="BE24" s="287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87"/>
    </row>
    <row r="26" spans="2:71" s="1" customFormat="1" ht="25.9" customHeight="1">
      <c r="B26" s="33"/>
      <c r="D26" s="34" t="s">
        <v>39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95">
        <f>ROUND(AG54,2)</f>
        <v>0</v>
      </c>
      <c r="AL26" s="296"/>
      <c r="AM26" s="296"/>
      <c r="AN26" s="296"/>
      <c r="AO26" s="296"/>
      <c r="AR26" s="33"/>
      <c r="BE26" s="287"/>
    </row>
    <row r="27" spans="2:71" s="1" customFormat="1" ht="6.95" customHeight="1">
      <c r="B27" s="33"/>
      <c r="AR27" s="33"/>
      <c r="BE27" s="287"/>
    </row>
    <row r="28" spans="2:71" s="1" customFormat="1" ht="12.75">
      <c r="B28" s="33"/>
      <c r="L28" s="297" t="s">
        <v>40</v>
      </c>
      <c r="M28" s="297"/>
      <c r="N28" s="297"/>
      <c r="O28" s="297"/>
      <c r="P28" s="297"/>
      <c r="W28" s="297" t="s">
        <v>41</v>
      </c>
      <c r="X28" s="297"/>
      <c r="Y28" s="297"/>
      <c r="Z28" s="297"/>
      <c r="AA28" s="297"/>
      <c r="AB28" s="297"/>
      <c r="AC28" s="297"/>
      <c r="AD28" s="297"/>
      <c r="AE28" s="297"/>
      <c r="AK28" s="297" t="s">
        <v>42</v>
      </c>
      <c r="AL28" s="297"/>
      <c r="AM28" s="297"/>
      <c r="AN28" s="297"/>
      <c r="AO28" s="297"/>
      <c r="AR28" s="33"/>
      <c r="BE28" s="287"/>
    </row>
    <row r="29" spans="2:71" s="2" customFormat="1" ht="14.45" customHeight="1">
      <c r="B29" s="37"/>
      <c r="D29" s="28" t="s">
        <v>43</v>
      </c>
      <c r="F29" s="28" t="s">
        <v>44</v>
      </c>
      <c r="L29" s="300">
        <v>0.21</v>
      </c>
      <c r="M29" s="299"/>
      <c r="N29" s="299"/>
      <c r="O29" s="299"/>
      <c r="P29" s="299"/>
      <c r="W29" s="298">
        <f>ROUND(AZ54, 2)</f>
        <v>0</v>
      </c>
      <c r="X29" s="299"/>
      <c r="Y29" s="299"/>
      <c r="Z29" s="299"/>
      <c r="AA29" s="299"/>
      <c r="AB29" s="299"/>
      <c r="AC29" s="299"/>
      <c r="AD29" s="299"/>
      <c r="AE29" s="299"/>
      <c r="AK29" s="298">
        <f>ROUND(AV54, 2)</f>
        <v>0</v>
      </c>
      <c r="AL29" s="299"/>
      <c r="AM29" s="299"/>
      <c r="AN29" s="299"/>
      <c r="AO29" s="299"/>
      <c r="AR29" s="37"/>
      <c r="BE29" s="288"/>
    </row>
    <row r="30" spans="2:71" s="2" customFormat="1" ht="14.45" customHeight="1">
      <c r="B30" s="37"/>
      <c r="F30" s="28" t="s">
        <v>45</v>
      </c>
      <c r="L30" s="300">
        <v>0.12</v>
      </c>
      <c r="M30" s="299"/>
      <c r="N30" s="299"/>
      <c r="O30" s="299"/>
      <c r="P30" s="299"/>
      <c r="W30" s="298">
        <f>ROUND(BA54, 2)</f>
        <v>0</v>
      </c>
      <c r="X30" s="299"/>
      <c r="Y30" s="299"/>
      <c r="Z30" s="299"/>
      <c r="AA30" s="299"/>
      <c r="AB30" s="299"/>
      <c r="AC30" s="299"/>
      <c r="AD30" s="299"/>
      <c r="AE30" s="299"/>
      <c r="AK30" s="298">
        <f>ROUND(AW54, 2)</f>
        <v>0</v>
      </c>
      <c r="AL30" s="299"/>
      <c r="AM30" s="299"/>
      <c r="AN30" s="299"/>
      <c r="AO30" s="299"/>
      <c r="AR30" s="37"/>
      <c r="BE30" s="288"/>
    </row>
    <row r="31" spans="2:71" s="2" customFormat="1" ht="14.45" hidden="1" customHeight="1">
      <c r="B31" s="37"/>
      <c r="F31" s="28" t="s">
        <v>46</v>
      </c>
      <c r="L31" s="300">
        <v>0.21</v>
      </c>
      <c r="M31" s="299"/>
      <c r="N31" s="299"/>
      <c r="O31" s="299"/>
      <c r="P31" s="299"/>
      <c r="W31" s="298">
        <f>ROUND(BB54, 2)</f>
        <v>0</v>
      </c>
      <c r="X31" s="299"/>
      <c r="Y31" s="299"/>
      <c r="Z31" s="299"/>
      <c r="AA31" s="299"/>
      <c r="AB31" s="299"/>
      <c r="AC31" s="299"/>
      <c r="AD31" s="299"/>
      <c r="AE31" s="299"/>
      <c r="AK31" s="298">
        <v>0</v>
      </c>
      <c r="AL31" s="299"/>
      <c r="AM31" s="299"/>
      <c r="AN31" s="299"/>
      <c r="AO31" s="299"/>
      <c r="AR31" s="37"/>
      <c r="BE31" s="288"/>
    </row>
    <row r="32" spans="2:71" s="2" customFormat="1" ht="14.45" hidden="1" customHeight="1">
      <c r="B32" s="37"/>
      <c r="F32" s="28" t="s">
        <v>47</v>
      </c>
      <c r="L32" s="300">
        <v>0.12</v>
      </c>
      <c r="M32" s="299"/>
      <c r="N32" s="299"/>
      <c r="O32" s="299"/>
      <c r="P32" s="299"/>
      <c r="W32" s="298">
        <f>ROUND(BC54, 2)</f>
        <v>0</v>
      </c>
      <c r="X32" s="299"/>
      <c r="Y32" s="299"/>
      <c r="Z32" s="299"/>
      <c r="AA32" s="299"/>
      <c r="AB32" s="299"/>
      <c r="AC32" s="299"/>
      <c r="AD32" s="299"/>
      <c r="AE32" s="299"/>
      <c r="AK32" s="298">
        <v>0</v>
      </c>
      <c r="AL32" s="299"/>
      <c r="AM32" s="299"/>
      <c r="AN32" s="299"/>
      <c r="AO32" s="299"/>
      <c r="AR32" s="37"/>
      <c r="BE32" s="288"/>
    </row>
    <row r="33" spans="2:44" s="2" customFormat="1" ht="14.45" hidden="1" customHeight="1">
      <c r="B33" s="37"/>
      <c r="F33" s="28" t="s">
        <v>48</v>
      </c>
      <c r="L33" s="300">
        <v>0</v>
      </c>
      <c r="M33" s="299"/>
      <c r="N33" s="299"/>
      <c r="O33" s="299"/>
      <c r="P33" s="299"/>
      <c r="W33" s="298">
        <f>ROUND(BD54, 2)</f>
        <v>0</v>
      </c>
      <c r="X33" s="299"/>
      <c r="Y33" s="299"/>
      <c r="Z33" s="299"/>
      <c r="AA33" s="299"/>
      <c r="AB33" s="299"/>
      <c r="AC33" s="299"/>
      <c r="AD33" s="299"/>
      <c r="AE33" s="299"/>
      <c r="AK33" s="298">
        <v>0</v>
      </c>
      <c r="AL33" s="299"/>
      <c r="AM33" s="299"/>
      <c r="AN33" s="299"/>
      <c r="AO33" s="299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49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50</v>
      </c>
      <c r="U35" s="40"/>
      <c r="V35" s="40"/>
      <c r="W35" s="40"/>
      <c r="X35" s="301" t="s">
        <v>51</v>
      </c>
      <c r="Y35" s="302"/>
      <c r="Z35" s="302"/>
      <c r="AA35" s="302"/>
      <c r="AB35" s="302"/>
      <c r="AC35" s="40"/>
      <c r="AD35" s="40"/>
      <c r="AE35" s="40"/>
      <c r="AF35" s="40"/>
      <c r="AG35" s="40"/>
      <c r="AH35" s="40"/>
      <c r="AI35" s="40"/>
      <c r="AJ35" s="40"/>
      <c r="AK35" s="303">
        <f>SUM(AK26:AK33)</f>
        <v>0</v>
      </c>
      <c r="AL35" s="302"/>
      <c r="AM35" s="302"/>
      <c r="AN35" s="302"/>
      <c r="AO35" s="304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52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24/01-001</v>
      </c>
      <c r="AR44" s="46"/>
    </row>
    <row r="45" spans="2:44" s="4" customFormat="1" ht="36.950000000000003" customHeight="1">
      <c r="B45" s="47"/>
      <c r="C45" s="48" t="s">
        <v>16</v>
      </c>
      <c r="L45" s="305" t="str">
        <f>K6</f>
        <v>SEN TS Turnov změna Z01-2026</v>
      </c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na p.č. 3581/3, 3583/4, 3583/5 v k.ú. Turnov</v>
      </c>
      <c r="AI47" s="28" t="s">
        <v>23</v>
      </c>
      <c r="AM47" s="307" t="str">
        <f>IF(AN8= "","",AN8)</f>
        <v>23. 2. 2026</v>
      </c>
      <c r="AN47" s="307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25</v>
      </c>
      <c r="L49" s="3" t="str">
        <f>IF(E11= "","",E11)</f>
        <v>Technické služby Turnov, s.r.o.</v>
      </c>
      <c r="AI49" s="28" t="s">
        <v>32</v>
      </c>
      <c r="AM49" s="308" t="str">
        <f>IF(E17="","",E17)</f>
        <v>ACTIV Projekce, s.r.o.</v>
      </c>
      <c r="AN49" s="309"/>
      <c r="AO49" s="309"/>
      <c r="AP49" s="309"/>
      <c r="AR49" s="33"/>
      <c r="AS49" s="310" t="s">
        <v>53</v>
      </c>
      <c r="AT49" s="311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30</v>
      </c>
      <c r="L50" s="3" t="str">
        <f>IF(E14= "Vyplň údaj","",E14)</f>
        <v/>
      </c>
      <c r="AI50" s="28" t="s">
        <v>36</v>
      </c>
      <c r="AM50" s="308" t="str">
        <f>IF(E20="","",E20)</f>
        <v>ACTIV Projekce, s.r.o.</v>
      </c>
      <c r="AN50" s="309"/>
      <c r="AO50" s="309"/>
      <c r="AP50" s="309"/>
      <c r="AR50" s="33"/>
      <c r="AS50" s="312"/>
      <c r="AT50" s="313"/>
      <c r="BD50" s="54"/>
    </row>
    <row r="51" spans="1:91" s="1" customFormat="1" ht="10.9" customHeight="1">
      <c r="B51" s="33"/>
      <c r="AR51" s="33"/>
      <c r="AS51" s="312"/>
      <c r="AT51" s="313"/>
      <c r="BD51" s="54"/>
    </row>
    <row r="52" spans="1:91" s="1" customFormat="1" ht="29.25" customHeight="1">
      <c r="B52" s="33"/>
      <c r="C52" s="314" t="s">
        <v>54</v>
      </c>
      <c r="D52" s="315"/>
      <c r="E52" s="315"/>
      <c r="F52" s="315"/>
      <c r="G52" s="315"/>
      <c r="H52" s="55"/>
      <c r="I52" s="316" t="s">
        <v>55</v>
      </c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7" t="s">
        <v>56</v>
      </c>
      <c r="AH52" s="315"/>
      <c r="AI52" s="315"/>
      <c r="AJ52" s="315"/>
      <c r="AK52" s="315"/>
      <c r="AL52" s="315"/>
      <c r="AM52" s="315"/>
      <c r="AN52" s="316" t="s">
        <v>57</v>
      </c>
      <c r="AO52" s="315"/>
      <c r="AP52" s="315"/>
      <c r="AQ52" s="56" t="s">
        <v>58</v>
      </c>
      <c r="AR52" s="33"/>
      <c r="AS52" s="57" t="s">
        <v>59</v>
      </c>
      <c r="AT52" s="58" t="s">
        <v>60</v>
      </c>
      <c r="AU52" s="58" t="s">
        <v>61</v>
      </c>
      <c r="AV52" s="58" t="s">
        <v>62</v>
      </c>
      <c r="AW52" s="58" t="s">
        <v>63</v>
      </c>
      <c r="AX52" s="58" t="s">
        <v>64</v>
      </c>
      <c r="AY52" s="58" t="s">
        <v>65</v>
      </c>
      <c r="AZ52" s="58" t="s">
        <v>66</v>
      </c>
      <c r="BA52" s="58" t="s">
        <v>67</v>
      </c>
      <c r="BB52" s="58" t="s">
        <v>68</v>
      </c>
      <c r="BC52" s="58" t="s">
        <v>69</v>
      </c>
      <c r="BD52" s="59" t="s">
        <v>70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71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21">
        <f>ROUND(SUM(AG55:AG56),2)</f>
        <v>0</v>
      </c>
      <c r="AH54" s="321"/>
      <c r="AI54" s="321"/>
      <c r="AJ54" s="321"/>
      <c r="AK54" s="321"/>
      <c r="AL54" s="321"/>
      <c r="AM54" s="321"/>
      <c r="AN54" s="322">
        <f>SUM(AG54,AT54)</f>
        <v>0</v>
      </c>
      <c r="AO54" s="322"/>
      <c r="AP54" s="322"/>
      <c r="AQ54" s="65" t="s">
        <v>19</v>
      </c>
      <c r="AR54" s="61"/>
      <c r="AS54" s="66">
        <f>ROUND(SUM(AS55:AS56),2)</f>
        <v>0</v>
      </c>
      <c r="AT54" s="67">
        <f>ROUND(SUM(AV54:AW54),2)</f>
        <v>0</v>
      </c>
      <c r="AU54" s="68">
        <f>ROUND(SUM(AU55:AU56),5)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ROUND(SUM(AZ55:AZ56),2)</f>
        <v>0</v>
      </c>
      <c r="BA54" s="67">
        <f>ROUND(SUM(BA55:BA56),2)</f>
        <v>0</v>
      </c>
      <c r="BB54" s="67">
        <f>ROUND(SUM(BB55:BB56),2)</f>
        <v>0</v>
      </c>
      <c r="BC54" s="67">
        <f>ROUND(SUM(BC55:BC56),2)</f>
        <v>0</v>
      </c>
      <c r="BD54" s="69">
        <f>ROUND(SUM(BD55:BD56),2)</f>
        <v>0</v>
      </c>
      <c r="BS54" s="70" t="s">
        <v>72</v>
      </c>
      <c r="BT54" s="70" t="s">
        <v>73</v>
      </c>
      <c r="BU54" s="71" t="s">
        <v>74</v>
      </c>
      <c r="BV54" s="70" t="s">
        <v>75</v>
      </c>
      <c r="BW54" s="70" t="s">
        <v>5</v>
      </c>
      <c r="BX54" s="70" t="s">
        <v>76</v>
      </c>
      <c r="CL54" s="70" t="s">
        <v>19</v>
      </c>
    </row>
    <row r="55" spans="1:91" s="6" customFormat="1" ht="24.75" customHeight="1">
      <c r="A55" s="72" t="s">
        <v>77</v>
      </c>
      <c r="B55" s="73"/>
      <c r="C55" s="74"/>
      <c r="D55" s="320" t="s">
        <v>78</v>
      </c>
      <c r="E55" s="320"/>
      <c r="F55" s="320"/>
      <c r="G55" s="320"/>
      <c r="H55" s="320"/>
      <c r="I55" s="75"/>
      <c r="J55" s="320" t="s">
        <v>79</v>
      </c>
      <c r="K55" s="320"/>
      <c r="L55" s="320"/>
      <c r="M55" s="320"/>
      <c r="N55" s="320"/>
      <c r="O55" s="320"/>
      <c r="P55" s="320"/>
      <c r="Q55" s="320"/>
      <c r="R55" s="320"/>
      <c r="S55" s="320"/>
      <c r="T55" s="320"/>
      <c r="U55" s="320"/>
      <c r="V55" s="320"/>
      <c r="W55" s="320"/>
      <c r="X55" s="320"/>
      <c r="Y55" s="320"/>
      <c r="Z55" s="320"/>
      <c r="AA55" s="320"/>
      <c r="AB55" s="320"/>
      <c r="AC55" s="320"/>
      <c r="AD55" s="320"/>
      <c r="AE55" s="320"/>
      <c r="AF55" s="320"/>
      <c r="AG55" s="318">
        <f>'ASŘ_SO302 - Stavební část '!J30</f>
        <v>0</v>
      </c>
      <c r="AH55" s="319"/>
      <c r="AI55" s="319"/>
      <c r="AJ55" s="319"/>
      <c r="AK55" s="319"/>
      <c r="AL55" s="319"/>
      <c r="AM55" s="319"/>
      <c r="AN55" s="318">
        <f>SUM(AG55,AT55)</f>
        <v>0</v>
      </c>
      <c r="AO55" s="319"/>
      <c r="AP55" s="319"/>
      <c r="AQ55" s="76" t="s">
        <v>80</v>
      </c>
      <c r="AR55" s="73"/>
      <c r="AS55" s="77">
        <v>0</v>
      </c>
      <c r="AT55" s="78">
        <f>ROUND(SUM(AV55:AW55),2)</f>
        <v>0</v>
      </c>
      <c r="AU55" s="79">
        <f>'ASŘ_SO302 - Stavební část '!P104</f>
        <v>0</v>
      </c>
      <c r="AV55" s="78">
        <f>'ASŘ_SO302 - Stavební část '!J33</f>
        <v>0</v>
      </c>
      <c r="AW55" s="78">
        <f>'ASŘ_SO302 - Stavební část '!J34</f>
        <v>0</v>
      </c>
      <c r="AX55" s="78">
        <f>'ASŘ_SO302 - Stavební část '!J35</f>
        <v>0</v>
      </c>
      <c r="AY55" s="78">
        <f>'ASŘ_SO302 - Stavební část '!J36</f>
        <v>0</v>
      </c>
      <c r="AZ55" s="78">
        <f>'ASŘ_SO302 - Stavební část '!F33</f>
        <v>0</v>
      </c>
      <c r="BA55" s="78">
        <f>'ASŘ_SO302 - Stavební část '!F34</f>
        <v>0</v>
      </c>
      <c r="BB55" s="78">
        <f>'ASŘ_SO302 - Stavební část '!F35</f>
        <v>0</v>
      </c>
      <c r="BC55" s="78">
        <f>'ASŘ_SO302 - Stavební část '!F36</f>
        <v>0</v>
      </c>
      <c r="BD55" s="80">
        <f>'ASŘ_SO302 - Stavební část '!F37</f>
        <v>0</v>
      </c>
      <c r="BT55" s="81" t="s">
        <v>81</v>
      </c>
      <c r="BV55" s="81" t="s">
        <v>75</v>
      </c>
      <c r="BW55" s="81" t="s">
        <v>82</v>
      </c>
      <c r="BX55" s="81" t="s">
        <v>5</v>
      </c>
      <c r="CL55" s="81" t="s">
        <v>19</v>
      </c>
      <c r="CM55" s="81" t="s">
        <v>83</v>
      </c>
    </row>
    <row r="56" spans="1:91" s="6" customFormat="1" ht="16.5" customHeight="1">
      <c r="A56" s="72" t="s">
        <v>77</v>
      </c>
      <c r="B56" s="73"/>
      <c r="C56" s="74"/>
      <c r="D56" s="320" t="s">
        <v>84</v>
      </c>
      <c r="E56" s="320"/>
      <c r="F56" s="320"/>
      <c r="G56" s="320"/>
      <c r="H56" s="320"/>
      <c r="I56" s="75"/>
      <c r="J56" s="320" t="s">
        <v>85</v>
      </c>
      <c r="K56" s="320"/>
      <c r="L56" s="320"/>
      <c r="M56" s="320"/>
      <c r="N56" s="320"/>
      <c r="O56" s="320"/>
      <c r="P56" s="320"/>
      <c r="Q56" s="320"/>
      <c r="R56" s="320"/>
      <c r="S56" s="320"/>
      <c r="T56" s="320"/>
      <c r="U56" s="320"/>
      <c r="V56" s="320"/>
      <c r="W56" s="320"/>
      <c r="X56" s="320"/>
      <c r="Y56" s="320"/>
      <c r="Z56" s="320"/>
      <c r="AA56" s="320"/>
      <c r="AB56" s="320"/>
      <c r="AC56" s="320"/>
      <c r="AD56" s="320"/>
      <c r="AE56" s="320"/>
      <c r="AF56" s="320"/>
      <c r="AG56" s="318">
        <f>'VRN - Vedlejší rozpočtové...'!J30</f>
        <v>0</v>
      </c>
      <c r="AH56" s="319"/>
      <c r="AI56" s="319"/>
      <c r="AJ56" s="319"/>
      <c r="AK56" s="319"/>
      <c r="AL56" s="319"/>
      <c r="AM56" s="319"/>
      <c r="AN56" s="318">
        <f>SUM(AG56,AT56)</f>
        <v>0</v>
      </c>
      <c r="AO56" s="319"/>
      <c r="AP56" s="319"/>
      <c r="AQ56" s="76" t="s">
        <v>86</v>
      </c>
      <c r="AR56" s="73"/>
      <c r="AS56" s="82">
        <v>0</v>
      </c>
      <c r="AT56" s="83">
        <f>ROUND(SUM(AV56:AW56),2)</f>
        <v>0</v>
      </c>
      <c r="AU56" s="84">
        <f>'VRN - Vedlejší rozpočtové...'!P86</f>
        <v>0</v>
      </c>
      <c r="AV56" s="83">
        <f>'VRN - Vedlejší rozpočtové...'!J33</f>
        <v>0</v>
      </c>
      <c r="AW56" s="83">
        <f>'VRN - Vedlejší rozpočtové...'!J34</f>
        <v>0</v>
      </c>
      <c r="AX56" s="83">
        <f>'VRN - Vedlejší rozpočtové...'!J35</f>
        <v>0</v>
      </c>
      <c r="AY56" s="83">
        <f>'VRN - Vedlejší rozpočtové...'!J36</f>
        <v>0</v>
      </c>
      <c r="AZ56" s="83">
        <f>'VRN - Vedlejší rozpočtové...'!F33</f>
        <v>0</v>
      </c>
      <c r="BA56" s="83">
        <f>'VRN - Vedlejší rozpočtové...'!F34</f>
        <v>0</v>
      </c>
      <c r="BB56" s="83">
        <f>'VRN - Vedlejší rozpočtové...'!F35</f>
        <v>0</v>
      </c>
      <c r="BC56" s="83">
        <f>'VRN - Vedlejší rozpočtové...'!F36</f>
        <v>0</v>
      </c>
      <c r="BD56" s="85">
        <f>'VRN - Vedlejší rozpočtové...'!F37</f>
        <v>0</v>
      </c>
      <c r="BT56" s="81" t="s">
        <v>81</v>
      </c>
      <c r="BV56" s="81" t="s">
        <v>75</v>
      </c>
      <c r="BW56" s="81" t="s">
        <v>87</v>
      </c>
      <c r="BX56" s="81" t="s">
        <v>5</v>
      </c>
      <c r="CL56" s="81" t="s">
        <v>19</v>
      </c>
      <c r="CM56" s="81" t="s">
        <v>83</v>
      </c>
    </row>
    <row r="57" spans="1:91" s="1" customFormat="1" ht="30" customHeight="1">
      <c r="B57" s="33"/>
      <c r="AR57" s="33"/>
    </row>
    <row r="58" spans="1:91" s="1" customFormat="1" ht="6.95" customHeight="1"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33"/>
    </row>
  </sheetData>
  <sheetProtection algorithmName="SHA-512" hashValue="vmy4fqIlzfOc/U0GZCfE+RA/c1jLSRS6yv5afs/XArO1S2jBp0gOhGTqEg73jS053dGj6uPm4eM1KTeF861EIQ==" saltValue="95lA3pfet/vmc8M8O6nK0jlV/kfTKJhkBv2/QPg1h11oEcJvIeqY7GwtpbY8n/l6b38e4EJFhrdWOpAI6jma+w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ASŘ_SO302 - Stavební část '!C2" display="/" xr:uid="{00000000-0004-0000-0000-000000000000}"/>
    <hyperlink ref="A5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1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8" t="s">
        <v>82</v>
      </c>
      <c r="AZ2" s="86" t="s">
        <v>88</v>
      </c>
      <c r="BA2" s="86" t="s">
        <v>89</v>
      </c>
      <c r="BB2" s="86" t="s">
        <v>90</v>
      </c>
      <c r="BC2" s="86" t="s">
        <v>91</v>
      </c>
      <c r="BD2" s="86" t="s">
        <v>83</v>
      </c>
    </row>
    <row r="3" spans="2:5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  <c r="AZ3" s="86" t="s">
        <v>92</v>
      </c>
      <c r="BA3" s="86" t="s">
        <v>93</v>
      </c>
      <c r="BB3" s="86" t="s">
        <v>90</v>
      </c>
      <c r="BC3" s="86" t="s">
        <v>94</v>
      </c>
      <c r="BD3" s="86" t="s">
        <v>83</v>
      </c>
    </row>
    <row r="4" spans="2:56" ht="24.95" customHeight="1">
      <c r="B4" s="21"/>
      <c r="D4" s="22" t="s">
        <v>95</v>
      </c>
      <c r="L4" s="21"/>
      <c r="M4" s="87" t="s">
        <v>10</v>
      </c>
      <c r="AT4" s="18" t="s">
        <v>4</v>
      </c>
      <c r="AZ4" s="86" t="s">
        <v>96</v>
      </c>
      <c r="BA4" s="86" t="s">
        <v>97</v>
      </c>
      <c r="BB4" s="86" t="s">
        <v>90</v>
      </c>
      <c r="BC4" s="86" t="s">
        <v>98</v>
      </c>
      <c r="BD4" s="86" t="s">
        <v>83</v>
      </c>
    </row>
    <row r="5" spans="2:56" ht="6.95" customHeight="1">
      <c r="B5" s="21"/>
      <c r="L5" s="21"/>
      <c r="AZ5" s="86" t="s">
        <v>99</v>
      </c>
      <c r="BA5" s="86" t="s">
        <v>100</v>
      </c>
      <c r="BB5" s="86" t="s">
        <v>101</v>
      </c>
      <c r="BC5" s="86" t="s">
        <v>102</v>
      </c>
      <c r="BD5" s="86" t="s">
        <v>83</v>
      </c>
    </row>
    <row r="6" spans="2:56" ht="12" customHeight="1">
      <c r="B6" s="21"/>
      <c r="D6" s="28" t="s">
        <v>16</v>
      </c>
      <c r="L6" s="21"/>
      <c r="AZ6" s="86" t="s">
        <v>103</v>
      </c>
      <c r="BA6" s="86" t="s">
        <v>104</v>
      </c>
      <c r="BB6" s="86" t="s">
        <v>101</v>
      </c>
      <c r="BC6" s="86" t="s">
        <v>105</v>
      </c>
      <c r="BD6" s="86" t="s">
        <v>83</v>
      </c>
    </row>
    <row r="7" spans="2:56" ht="16.5" customHeight="1">
      <c r="B7" s="21"/>
      <c r="E7" s="323" t="str">
        <f>'Rekapitulace stavby'!K6</f>
        <v>SEN TS Turnov změna Z01-2026</v>
      </c>
      <c r="F7" s="324"/>
      <c r="G7" s="324"/>
      <c r="H7" s="324"/>
      <c r="L7" s="21"/>
      <c r="AZ7" s="86" t="s">
        <v>106</v>
      </c>
      <c r="BA7" s="86" t="s">
        <v>107</v>
      </c>
      <c r="BB7" s="86" t="s">
        <v>101</v>
      </c>
      <c r="BC7" s="86" t="s">
        <v>108</v>
      </c>
      <c r="BD7" s="86" t="s">
        <v>83</v>
      </c>
    </row>
    <row r="8" spans="2:56" s="1" customFormat="1" ht="12" customHeight="1">
      <c r="B8" s="33"/>
      <c r="D8" s="28" t="s">
        <v>109</v>
      </c>
      <c r="L8" s="33"/>
      <c r="AZ8" s="86" t="s">
        <v>110</v>
      </c>
      <c r="BA8" s="86" t="s">
        <v>111</v>
      </c>
      <c r="BB8" s="86" t="s">
        <v>101</v>
      </c>
      <c r="BC8" s="86" t="s">
        <v>112</v>
      </c>
      <c r="BD8" s="86" t="s">
        <v>83</v>
      </c>
    </row>
    <row r="9" spans="2:56" s="1" customFormat="1" ht="16.5" customHeight="1">
      <c r="B9" s="33"/>
      <c r="E9" s="305" t="s">
        <v>113</v>
      </c>
      <c r="F9" s="325"/>
      <c r="G9" s="325"/>
      <c r="H9" s="325"/>
      <c r="L9" s="33"/>
      <c r="AZ9" s="86" t="s">
        <v>114</v>
      </c>
      <c r="BA9" s="86" t="s">
        <v>115</v>
      </c>
      <c r="BB9" s="86" t="s">
        <v>101</v>
      </c>
      <c r="BC9" s="86" t="s">
        <v>116</v>
      </c>
      <c r="BD9" s="86" t="s">
        <v>83</v>
      </c>
    </row>
    <row r="10" spans="2:56" s="1" customFormat="1" ht="11.25">
      <c r="B10" s="33"/>
      <c r="L10" s="33"/>
      <c r="AZ10" s="86" t="s">
        <v>117</v>
      </c>
      <c r="BA10" s="86" t="s">
        <v>118</v>
      </c>
      <c r="BB10" s="86" t="s">
        <v>101</v>
      </c>
      <c r="BC10" s="86" t="s">
        <v>119</v>
      </c>
      <c r="BD10" s="86" t="s">
        <v>83</v>
      </c>
    </row>
    <row r="11" spans="2:5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  <c r="AZ11" s="86" t="s">
        <v>120</v>
      </c>
      <c r="BA11" s="86" t="s">
        <v>121</v>
      </c>
      <c r="BB11" s="86" t="s">
        <v>122</v>
      </c>
      <c r="BC11" s="86" t="s">
        <v>123</v>
      </c>
      <c r="BD11" s="86" t="s">
        <v>83</v>
      </c>
    </row>
    <row r="12" spans="2:5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23. 2. 2026</v>
      </c>
      <c r="L12" s="33"/>
      <c r="AZ12" s="86" t="s">
        <v>124</v>
      </c>
      <c r="BA12" s="86" t="s">
        <v>125</v>
      </c>
      <c r="BB12" s="86" t="s">
        <v>90</v>
      </c>
      <c r="BC12" s="86" t="s">
        <v>126</v>
      </c>
      <c r="BD12" s="86" t="s">
        <v>83</v>
      </c>
    </row>
    <row r="13" spans="2:56" s="1" customFormat="1" ht="10.9" customHeight="1">
      <c r="B13" s="33"/>
      <c r="L13" s="33"/>
      <c r="AZ13" s="86" t="s">
        <v>127</v>
      </c>
      <c r="BA13" s="86" t="s">
        <v>128</v>
      </c>
      <c r="BB13" s="86" t="s">
        <v>90</v>
      </c>
      <c r="BC13" s="86" t="s">
        <v>129</v>
      </c>
      <c r="BD13" s="86" t="s">
        <v>83</v>
      </c>
    </row>
    <row r="14" spans="2:5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  <c r="AZ14" s="86" t="s">
        <v>130</v>
      </c>
      <c r="BA14" s="86" t="s">
        <v>131</v>
      </c>
      <c r="BB14" s="86" t="s">
        <v>90</v>
      </c>
      <c r="BC14" s="86" t="s">
        <v>132</v>
      </c>
      <c r="BD14" s="86" t="s">
        <v>83</v>
      </c>
    </row>
    <row r="15" spans="2:56" s="1" customFormat="1" ht="18" customHeight="1">
      <c r="B15" s="33"/>
      <c r="E15" s="26" t="s">
        <v>28</v>
      </c>
      <c r="I15" s="28" t="s">
        <v>29</v>
      </c>
      <c r="J15" s="26" t="s">
        <v>19</v>
      </c>
      <c r="L15" s="33"/>
      <c r="AZ15" s="86" t="s">
        <v>133</v>
      </c>
      <c r="BA15" s="86" t="s">
        <v>134</v>
      </c>
      <c r="BB15" s="86" t="s">
        <v>90</v>
      </c>
      <c r="BC15" s="86" t="s">
        <v>135</v>
      </c>
      <c r="BD15" s="86" t="s">
        <v>83</v>
      </c>
    </row>
    <row r="16" spans="2:56" s="1" customFormat="1" ht="6.95" customHeight="1">
      <c r="B16" s="33"/>
      <c r="L16" s="33"/>
      <c r="AZ16" s="86" t="s">
        <v>136</v>
      </c>
      <c r="BA16" s="86" t="s">
        <v>137</v>
      </c>
      <c r="BB16" s="86" t="s">
        <v>90</v>
      </c>
      <c r="BC16" s="86" t="s">
        <v>138</v>
      </c>
      <c r="BD16" s="86" t="s">
        <v>83</v>
      </c>
    </row>
    <row r="17" spans="2:56" s="1" customFormat="1" ht="12" customHeight="1">
      <c r="B17" s="33"/>
      <c r="D17" s="28" t="s">
        <v>30</v>
      </c>
      <c r="I17" s="28" t="s">
        <v>26</v>
      </c>
      <c r="J17" s="29" t="str">
        <f>'Rekapitulace stavby'!AN13</f>
        <v>Vyplň údaj</v>
      </c>
      <c r="L17" s="33"/>
      <c r="AZ17" s="86" t="s">
        <v>139</v>
      </c>
      <c r="BA17" s="86" t="s">
        <v>140</v>
      </c>
      <c r="BB17" s="86" t="s">
        <v>90</v>
      </c>
      <c r="BC17" s="86" t="s">
        <v>141</v>
      </c>
      <c r="BD17" s="86" t="s">
        <v>83</v>
      </c>
    </row>
    <row r="18" spans="2:56" s="1" customFormat="1" ht="18" customHeight="1">
      <c r="B18" s="33"/>
      <c r="E18" s="326" t="str">
        <f>'Rekapitulace stavby'!E14</f>
        <v>Vyplň údaj</v>
      </c>
      <c r="F18" s="289"/>
      <c r="G18" s="289"/>
      <c r="H18" s="289"/>
      <c r="I18" s="28" t="s">
        <v>29</v>
      </c>
      <c r="J18" s="29" t="str">
        <f>'Rekapitulace stavby'!AN14</f>
        <v>Vyplň údaj</v>
      </c>
      <c r="L18" s="33"/>
      <c r="AZ18" s="86" t="s">
        <v>142</v>
      </c>
      <c r="BA18" s="86" t="s">
        <v>143</v>
      </c>
      <c r="BB18" s="86" t="s">
        <v>90</v>
      </c>
      <c r="BC18" s="86" t="s">
        <v>144</v>
      </c>
      <c r="BD18" s="86" t="s">
        <v>83</v>
      </c>
    </row>
    <row r="19" spans="2:56" s="1" customFormat="1" ht="6.95" customHeight="1">
      <c r="B19" s="33"/>
      <c r="L19" s="33"/>
      <c r="AZ19" s="86" t="s">
        <v>145</v>
      </c>
      <c r="BA19" s="86" t="s">
        <v>146</v>
      </c>
      <c r="BB19" s="86" t="s">
        <v>90</v>
      </c>
      <c r="BC19" s="86" t="s">
        <v>147</v>
      </c>
      <c r="BD19" s="86" t="s">
        <v>83</v>
      </c>
    </row>
    <row r="20" spans="2:56" s="1" customFormat="1" ht="12" customHeight="1">
      <c r="B20" s="33"/>
      <c r="D20" s="28" t="s">
        <v>32</v>
      </c>
      <c r="I20" s="28" t="s">
        <v>26</v>
      </c>
      <c r="J20" s="26" t="s">
        <v>33</v>
      </c>
      <c r="L20" s="33"/>
      <c r="AZ20" s="86" t="s">
        <v>148</v>
      </c>
      <c r="BA20" s="86" t="s">
        <v>149</v>
      </c>
      <c r="BB20" s="86" t="s">
        <v>90</v>
      </c>
      <c r="BC20" s="86" t="s">
        <v>150</v>
      </c>
      <c r="BD20" s="86" t="s">
        <v>83</v>
      </c>
    </row>
    <row r="21" spans="2:56" s="1" customFormat="1" ht="18" customHeight="1">
      <c r="B21" s="33"/>
      <c r="E21" s="26" t="s">
        <v>34</v>
      </c>
      <c r="I21" s="28" t="s">
        <v>29</v>
      </c>
      <c r="J21" s="26" t="s">
        <v>19</v>
      </c>
      <c r="L21" s="33"/>
      <c r="AZ21" s="86" t="s">
        <v>151</v>
      </c>
      <c r="BA21" s="86" t="s">
        <v>152</v>
      </c>
      <c r="BB21" s="86" t="s">
        <v>90</v>
      </c>
      <c r="BC21" s="86" t="s">
        <v>153</v>
      </c>
      <c r="BD21" s="86" t="s">
        <v>83</v>
      </c>
    </row>
    <row r="22" spans="2:56" s="1" customFormat="1" ht="6.95" customHeight="1">
      <c r="B22" s="33"/>
      <c r="L22" s="33"/>
      <c r="AZ22" s="86" t="s">
        <v>154</v>
      </c>
      <c r="BA22" s="86" t="s">
        <v>155</v>
      </c>
      <c r="BB22" s="86" t="s">
        <v>122</v>
      </c>
      <c r="BC22" s="86" t="s">
        <v>156</v>
      </c>
      <c r="BD22" s="86" t="s">
        <v>83</v>
      </c>
    </row>
    <row r="23" spans="2:56" s="1" customFormat="1" ht="12" customHeight="1">
      <c r="B23" s="33"/>
      <c r="D23" s="28" t="s">
        <v>36</v>
      </c>
      <c r="I23" s="28" t="s">
        <v>26</v>
      </c>
      <c r="J23" s="26" t="s">
        <v>33</v>
      </c>
      <c r="L23" s="33"/>
      <c r="AZ23" s="86" t="s">
        <v>157</v>
      </c>
      <c r="BA23" s="86" t="s">
        <v>158</v>
      </c>
      <c r="BB23" s="86" t="s">
        <v>90</v>
      </c>
      <c r="BC23" s="86" t="s">
        <v>159</v>
      </c>
      <c r="BD23" s="86" t="s">
        <v>83</v>
      </c>
    </row>
    <row r="24" spans="2:56" s="1" customFormat="1" ht="18" customHeight="1">
      <c r="B24" s="33"/>
      <c r="E24" s="26" t="s">
        <v>34</v>
      </c>
      <c r="I24" s="28" t="s">
        <v>29</v>
      </c>
      <c r="J24" s="26" t="s">
        <v>19</v>
      </c>
      <c r="L24" s="33"/>
      <c r="AZ24" s="86" t="s">
        <v>160</v>
      </c>
      <c r="BA24" s="86" t="s">
        <v>161</v>
      </c>
      <c r="BB24" s="86" t="s">
        <v>90</v>
      </c>
      <c r="BC24" s="86" t="s">
        <v>162</v>
      </c>
      <c r="BD24" s="86" t="s">
        <v>83</v>
      </c>
    </row>
    <row r="25" spans="2:56" s="1" customFormat="1" ht="6.95" customHeight="1">
      <c r="B25" s="33"/>
      <c r="L25" s="33"/>
      <c r="AZ25" s="86" t="s">
        <v>163</v>
      </c>
      <c r="BA25" s="86" t="s">
        <v>164</v>
      </c>
      <c r="BB25" s="86" t="s">
        <v>90</v>
      </c>
      <c r="BC25" s="86" t="s">
        <v>165</v>
      </c>
      <c r="BD25" s="86" t="s">
        <v>83</v>
      </c>
    </row>
    <row r="26" spans="2:56" s="1" customFormat="1" ht="12" customHeight="1">
      <c r="B26" s="33"/>
      <c r="D26" s="28" t="s">
        <v>37</v>
      </c>
      <c r="L26" s="33"/>
      <c r="AZ26" s="86" t="s">
        <v>166</v>
      </c>
      <c r="BA26" s="86" t="s">
        <v>167</v>
      </c>
      <c r="BB26" s="86" t="s">
        <v>90</v>
      </c>
      <c r="BC26" s="86" t="s">
        <v>168</v>
      </c>
      <c r="BD26" s="86" t="s">
        <v>83</v>
      </c>
    </row>
    <row r="27" spans="2:56" s="7" customFormat="1" ht="16.5" customHeight="1">
      <c r="B27" s="88"/>
      <c r="E27" s="294" t="s">
        <v>19</v>
      </c>
      <c r="F27" s="294"/>
      <c r="G27" s="294"/>
      <c r="H27" s="294"/>
      <c r="L27" s="88"/>
      <c r="AZ27" s="89" t="s">
        <v>169</v>
      </c>
      <c r="BA27" s="89" t="s">
        <v>170</v>
      </c>
      <c r="BB27" s="89" t="s">
        <v>90</v>
      </c>
      <c r="BC27" s="89" t="s">
        <v>171</v>
      </c>
      <c r="BD27" s="89" t="s">
        <v>83</v>
      </c>
    </row>
    <row r="28" spans="2:56" s="1" customFormat="1" ht="6.95" customHeight="1">
      <c r="B28" s="33"/>
      <c r="L28" s="33"/>
      <c r="AZ28" s="86" t="s">
        <v>172</v>
      </c>
      <c r="BA28" s="86" t="s">
        <v>173</v>
      </c>
      <c r="BB28" s="86" t="s">
        <v>90</v>
      </c>
      <c r="BC28" s="86" t="s">
        <v>174</v>
      </c>
      <c r="BD28" s="86" t="s">
        <v>83</v>
      </c>
    </row>
    <row r="29" spans="2:56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  <c r="AZ29" s="86" t="s">
        <v>175</v>
      </c>
      <c r="BA29" s="86" t="s">
        <v>176</v>
      </c>
      <c r="BB29" s="86" t="s">
        <v>90</v>
      </c>
      <c r="BC29" s="86" t="s">
        <v>177</v>
      </c>
      <c r="BD29" s="86" t="s">
        <v>83</v>
      </c>
    </row>
    <row r="30" spans="2:56" s="1" customFormat="1" ht="25.35" customHeight="1">
      <c r="B30" s="33"/>
      <c r="D30" s="90" t="s">
        <v>39</v>
      </c>
      <c r="J30" s="64">
        <f>ROUND(J104, 2)</f>
        <v>0</v>
      </c>
      <c r="L30" s="33"/>
      <c r="AZ30" s="86" t="s">
        <v>178</v>
      </c>
      <c r="BA30" s="86" t="s">
        <v>176</v>
      </c>
      <c r="BB30" s="86" t="s">
        <v>90</v>
      </c>
      <c r="BC30" s="86" t="s">
        <v>179</v>
      </c>
      <c r="BD30" s="86" t="s">
        <v>83</v>
      </c>
    </row>
    <row r="31" spans="2:56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  <c r="AZ31" s="86" t="s">
        <v>180</v>
      </c>
      <c r="BA31" s="86" t="s">
        <v>19</v>
      </c>
      <c r="BB31" s="86" t="s">
        <v>19</v>
      </c>
      <c r="BC31" s="86" t="s">
        <v>181</v>
      </c>
      <c r="BD31" s="86" t="s">
        <v>83</v>
      </c>
    </row>
    <row r="32" spans="2:56" s="1" customFormat="1" ht="14.45" customHeight="1">
      <c r="B32" s="33"/>
      <c r="F32" s="36" t="s">
        <v>41</v>
      </c>
      <c r="I32" s="36" t="s">
        <v>40</v>
      </c>
      <c r="J32" s="36" t="s">
        <v>42</v>
      </c>
      <c r="L32" s="33"/>
      <c r="AZ32" s="86" t="s">
        <v>182</v>
      </c>
      <c r="BA32" s="86" t="s">
        <v>19</v>
      </c>
      <c r="BB32" s="86" t="s">
        <v>19</v>
      </c>
      <c r="BC32" s="86" t="s">
        <v>183</v>
      </c>
      <c r="BD32" s="86" t="s">
        <v>83</v>
      </c>
    </row>
    <row r="33" spans="2:56" s="1" customFormat="1" ht="14.45" customHeight="1">
      <c r="B33" s="33"/>
      <c r="D33" s="53" t="s">
        <v>43</v>
      </c>
      <c r="E33" s="28" t="s">
        <v>44</v>
      </c>
      <c r="F33" s="91">
        <f>ROUND((SUM(BE104:BE1514)),  2)</f>
        <v>0</v>
      </c>
      <c r="I33" s="92">
        <v>0.21</v>
      </c>
      <c r="J33" s="91">
        <f>ROUND(((SUM(BE104:BE1514))*I33),  2)</f>
        <v>0</v>
      </c>
      <c r="L33" s="33"/>
      <c r="AZ33" s="86" t="s">
        <v>184</v>
      </c>
      <c r="BA33" s="86" t="s">
        <v>185</v>
      </c>
      <c r="BB33" s="86" t="s">
        <v>90</v>
      </c>
      <c r="BC33" s="86" t="s">
        <v>186</v>
      </c>
      <c r="BD33" s="86" t="s">
        <v>83</v>
      </c>
    </row>
    <row r="34" spans="2:56" s="1" customFormat="1" ht="14.45" customHeight="1">
      <c r="B34" s="33"/>
      <c r="E34" s="28" t="s">
        <v>45</v>
      </c>
      <c r="F34" s="91">
        <f>ROUND((SUM(BF104:BF1514)),  2)</f>
        <v>0</v>
      </c>
      <c r="I34" s="92">
        <v>0.12</v>
      </c>
      <c r="J34" s="91">
        <f>ROUND(((SUM(BF104:BF1514))*I34),  2)</f>
        <v>0</v>
      </c>
      <c r="L34" s="33"/>
      <c r="AZ34" s="86" t="s">
        <v>187</v>
      </c>
      <c r="BA34" s="86" t="s">
        <v>188</v>
      </c>
      <c r="BB34" s="86" t="s">
        <v>90</v>
      </c>
      <c r="BC34" s="86" t="s">
        <v>189</v>
      </c>
      <c r="BD34" s="86" t="s">
        <v>83</v>
      </c>
    </row>
    <row r="35" spans="2:56" s="1" customFormat="1" ht="14.45" hidden="1" customHeight="1">
      <c r="B35" s="33"/>
      <c r="E35" s="28" t="s">
        <v>46</v>
      </c>
      <c r="F35" s="91">
        <f>ROUND((SUM(BG104:BG1514)),  2)</f>
        <v>0</v>
      </c>
      <c r="I35" s="92">
        <v>0.21</v>
      </c>
      <c r="J35" s="91">
        <f>0</f>
        <v>0</v>
      </c>
      <c r="L35" s="33"/>
      <c r="AZ35" s="86" t="s">
        <v>190</v>
      </c>
      <c r="BA35" s="86" t="s">
        <v>191</v>
      </c>
      <c r="BB35" s="86" t="s">
        <v>101</v>
      </c>
      <c r="BC35" s="86" t="s">
        <v>81</v>
      </c>
      <c r="BD35" s="86" t="s">
        <v>83</v>
      </c>
    </row>
    <row r="36" spans="2:56" s="1" customFormat="1" ht="14.45" hidden="1" customHeight="1">
      <c r="B36" s="33"/>
      <c r="E36" s="28" t="s">
        <v>47</v>
      </c>
      <c r="F36" s="91">
        <f>ROUND((SUM(BH104:BH1514)),  2)</f>
        <v>0</v>
      </c>
      <c r="I36" s="92">
        <v>0.12</v>
      </c>
      <c r="J36" s="91">
        <f>0</f>
        <v>0</v>
      </c>
      <c r="L36" s="33"/>
      <c r="AZ36" s="86" t="s">
        <v>192</v>
      </c>
      <c r="BA36" s="86" t="s">
        <v>193</v>
      </c>
      <c r="BB36" s="86" t="s">
        <v>101</v>
      </c>
      <c r="BC36" s="86" t="s">
        <v>194</v>
      </c>
      <c r="BD36" s="86" t="s">
        <v>83</v>
      </c>
    </row>
    <row r="37" spans="2:56" s="1" customFormat="1" ht="14.45" hidden="1" customHeight="1">
      <c r="B37" s="33"/>
      <c r="E37" s="28" t="s">
        <v>48</v>
      </c>
      <c r="F37" s="91">
        <f>ROUND((SUM(BI104:BI1514)),  2)</f>
        <v>0</v>
      </c>
      <c r="I37" s="92">
        <v>0</v>
      </c>
      <c r="J37" s="91">
        <f>0</f>
        <v>0</v>
      </c>
      <c r="L37" s="33"/>
      <c r="AZ37" s="86" t="s">
        <v>195</v>
      </c>
      <c r="BA37" s="86" t="s">
        <v>196</v>
      </c>
      <c r="BB37" s="86" t="s">
        <v>197</v>
      </c>
      <c r="BC37" s="86" t="s">
        <v>81</v>
      </c>
      <c r="BD37" s="86" t="s">
        <v>83</v>
      </c>
    </row>
    <row r="38" spans="2:56" s="1" customFormat="1" ht="6.95" customHeight="1">
      <c r="B38" s="33"/>
      <c r="L38" s="33"/>
      <c r="AZ38" s="86" t="s">
        <v>198</v>
      </c>
      <c r="BA38" s="86" t="s">
        <v>199</v>
      </c>
      <c r="BB38" s="86" t="s">
        <v>90</v>
      </c>
      <c r="BC38" s="86" t="s">
        <v>200</v>
      </c>
      <c r="BD38" s="86" t="s">
        <v>83</v>
      </c>
    </row>
    <row r="39" spans="2:56" s="1" customFormat="1" ht="25.35" customHeight="1">
      <c r="B39" s="33"/>
      <c r="C39" s="93"/>
      <c r="D39" s="94" t="s">
        <v>49</v>
      </c>
      <c r="E39" s="55"/>
      <c r="F39" s="55"/>
      <c r="G39" s="95" t="s">
        <v>50</v>
      </c>
      <c r="H39" s="96" t="s">
        <v>51</v>
      </c>
      <c r="I39" s="55"/>
      <c r="J39" s="97">
        <f>SUM(J30:J37)</f>
        <v>0</v>
      </c>
      <c r="K39" s="98"/>
      <c r="L39" s="33"/>
      <c r="AZ39" s="86" t="s">
        <v>201</v>
      </c>
      <c r="BA39" s="86" t="s">
        <v>202</v>
      </c>
      <c r="BB39" s="86" t="s">
        <v>90</v>
      </c>
      <c r="BC39" s="86" t="s">
        <v>203</v>
      </c>
      <c r="BD39" s="86" t="s">
        <v>83</v>
      </c>
    </row>
    <row r="40" spans="2:56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  <c r="AZ40" s="86" t="s">
        <v>204</v>
      </c>
      <c r="BA40" s="86" t="s">
        <v>205</v>
      </c>
      <c r="BB40" s="86" t="s">
        <v>122</v>
      </c>
      <c r="BC40" s="86" t="s">
        <v>206</v>
      </c>
      <c r="BD40" s="86" t="s">
        <v>83</v>
      </c>
    </row>
    <row r="44" spans="2:56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56" s="1" customFormat="1" ht="24.95" customHeight="1">
      <c r="B45" s="33"/>
      <c r="C45" s="22" t="s">
        <v>207</v>
      </c>
      <c r="L45" s="33"/>
    </row>
    <row r="46" spans="2:56" s="1" customFormat="1" ht="6.95" customHeight="1">
      <c r="B46" s="33"/>
      <c r="L46" s="33"/>
    </row>
    <row r="47" spans="2:56" s="1" customFormat="1" ht="12" customHeight="1">
      <c r="B47" s="33"/>
      <c r="C47" s="28" t="s">
        <v>16</v>
      </c>
      <c r="L47" s="33"/>
    </row>
    <row r="48" spans="2:56" s="1" customFormat="1" ht="16.5" customHeight="1">
      <c r="B48" s="33"/>
      <c r="E48" s="323" t="str">
        <f>E7</f>
        <v>SEN TS Turnov změna Z01-2026</v>
      </c>
      <c r="F48" s="324"/>
      <c r="G48" s="324"/>
      <c r="H48" s="324"/>
      <c r="L48" s="33"/>
    </row>
    <row r="49" spans="2:47" s="1" customFormat="1" ht="12" customHeight="1">
      <c r="B49" s="33"/>
      <c r="C49" s="28" t="s">
        <v>109</v>
      </c>
      <c r="L49" s="33"/>
    </row>
    <row r="50" spans="2:47" s="1" customFormat="1" ht="16.5" customHeight="1">
      <c r="B50" s="33"/>
      <c r="E50" s="305" t="str">
        <f>E9</f>
        <v xml:space="preserve">ASŘ_SO302 - Stavební část </v>
      </c>
      <c r="F50" s="325"/>
      <c r="G50" s="325"/>
      <c r="H50" s="325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na p.č. 3581/3, 3583/4, 3583/5 v k.ú. Turnov</v>
      </c>
      <c r="I52" s="28" t="s">
        <v>23</v>
      </c>
      <c r="J52" s="50" t="str">
        <f>IF(J12="","",J12)</f>
        <v>23. 2. 2026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Technické služby Turnov, s.r.o.</v>
      </c>
      <c r="I54" s="28" t="s">
        <v>32</v>
      </c>
      <c r="J54" s="31" t="str">
        <f>E21</f>
        <v>ACTIV Projekce, s.r.o.</v>
      </c>
      <c r="L54" s="33"/>
    </row>
    <row r="55" spans="2:47" s="1" customFormat="1" ht="25.7" customHeight="1">
      <c r="B55" s="33"/>
      <c r="C55" s="28" t="s">
        <v>30</v>
      </c>
      <c r="F55" s="26" t="str">
        <f>IF(E18="","",E18)</f>
        <v>Vyplň údaj</v>
      </c>
      <c r="I55" s="28" t="s">
        <v>36</v>
      </c>
      <c r="J55" s="31" t="str">
        <f>E24</f>
        <v>ACTIV Projekce, s.r.o.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9" t="s">
        <v>208</v>
      </c>
      <c r="D57" s="93"/>
      <c r="E57" s="93"/>
      <c r="F57" s="93"/>
      <c r="G57" s="93"/>
      <c r="H57" s="93"/>
      <c r="I57" s="93"/>
      <c r="J57" s="100" t="s">
        <v>209</v>
      </c>
      <c r="K57" s="93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1" t="s">
        <v>71</v>
      </c>
      <c r="J59" s="64">
        <f>J104</f>
        <v>0</v>
      </c>
      <c r="L59" s="33"/>
      <c r="AU59" s="18" t="s">
        <v>210</v>
      </c>
    </row>
    <row r="60" spans="2:47" s="8" customFormat="1" ht="24.95" customHeight="1">
      <c r="B60" s="102"/>
      <c r="D60" s="103" t="s">
        <v>211</v>
      </c>
      <c r="E60" s="104"/>
      <c r="F60" s="104"/>
      <c r="G60" s="104"/>
      <c r="H60" s="104"/>
      <c r="I60" s="104"/>
      <c r="J60" s="105">
        <f>J105</f>
        <v>0</v>
      </c>
      <c r="L60" s="102"/>
    </row>
    <row r="61" spans="2:47" s="9" customFormat="1" ht="19.899999999999999" customHeight="1">
      <c r="B61" s="106"/>
      <c r="D61" s="107" t="s">
        <v>212</v>
      </c>
      <c r="E61" s="108"/>
      <c r="F61" s="108"/>
      <c r="G61" s="108"/>
      <c r="H61" s="108"/>
      <c r="I61" s="108"/>
      <c r="J61" s="109">
        <f>J106</f>
        <v>0</v>
      </c>
      <c r="L61" s="106"/>
    </row>
    <row r="62" spans="2:47" s="9" customFormat="1" ht="19.899999999999999" customHeight="1">
      <c r="B62" s="106"/>
      <c r="D62" s="107" t="s">
        <v>213</v>
      </c>
      <c r="E62" s="108"/>
      <c r="F62" s="108"/>
      <c r="G62" s="108"/>
      <c r="H62" s="108"/>
      <c r="I62" s="108"/>
      <c r="J62" s="109">
        <f>J157</f>
        <v>0</v>
      </c>
      <c r="L62" s="106"/>
    </row>
    <row r="63" spans="2:47" s="9" customFormat="1" ht="19.899999999999999" customHeight="1">
      <c r="B63" s="106"/>
      <c r="D63" s="107" t="s">
        <v>214</v>
      </c>
      <c r="E63" s="108"/>
      <c r="F63" s="108"/>
      <c r="G63" s="108"/>
      <c r="H63" s="108"/>
      <c r="I63" s="108"/>
      <c r="J63" s="109">
        <f>J175</f>
        <v>0</v>
      </c>
      <c r="L63" s="106"/>
    </row>
    <row r="64" spans="2:47" s="9" customFormat="1" ht="19.899999999999999" customHeight="1">
      <c r="B64" s="106"/>
      <c r="D64" s="107" t="s">
        <v>215</v>
      </c>
      <c r="E64" s="108"/>
      <c r="F64" s="108"/>
      <c r="G64" s="108"/>
      <c r="H64" s="108"/>
      <c r="I64" s="108"/>
      <c r="J64" s="109">
        <f>J414</f>
        <v>0</v>
      </c>
      <c r="L64" s="106"/>
    </row>
    <row r="65" spans="2:12" s="9" customFormat="1" ht="19.899999999999999" customHeight="1">
      <c r="B65" s="106"/>
      <c r="D65" s="107" t="s">
        <v>216</v>
      </c>
      <c r="E65" s="108"/>
      <c r="F65" s="108"/>
      <c r="G65" s="108"/>
      <c r="H65" s="108"/>
      <c r="I65" s="108"/>
      <c r="J65" s="109">
        <f>J523</f>
        <v>0</v>
      </c>
      <c r="L65" s="106"/>
    </row>
    <row r="66" spans="2:12" s="9" customFormat="1" ht="19.899999999999999" customHeight="1">
      <c r="B66" s="106"/>
      <c r="D66" s="107" t="s">
        <v>217</v>
      </c>
      <c r="E66" s="108"/>
      <c r="F66" s="108"/>
      <c r="G66" s="108"/>
      <c r="H66" s="108"/>
      <c r="I66" s="108"/>
      <c r="J66" s="109">
        <f>J564</f>
        <v>0</v>
      </c>
      <c r="L66" s="106"/>
    </row>
    <row r="67" spans="2:12" s="8" customFormat="1" ht="24.95" customHeight="1">
      <c r="B67" s="102"/>
      <c r="D67" s="103" t="s">
        <v>218</v>
      </c>
      <c r="E67" s="104"/>
      <c r="F67" s="104"/>
      <c r="G67" s="104"/>
      <c r="H67" s="104"/>
      <c r="I67" s="104"/>
      <c r="J67" s="105">
        <f>J567</f>
        <v>0</v>
      </c>
      <c r="L67" s="102"/>
    </row>
    <row r="68" spans="2:12" s="9" customFormat="1" ht="19.899999999999999" customHeight="1">
      <c r="B68" s="106"/>
      <c r="D68" s="107" t="s">
        <v>219</v>
      </c>
      <c r="E68" s="108"/>
      <c r="F68" s="108"/>
      <c r="G68" s="108"/>
      <c r="H68" s="108"/>
      <c r="I68" s="108"/>
      <c r="J68" s="109">
        <f>J568</f>
        <v>0</v>
      </c>
      <c r="L68" s="106"/>
    </row>
    <row r="69" spans="2:12" s="9" customFormat="1" ht="19.899999999999999" customHeight="1">
      <c r="B69" s="106"/>
      <c r="D69" s="107" t="s">
        <v>220</v>
      </c>
      <c r="E69" s="108"/>
      <c r="F69" s="108"/>
      <c r="G69" s="108"/>
      <c r="H69" s="108"/>
      <c r="I69" s="108"/>
      <c r="J69" s="109">
        <f>J600</f>
        <v>0</v>
      </c>
      <c r="L69" s="106"/>
    </row>
    <row r="70" spans="2:12" s="9" customFormat="1" ht="19.899999999999999" customHeight="1">
      <c r="B70" s="106"/>
      <c r="D70" s="107" t="s">
        <v>221</v>
      </c>
      <c r="E70" s="108"/>
      <c r="F70" s="108"/>
      <c r="G70" s="108"/>
      <c r="H70" s="108"/>
      <c r="I70" s="108"/>
      <c r="J70" s="109">
        <f>J784</f>
        <v>0</v>
      </c>
      <c r="L70" s="106"/>
    </row>
    <row r="71" spans="2:12" s="9" customFormat="1" ht="19.899999999999999" customHeight="1">
      <c r="B71" s="106"/>
      <c r="D71" s="107" t="s">
        <v>222</v>
      </c>
      <c r="E71" s="108"/>
      <c r="F71" s="108"/>
      <c r="G71" s="108"/>
      <c r="H71" s="108"/>
      <c r="I71" s="108"/>
      <c r="J71" s="109">
        <f>J836</f>
        <v>0</v>
      </c>
      <c r="L71" s="106"/>
    </row>
    <row r="72" spans="2:12" s="9" customFormat="1" ht="19.899999999999999" customHeight="1">
      <c r="B72" s="106"/>
      <c r="D72" s="107" t="s">
        <v>223</v>
      </c>
      <c r="E72" s="108"/>
      <c r="F72" s="108"/>
      <c r="G72" s="108"/>
      <c r="H72" s="108"/>
      <c r="I72" s="108"/>
      <c r="J72" s="109">
        <f>J842</f>
        <v>0</v>
      </c>
      <c r="L72" s="106"/>
    </row>
    <row r="73" spans="2:12" s="9" customFormat="1" ht="19.899999999999999" customHeight="1">
      <c r="B73" s="106"/>
      <c r="D73" s="107" t="s">
        <v>224</v>
      </c>
      <c r="E73" s="108"/>
      <c r="F73" s="108"/>
      <c r="G73" s="108"/>
      <c r="H73" s="108"/>
      <c r="I73" s="108"/>
      <c r="J73" s="109">
        <f>J848</f>
        <v>0</v>
      </c>
      <c r="L73" s="106"/>
    </row>
    <row r="74" spans="2:12" s="9" customFormat="1" ht="19.899999999999999" customHeight="1">
      <c r="B74" s="106"/>
      <c r="D74" s="107" t="s">
        <v>225</v>
      </c>
      <c r="E74" s="108"/>
      <c r="F74" s="108"/>
      <c r="G74" s="108"/>
      <c r="H74" s="108"/>
      <c r="I74" s="108"/>
      <c r="J74" s="109">
        <f>J940</f>
        <v>0</v>
      </c>
      <c r="L74" s="106"/>
    </row>
    <row r="75" spans="2:12" s="9" customFormat="1" ht="19.899999999999999" customHeight="1">
      <c r="B75" s="106"/>
      <c r="D75" s="107" t="s">
        <v>226</v>
      </c>
      <c r="E75" s="108"/>
      <c r="F75" s="108"/>
      <c r="G75" s="108"/>
      <c r="H75" s="108"/>
      <c r="I75" s="108"/>
      <c r="J75" s="109">
        <f>J961</f>
        <v>0</v>
      </c>
      <c r="L75" s="106"/>
    </row>
    <row r="76" spans="2:12" s="9" customFormat="1" ht="19.899999999999999" customHeight="1">
      <c r="B76" s="106"/>
      <c r="D76" s="107" t="s">
        <v>227</v>
      </c>
      <c r="E76" s="108"/>
      <c r="F76" s="108"/>
      <c r="G76" s="108"/>
      <c r="H76" s="108"/>
      <c r="I76" s="108"/>
      <c r="J76" s="109">
        <f>J1062</f>
        <v>0</v>
      </c>
      <c r="L76" s="106"/>
    </row>
    <row r="77" spans="2:12" s="9" customFormat="1" ht="19.899999999999999" customHeight="1">
      <c r="B77" s="106"/>
      <c r="D77" s="107" t="s">
        <v>228</v>
      </c>
      <c r="E77" s="108"/>
      <c r="F77" s="108"/>
      <c r="G77" s="108"/>
      <c r="H77" s="108"/>
      <c r="I77" s="108"/>
      <c r="J77" s="109">
        <f>J1067</f>
        <v>0</v>
      </c>
      <c r="L77" s="106"/>
    </row>
    <row r="78" spans="2:12" s="9" customFormat="1" ht="19.899999999999999" customHeight="1">
      <c r="B78" s="106"/>
      <c r="D78" s="107" t="s">
        <v>229</v>
      </c>
      <c r="E78" s="108"/>
      <c r="F78" s="108"/>
      <c r="G78" s="108"/>
      <c r="H78" s="108"/>
      <c r="I78" s="108"/>
      <c r="J78" s="109">
        <f>J1253</f>
        <v>0</v>
      </c>
      <c r="L78" s="106"/>
    </row>
    <row r="79" spans="2:12" s="9" customFormat="1" ht="19.899999999999999" customHeight="1">
      <c r="B79" s="106"/>
      <c r="D79" s="107" t="s">
        <v>230</v>
      </c>
      <c r="E79" s="108"/>
      <c r="F79" s="108"/>
      <c r="G79" s="108"/>
      <c r="H79" s="108"/>
      <c r="I79" s="108"/>
      <c r="J79" s="109">
        <f>J1329</f>
        <v>0</v>
      </c>
      <c r="L79" s="106"/>
    </row>
    <row r="80" spans="2:12" s="9" customFormat="1" ht="19.899999999999999" customHeight="1">
      <c r="B80" s="106"/>
      <c r="D80" s="107" t="s">
        <v>231</v>
      </c>
      <c r="E80" s="108"/>
      <c r="F80" s="108"/>
      <c r="G80" s="108"/>
      <c r="H80" s="108"/>
      <c r="I80" s="108"/>
      <c r="J80" s="109">
        <f>J1365</f>
        <v>0</v>
      </c>
      <c r="L80" s="106"/>
    </row>
    <row r="81" spans="2:12" s="9" customFormat="1" ht="19.899999999999999" customHeight="1">
      <c r="B81" s="106"/>
      <c r="D81" s="107" t="s">
        <v>232</v>
      </c>
      <c r="E81" s="108"/>
      <c r="F81" s="108"/>
      <c r="G81" s="108"/>
      <c r="H81" s="108"/>
      <c r="I81" s="108"/>
      <c r="J81" s="109">
        <f>J1404</f>
        <v>0</v>
      </c>
      <c r="L81" s="106"/>
    </row>
    <row r="82" spans="2:12" s="9" customFormat="1" ht="19.899999999999999" customHeight="1">
      <c r="B82" s="106"/>
      <c r="D82" s="107" t="s">
        <v>233</v>
      </c>
      <c r="E82" s="108"/>
      <c r="F82" s="108"/>
      <c r="G82" s="108"/>
      <c r="H82" s="108"/>
      <c r="I82" s="108"/>
      <c r="J82" s="109">
        <f>J1442</f>
        <v>0</v>
      </c>
      <c r="L82" s="106"/>
    </row>
    <row r="83" spans="2:12" s="9" customFormat="1" ht="19.899999999999999" customHeight="1">
      <c r="B83" s="106"/>
      <c r="D83" s="107" t="s">
        <v>234</v>
      </c>
      <c r="E83" s="108"/>
      <c r="F83" s="108"/>
      <c r="G83" s="108"/>
      <c r="H83" s="108"/>
      <c r="I83" s="108"/>
      <c r="J83" s="109">
        <f>J1455</f>
        <v>0</v>
      </c>
      <c r="L83" s="106"/>
    </row>
    <row r="84" spans="2:12" s="9" customFormat="1" ht="19.899999999999999" customHeight="1">
      <c r="B84" s="106"/>
      <c r="D84" s="107" t="s">
        <v>235</v>
      </c>
      <c r="E84" s="108"/>
      <c r="F84" s="108"/>
      <c r="G84" s="108"/>
      <c r="H84" s="108"/>
      <c r="I84" s="108"/>
      <c r="J84" s="109">
        <f>J1506</f>
        <v>0</v>
      </c>
      <c r="L84" s="106"/>
    </row>
    <row r="85" spans="2:12" s="1" customFormat="1" ht="21.75" customHeight="1">
      <c r="B85" s="33"/>
      <c r="L85" s="33"/>
    </row>
    <row r="86" spans="2:12" s="1" customFormat="1" ht="6.95" customHeight="1"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33"/>
    </row>
    <row r="90" spans="2:12" s="1" customFormat="1" ht="6.95" customHeight="1">
      <c r="B90" s="44"/>
      <c r="C90" s="45"/>
      <c r="D90" s="45"/>
      <c r="E90" s="45"/>
      <c r="F90" s="45"/>
      <c r="G90" s="45"/>
      <c r="H90" s="45"/>
      <c r="I90" s="45"/>
      <c r="J90" s="45"/>
      <c r="K90" s="45"/>
      <c r="L90" s="33"/>
    </row>
    <row r="91" spans="2:12" s="1" customFormat="1" ht="24.95" customHeight="1">
      <c r="B91" s="33"/>
      <c r="C91" s="22" t="s">
        <v>236</v>
      </c>
      <c r="L91" s="33"/>
    </row>
    <row r="92" spans="2:12" s="1" customFormat="1" ht="6.95" customHeight="1">
      <c r="B92" s="33"/>
      <c r="L92" s="33"/>
    </row>
    <row r="93" spans="2:12" s="1" customFormat="1" ht="12" customHeight="1">
      <c r="B93" s="33"/>
      <c r="C93" s="28" t="s">
        <v>16</v>
      </c>
      <c r="L93" s="33"/>
    </row>
    <row r="94" spans="2:12" s="1" customFormat="1" ht="16.5" customHeight="1">
      <c r="B94" s="33"/>
      <c r="E94" s="323" t="str">
        <f>E7</f>
        <v>SEN TS Turnov změna Z01-2026</v>
      </c>
      <c r="F94" s="324"/>
      <c r="G94" s="324"/>
      <c r="H94" s="324"/>
      <c r="L94" s="33"/>
    </row>
    <row r="95" spans="2:12" s="1" customFormat="1" ht="12" customHeight="1">
      <c r="B95" s="33"/>
      <c r="C95" s="28" t="s">
        <v>109</v>
      </c>
      <c r="L95" s="33"/>
    </row>
    <row r="96" spans="2:12" s="1" customFormat="1" ht="16.5" customHeight="1">
      <c r="B96" s="33"/>
      <c r="E96" s="305" t="str">
        <f>E9</f>
        <v xml:space="preserve">ASŘ_SO302 - Stavební část </v>
      </c>
      <c r="F96" s="325"/>
      <c r="G96" s="325"/>
      <c r="H96" s="325"/>
      <c r="L96" s="33"/>
    </row>
    <row r="97" spans="2:65" s="1" customFormat="1" ht="6.95" customHeight="1">
      <c r="B97" s="33"/>
      <c r="L97" s="33"/>
    </row>
    <row r="98" spans="2:65" s="1" customFormat="1" ht="12" customHeight="1">
      <c r="B98" s="33"/>
      <c r="C98" s="28" t="s">
        <v>21</v>
      </c>
      <c r="F98" s="26" t="str">
        <f>F12</f>
        <v>na p.č. 3581/3, 3583/4, 3583/5 v k.ú. Turnov</v>
      </c>
      <c r="I98" s="28" t="s">
        <v>23</v>
      </c>
      <c r="J98" s="50" t="str">
        <f>IF(J12="","",J12)</f>
        <v>23. 2. 2026</v>
      </c>
      <c r="L98" s="33"/>
    </row>
    <row r="99" spans="2:65" s="1" customFormat="1" ht="6.95" customHeight="1">
      <c r="B99" s="33"/>
      <c r="L99" s="33"/>
    </row>
    <row r="100" spans="2:65" s="1" customFormat="1" ht="25.7" customHeight="1">
      <c r="B100" s="33"/>
      <c r="C100" s="28" t="s">
        <v>25</v>
      </c>
      <c r="F100" s="26" t="str">
        <f>E15</f>
        <v>Technické služby Turnov, s.r.o.</v>
      </c>
      <c r="I100" s="28" t="s">
        <v>32</v>
      </c>
      <c r="J100" s="31" t="str">
        <f>E21</f>
        <v>ACTIV Projekce, s.r.o.</v>
      </c>
      <c r="L100" s="33"/>
    </row>
    <row r="101" spans="2:65" s="1" customFormat="1" ht="25.7" customHeight="1">
      <c r="B101" s="33"/>
      <c r="C101" s="28" t="s">
        <v>30</v>
      </c>
      <c r="F101" s="26" t="str">
        <f>IF(E18="","",E18)</f>
        <v>Vyplň údaj</v>
      </c>
      <c r="I101" s="28" t="s">
        <v>36</v>
      </c>
      <c r="J101" s="31" t="str">
        <f>E24</f>
        <v>ACTIV Projekce, s.r.o.</v>
      </c>
      <c r="L101" s="33"/>
    </row>
    <row r="102" spans="2:65" s="1" customFormat="1" ht="10.35" customHeight="1">
      <c r="B102" s="33"/>
      <c r="L102" s="33"/>
    </row>
    <row r="103" spans="2:65" s="10" customFormat="1" ht="29.25" customHeight="1">
      <c r="B103" s="110"/>
      <c r="C103" s="111" t="s">
        <v>237</v>
      </c>
      <c r="D103" s="112" t="s">
        <v>58</v>
      </c>
      <c r="E103" s="112" t="s">
        <v>54</v>
      </c>
      <c r="F103" s="112" t="s">
        <v>55</v>
      </c>
      <c r="G103" s="112" t="s">
        <v>238</v>
      </c>
      <c r="H103" s="112" t="s">
        <v>239</v>
      </c>
      <c r="I103" s="112" t="s">
        <v>240</v>
      </c>
      <c r="J103" s="112" t="s">
        <v>209</v>
      </c>
      <c r="K103" s="113" t="s">
        <v>241</v>
      </c>
      <c r="L103" s="110"/>
      <c r="M103" s="57" t="s">
        <v>19</v>
      </c>
      <c r="N103" s="58" t="s">
        <v>43</v>
      </c>
      <c r="O103" s="58" t="s">
        <v>242</v>
      </c>
      <c r="P103" s="58" t="s">
        <v>243</v>
      </c>
      <c r="Q103" s="58" t="s">
        <v>244</v>
      </c>
      <c r="R103" s="58" t="s">
        <v>245</v>
      </c>
      <c r="S103" s="58" t="s">
        <v>246</v>
      </c>
      <c r="T103" s="59" t="s">
        <v>247</v>
      </c>
    </row>
    <row r="104" spans="2:65" s="1" customFormat="1" ht="22.9" customHeight="1">
      <c r="B104" s="33"/>
      <c r="C104" s="62" t="s">
        <v>248</v>
      </c>
      <c r="J104" s="114">
        <f>BK104</f>
        <v>0</v>
      </c>
      <c r="L104" s="33"/>
      <c r="M104" s="60"/>
      <c r="N104" s="51"/>
      <c r="O104" s="51"/>
      <c r="P104" s="115">
        <f>P105+P567</f>
        <v>0</v>
      </c>
      <c r="Q104" s="51"/>
      <c r="R104" s="115">
        <f>R105+R567</f>
        <v>45.908793349999996</v>
      </c>
      <c r="S104" s="51"/>
      <c r="T104" s="116">
        <f>T105+T567</f>
        <v>66.31567733</v>
      </c>
      <c r="AT104" s="18" t="s">
        <v>72</v>
      </c>
      <c r="AU104" s="18" t="s">
        <v>210</v>
      </c>
      <c r="BK104" s="117">
        <f>BK105+BK567</f>
        <v>0</v>
      </c>
    </row>
    <row r="105" spans="2:65" s="11" customFormat="1" ht="25.9" customHeight="1">
      <c r="B105" s="118"/>
      <c r="D105" s="119" t="s">
        <v>72</v>
      </c>
      <c r="E105" s="120" t="s">
        <v>249</v>
      </c>
      <c r="F105" s="120" t="s">
        <v>250</v>
      </c>
      <c r="I105" s="121"/>
      <c r="J105" s="122">
        <f>BK105</f>
        <v>0</v>
      </c>
      <c r="L105" s="118"/>
      <c r="M105" s="123"/>
      <c r="P105" s="124">
        <f>P106+P157+P175+P414+P523+P564</f>
        <v>0</v>
      </c>
      <c r="R105" s="124">
        <f>R106+R157+R175+R414+R523+R564</f>
        <v>24.948408999999998</v>
      </c>
      <c r="T105" s="125">
        <f>T106+T157+T175+T414+T523+T564</f>
        <v>35.850955540000001</v>
      </c>
      <c r="AR105" s="119" t="s">
        <v>81</v>
      </c>
      <c r="AT105" s="126" t="s">
        <v>72</v>
      </c>
      <c r="AU105" s="126" t="s">
        <v>73</v>
      </c>
      <c r="AY105" s="119" t="s">
        <v>251</v>
      </c>
      <c r="BK105" s="127">
        <f>BK106+BK157+BK175+BK414+BK523+BK564</f>
        <v>0</v>
      </c>
    </row>
    <row r="106" spans="2:65" s="11" customFormat="1" ht="22.9" customHeight="1">
      <c r="B106" s="118"/>
      <c r="D106" s="119" t="s">
        <v>72</v>
      </c>
      <c r="E106" s="128" t="s">
        <v>81</v>
      </c>
      <c r="F106" s="128" t="s">
        <v>252</v>
      </c>
      <c r="I106" s="121"/>
      <c r="J106" s="129">
        <f>BK106</f>
        <v>0</v>
      </c>
      <c r="L106" s="118"/>
      <c r="M106" s="123"/>
      <c r="P106" s="124">
        <f>SUM(P107:P156)</f>
        <v>0</v>
      </c>
      <c r="R106" s="124">
        <f>SUM(R107:R156)</f>
        <v>0</v>
      </c>
      <c r="T106" s="125">
        <f>SUM(T107:T156)</f>
        <v>26.088890000000003</v>
      </c>
      <c r="AR106" s="119" t="s">
        <v>81</v>
      </c>
      <c r="AT106" s="126" t="s">
        <v>72</v>
      </c>
      <c r="AU106" s="126" t="s">
        <v>81</v>
      </c>
      <c r="AY106" s="119" t="s">
        <v>251</v>
      </c>
      <c r="BK106" s="127">
        <f>SUM(BK107:BK156)</f>
        <v>0</v>
      </c>
    </row>
    <row r="107" spans="2:65" s="1" customFormat="1" ht="33" customHeight="1">
      <c r="B107" s="33"/>
      <c r="C107" s="130" t="s">
        <v>81</v>
      </c>
      <c r="D107" s="130" t="s">
        <v>253</v>
      </c>
      <c r="E107" s="131" t="s">
        <v>254</v>
      </c>
      <c r="F107" s="132" t="s">
        <v>255</v>
      </c>
      <c r="G107" s="133" t="s">
        <v>90</v>
      </c>
      <c r="H107" s="134">
        <v>24.21</v>
      </c>
      <c r="I107" s="135"/>
      <c r="J107" s="136">
        <f>ROUND(I107*H107,2)</f>
        <v>0</v>
      </c>
      <c r="K107" s="132" t="s">
        <v>256</v>
      </c>
      <c r="L107" s="33"/>
      <c r="M107" s="137" t="s">
        <v>19</v>
      </c>
      <c r="N107" s="138" t="s">
        <v>44</v>
      </c>
      <c r="P107" s="139">
        <f>O107*H107</f>
        <v>0</v>
      </c>
      <c r="Q107" s="139">
        <v>0</v>
      </c>
      <c r="R107" s="139">
        <f>Q107*H107</f>
        <v>0</v>
      </c>
      <c r="S107" s="139">
        <v>0.28100000000000003</v>
      </c>
      <c r="T107" s="140">
        <f>S107*H107</f>
        <v>6.8030100000000013</v>
      </c>
      <c r="AR107" s="141" t="s">
        <v>257</v>
      </c>
      <c r="AT107" s="141" t="s">
        <v>253</v>
      </c>
      <c r="AU107" s="141" t="s">
        <v>83</v>
      </c>
      <c r="AY107" s="18" t="s">
        <v>251</v>
      </c>
      <c r="BE107" s="142">
        <f>IF(N107="základní",J107,0)</f>
        <v>0</v>
      </c>
      <c r="BF107" s="142">
        <f>IF(N107="snížená",J107,0)</f>
        <v>0</v>
      </c>
      <c r="BG107" s="142">
        <f>IF(N107="zákl. přenesená",J107,0)</f>
        <v>0</v>
      </c>
      <c r="BH107" s="142">
        <f>IF(N107="sníž. přenesená",J107,0)</f>
        <v>0</v>
      </c>
      <c r="BI107" s="142">
        <f>IF(N107="nulová",J107,0)</f>
        <v>0</v>
      </c>
      <c r="BJ107" s="18" t="s">
        <v>81</v>
      </c>
      <c r="BK107" s="142">
        <f>ROUND(I107*H107,2)</f>
        <v>0</v>
      </c>
      <c r="BL107" s="18" t="s">
        <v>257</v>
      </c>
      <c r="BM107" s="141" t="s">
        <v>258</v>
      </c>
    </row>
    <row r="108" spans="2:65" s="1" customFormat="1" ht="11.25">
      <c r="B108" s="33"/>
      <c r="D108" s="143" t="s">
        <v>259</v>
      </c>
      <c r="F108" s="144" t="s">
        <v>260</v>
      </c>
      <c r="I108" s="145"/>
      <c r="L108" s="33"/>
      <c r="M108" s="146"/>
      <c r="T108" s="54"/>
      <c r="AT108" s="18" t="s">
        <v>259</v>
      </c>
      <c r="AU108" s="18" t="s">
        <v>83</v>
      </c>
    </row>
    <row r="109" spans="2:65" s="12" customFormat="1" ht="11.25">
      <c r="B109" s="147"/>
      <c r="D109" s="148" t="s">
        <v>261</v>
      </c>
      <c r="E109" s="149" t="s">
        <v>148</v>
      </c>
      <c r="F109" s="150" t="s">
        <v>262</v>
      </c>
      <c r="H109" s="151">
        <v>24.21</v>
      </c>
      <c r="I109" s="152"/>
      <c r="L109" s="147"/>
      <c r="M109" s="153"/>
      <c r="T109" s="154"/>
      <c r="AT109" s="149" t="s">
        <v>261</v>
      </c>
      <c r="AU109" s="149" t="s">
        <v>83</v>
      </c>
      <c r="AV109" s="12" t="s">
        <v>83</v>
      </c>
      <c r="AW109" s="12" t="s">
        <v>35</v>
      </c>
      <c r="AX109" s="12" t="s">
        <v>73</v>
      </c>
      <c r="AY109" s="149" t="s">
        <v>251</v>
      </c>
    </row>
    <row r="110" spans="2:65" s="1" customFormat="1" ht="37.9" customHeight="1">
      <c r="B110" s="33"/>
      <c r="C110" s="130" t="s">
        <v>83</v>
      </c>
      <c r="D110" s="130" t="s">
        <v>253</v>
      </c>
      <c r="E110" s="131" t="s">
        <v>263</v>
      </c>
      <c r="F110" s="132" t="s">
        <v>264</v>
      </c>
      <c r="G110" s="133" t="s">
        <v>90</v>
      </c>
      <c r="H110" s="134">
        <v>4.0599999999999996</v>
      </c>
      <c r="I110" s="135"/>
      <c r="J110" s="136">
        <f>ROUND(I110*H110,2)</f>
        <v>0</v>
      </c>
      <c r="K110" s="132" t="s">
        <v>256</v>
      </c>
      <c r="L110" s="33"/>
      <c r="M110" s="137" t="s">
        <v>19</v>
      </c>
      <c r="N110" s="138" t="s">
        <v>44</v>
      </c>
      <c r="P110" s="139">
        <f>O110*H110</f>
        <v>0</v>
      </c>
      <c r="Q110" s="139">
        <v>0</v>
      </c>
      <c r="R110" s="139">
        <f>Q110*H110</f>
        <v>0</v>
      </c>
      <c r="S110" s="139">
        <v>0.255</v>
      </c>
      <c r="T110" s="140">
        <f>S110*H110</f>
        <v>1.0352999999999999</v>
      </c>
      <c r="AR110" s="141" t="s">
        <v>257</v>
      </c>
      <c r="AT110" s="141" t="s">
        <v>253</v>
      </c>
      <c r="AU110" s="141" t="s">
        <v>83</v>
      </c>
      <c r="AY110" s="18" t="s">
        <v>251</v>
      </c>
      <c r="BE110" s="142">
        <f>IF(N110="základní",J110,0)</f>
        <v>0</v>
      </c>
      <c r="BF110" s="142">
        <f>IF(N110="snížená",J110,0)</f>
        <v>0</v>
      </c>
      <c r="BG110" s="142">
        <f>IF(N110="zákl. přenesená",J110,0)</f>
        <v>0</v>
      </c>
      <c r="BH110" s="142">
        <f>IF(N110="sníž. přenesená",J110,0)</f>
        <v>0</v>
      </c>
      <c r="BI110" s="142">
        <f>IF(N110="nulová",J110,0)</f>
        <v>0</v>
      </c>
      <c r="BJ110" s="18" t="s">
        <v>81</v>
      </c>
      <c r="BK110" s="142">
        <f>ROUND(I110*H110,2)</f>
        <v>0</v>
      </c>
      <c r="BL110" s="18" t="s">
        <v>257</v>
      </c>
      <c r="BM110" s="141" t="s">
        <v>265</v>
      </c>
    </row>
    <row r="111" spans="2:65" s="1" customFormat="1" ht="11.25">
      <c r="B111" s="33"/>
      <c r="D111" s="143" t="s">
        <v>259</v>
      </c>
      <c r="F111" s="144" t="s">
        <v>266</v>
      </c>
      <c r="I111" s="145"/>
      <c r="L111" s="33"/>
      <c r="M111" s="146"/>
      <c r="T111" s="54"/>
      <c r="AT111" s="18" t="s">
        <v>259</v>
      </c>
      <c r="AU111" s="18" t="s">
        <v>83</v>
      </c>
    </row>
    <row r="112" spans="2:65" s="12" customFormat="1" ht="11.25">
      <c r="B112" s="147"/>
      <c r="D112" s="148" t="s">
        <v>261</v>
      </c>
      <c r="E112" s="149" t="s">
        <v>142</v>
      </c>
      <c r="F112" s="150" t="s">
        <v>267</v>
      </c>
      <c r="H112" s="151">
        <v>4.0599999999999996</v>
      </c>
      <c r="I112" s="152"/>
      <c r="L112" s="147"/>
      <c r="M112" s="153"/>
      <c r="T112" s="154"/>
      <c r="AT112" s="149" t="s">
        <v>261</v>
      </c>
      <c r="AU112" s="149" t="s">
        <v>83</v>
      </c>
      <c r="AV112" s="12" t="s">
        <v>83</v>
      </c>
      <c r="AW112" s="12" t="s">
        <v>35</v>
      </c>
      <c r="AX112" s="12" t="s">
        <v>73</v>
      </c>
      <c r="AY112" s="149" t="s">
        <v>251</v>
      </c>
    </row>
    <row r="113" spans="2:65" s="1" customFormat="1" ht="33" customHeight="1">
      <c r="B113" s="33"/>
      <c r="C113" s="130" t="s">
        <v>268</v>
      </c>
      <c r="D113" s="130" t="s">
        <v>253</v>
      </c>
      <c r="E113" s="131" t="s">
        <v>269</v>
      </c>
      <c r="F113" s="132" t="s">
        <v>270</v>
      </c>
      <c r="G113" s="133" t="s">
        <v>90</v>
      </c>
      <c r="H113" s="134">
        <v>16.18</v>
      </c>
      <c r="I113" s="135"/>
      <c r="J113" s="136">
        <f>ROUND(I113*H113,2)</f>
        <v>0</v>
      </c>
      <c r="K113" s="132" t="s">
        <v>256</v>
      </c>
      <c r="L113" s="33"/>
      <c r="M113" s="137" t="s">
        <v>19</v>
      </c>
      <c r="N113" s="138" t="s">
        <v>44</v>
      </c>
      <c r="P113" s="139">
        <f>O113*H113</f>
        <v>0</v>
      </c>
      <c r="Q113" s="139">
        <v>0</v>
      </c>
      <c r="R113" s="139">
        <f>Q113*H113</f>
        <v>0</v>
      </c>
      <c r="S113" s="139">
        <v>0.28999999999999998</v>
      </c>
      <c r="T113" s="140">
        <f>S113*H113</f>
        <v>4.6921999999999997</v>
      </c>
      <c r="AR113" s="141" t="s">
        <v>257</v>
      </c>
      <c r="AT113" s="141" t="s">
        <v>253</v>
      </c>
      <c r="AU113" s="141" t="s">
        <v>83</v>
      </c>
      <c r="AY113" s="18" t="s">
        <v>251</v>
      </c>
      <c r="BE113" s="142">
        <f>IF(N113="základní",J113,0)</f>
        <v>0</v>
      </c>
      <c r="BF113" s="142">
        <f>IF(N113="snížená",J113,0)</f>
        <v>0</v>
      </c>
      <c r="BG113" s="142">
        <f>IF(N113="zákl. přenesená",J113,0)</f>
        <v>0</v>
      </c>
      <c r="BH113" s="142">
        <f>IF(N113="sníž. přenesená",J113,0)</f>
        <v>0</v>
      </c>
      <c r="BI113" s="142">
        <f>IF(N113="nulová",J113,0)</f>
        <v>0</v>
      </c>
      <c r="BJ113" s="18" t="s">
        <v>81</v>
      </c>
      <c r="BK113" s="142">
        <f>ROUND(I113*H113,2)</f>
        <v>0</v>
      </c>
      <c r="BL113" s="18" t="s">
        <v>257</v>
      </c>
      <c r="BM113" s="141" t="s">
        <v>271</v>
      </c>
    </row>
    <row r="114" spans="2:65" s="1" customFormat="1" ht="11.25">
      <c r="B114" s="33"/>
      <c r="D114" s="143" t="s">
        <v>259</v>
      </c>
      <c r="F114" s="144" t="s">
        <v>272</v>
      </c>
      <c r="I114" s="145"/>
      <c r="L114" s="33"/>
      <c r="M114" s="146"/>
      <c r="T114" s="54"/>
      <c r="AT114" s="18" t="s">
        <v>259</v>
      </c>
      <c r="AU114" s="18" t="s">
        <v>83</v>
      </c>
    </row>
    <row r="115" spans="2:65" s="13" customFormat="1" ht="11.25">
      <c r="B115" s="155"/>
      <c r="D115" s="148" t="s">
        <v>261</v>
      </c>
      <c r="E115" s="156" t="s">
        <v>19</v>
      </c>
      <c r="F115" s="157" t="s">
        <v>273</v>
      </c>
      <c r="H115" s="156" t="s">
        <v>19</v>
      </c>
      <c r="I115" s="158"/>
      <c r="L115" s="155"/>
      <c r="M115" s="159"/>
      <c r="T115" s="160"/>
      <c r="AT115" s="156" t="s">
        <v>261</v>
      </c>
      <c r="AU115" s="156" t="s">
        <v>83</v>
      </c>
      <c r="AV115" s="13" t="s">
        <v>81</v>
      </c>
      <c r="AW115" s="13" t="s">
        <v>35</v>
      </c>
      <c r="AX115" s="13" t="s">
        <v>73</v>
      </c>
      <c r="AY115" s="156" t="s">
        <v>251</v>
      </c>
    </row>
    <row r="116" spans="2:65" s="12" customFormat="1" ht="11.25">
      <c r="B116" s="147"/>
      <c r="D116" s="148" t="s">
        <v>261</v>
      </c>
      <c r="E116" s="149" t="s">
        <v>190</v>
      </c>
      <c r="F116" s="150" t="s">
        <v>274</v>
      </c>
      <c r="H116" s="151">
        <v>1</v>
      </c>
      <c r="I116" s="152"/>
      <c r="L116" s="147"/>
      <c r="M116" s="153"/>
      <c r="T116" s="154"/>
      <c r="AT116" s="149" t="s">
        <v>261</v>
      </c>
      <c r="AU116" s="149" t="s">
        <v>83</v>
      </c>
      <c r="AV116" s="12" t="s">
        <v>83</v>
      </c>
      <c r="AW116" s="12" t="s">
        <v>35</v>
      </c>
      <c r="AX116" s="12" t="s">
        <v>73</v>
      </c>
      <c r="AY116" s="149" t="s">
        <v>251</v>
      </c>
    </row>
    <row r="117" spans="2:65" s="12" customFormat="1" ht="11.25">
      <c r="B117" s="147"/>
      <c r="D117" s="148" t="s">
        <v>261</v>
      </c>
      <c r="E117" s="149" t="s">
        <v>136</v>
      </c>
      <c r="F117" s="150" t="s">
        <v>275</v>
      </c>
      <c r="H117" s="151">
        <v>16.18</v>
      </c>
      <c r="I117" s="152"/>
      <c r="L117" s="147"/>
      <c r="M117" s="153"/>
      <c r="T117" s="154"/>
      <c r="AT117" s="149" t="s">
        <v>261</v>
      </c>
      <c r="AU117" s="149" t="s">
        <v>83</v>
      </c>
      <c r="AV117" s="12" t="s">
        <v>83</v>
      </c>
      <c r="AW117" s="12" t="s">
        <v>35</v>
      </c>
      <c r="AX117" s="12" t="s">
        <v>81</v>
      </c>
      <c r="AY117" s="149" t="s">
        <v>251</v>
      </c>
    </row>
    <row r="118" spans="2:65" s="1" customFormat="1" ht="33" customHeight="1">
      <c r="B118" s="33"/>
      <c r="C118" s="130" t="s">
        <v>257</v>
      </c>
      <c r="D118" s="130" t="s">
        <v>253</v>
      </c>
      <c r="E118" s="131" t="s">
        <v>276</v>
      </c>
      <c r="F118" s="132" t="s">
        <v>277</v>
      </c>
      <c r="G118" s="133" t="s">
        <v>90</v>
      </c>
      <c r="H118" s="134">
        <v>44.45</v>
      </c>
      <c r="I118" s="135"/>
      <c r="J118" s="136">
        <f>ROUND(I118*H118,2)</f>
        <v>0</v>
      </c>
      <c r="K118" s="132" t="s">
        <v>256</v>
      </c>
      <c r="L118" s="33"/>
      <c r="M118" s="137" t="s">
        <v>19</v>
      </c>
      <c r="N118" s="138" t="s">
        <v>44</v>
      </c>
      <c r="P118" s="139">
        <f>O118*H118</f>
        <v>0</v>
      </c>
      <c r="Q118" s="139">
        <v>0</v>
      </c>
      <c r="R118" s="139">
        <f>Q118*H118</f>
        <v>0</v>
      </c>
      <c r="S118" s="139">
        <v>0.19</v>
      </c>
      <c r="T118" s="140">
        <f>S118*H118</f>
        <v>8.4455000000000009</v>
      </c>
      <c r="AR118" s="141" t="s">
        <v>257</v>
      </c>
      <c r="AT118" s="141" t="s">
        <v>253</v>
      </c>
      <c r="AU118" s="141" t="s">
        <v>83</v>
      </c>
      <c r="AY118" s="18" t="s">
        <v>251</v>
      </c>
      <c r="BE118" s="142">
        <f>IF(N118="základní",J118,0)</f>
        <v>0</v>
      </c>
      <c r="BF118" s="142">
        <f>IF(N118="snížená",J118,0)</f>
        <v>0</v>
      </c>
      <c r="BG118" s="142">
        <f>IF(N118="zákl. přenesená",J118,0)</f>
        <v>0</v>
      </c>
      <c r="BH118" s="142">
        <f>IF(N118="sníž. přenesená",J118,0)</f>
        <v>0</v>
      </c>
      <c r="BI118" s="142">
        <f>IF(N118="nulová",J118,0)</f>
        <v>0</v>
      </c>
      <c r="BJ118" s="18" t="s">
        <v>81</v>
      </c>
      <c r="BK118" s="142">
        <f>ROUND(I118*H118,2)</f>
        <v>0</v>
      </c>
      <c r="BL118" s="18" t="s">
        <v>257</v>
      </c>
      <c r="BM118" s="141" t="s">
        <v>278</v>
      </c>
    </row>
    <row r="119" spans="2:65" s="1" customFormat="1" ht="11.25">
      <c r="B119" s="33"/>
      <c r="D119" s="143" t="s">
        <v>259</v>
      </c>
      <c r="F119" s="144" t="s">
        <v>279</v>
      </c>
      <c r="I119" s="145"/>
      <c r="L119" s="33"/>
      <c r="M119" s="146"/>
      <c r="T119" s="54"/>
      <c r="AT119" s="18" t="s">
        <v>259</v>
      </c>
      <c r="AU119" s="18" t="s">
        <v>83</v>
      </c>
    </row>
    <row r="120" spans="2:65" s="12" customFormat="1" ht="11.25">
      <c r="B120" s="147"/>
      <c r="D120" s="148" t="s">
        <v>261</v>
      </c>
      <c r="E120" s="149" t="s">
        <v>19</v>
      </c>
      <c r="F120" s="150" t="s">
        <v>148</v>
      </c>
      <c r="H120" s="151">
        <v>24.21</v>
      </c>
      <c r="I120" s="152"/>
      <c r="L120" s="147"/>
      <c r="M120" s="153"/>
      <c r="T120" s="154"/>
      <c r="AT120" s="149" t="s">
        <v>261</v>
      </c>
      <c r="AU120" s="149" t="s">
        <v>83</v>
      </c>
      <c r="AV120" s="12" t="s">
        <v>83</v>
      </c>
      <c r="AW120" s="12" t="s">
        <v>35</v>
      </c>
      <c r="AX120" s="12" t="s">
        <v>73</v>
      </c>
      <c r="AY120" s="149" t="s">
        <v>251</v>
      </c>
    </row>
    <row r="121" spans="2:65" s="12" customFormat="1" ht="11.25">
      <c r="B121" s="147"/>
      <c r="D121" s="148" t="s">
        <v>261</v>
      </c>
      <c r="E121" s="149" t="s">
        <v>19</v>
      </c>
      <c r="F121" s="150" t="s">
        <v>142</v>
      </c>
      <c r="H121" s="151">
        <v>4.0599999999999996</v>
      </c>
      <c r="I121" s="152"/>
      <c r="L121" s="147"/>
      <c r="M121" s="153"/>
      <c r="T121" s="154"/>
      <c r="AT121" s="149" t="s">
        <v>261</v>
      </c>
      <c r="AU121" s="149" t="s">
        <v>83</v>
      </c>
      <c r="AV121" s="12" t="s">
        <v>83</v>
      </c>
      <c r="AW121" s="12" t="s">
        <v>35</v>
      </c>
      <c r="AX121" s="12" t="s">
        <v>73</v>
      </c>
      <c r="AY121" s="149" t="s">
        <v>251</v>
      </c>
    </row>
    <row r="122" spans="2:65" s="12" customFormat="1" ht="11.25">
      <c r="B122" s="147"/>
      <c r="D122" s="148" t="s">
        <v>261</v>
      </c>
      <c r="E122" s="149" t="s">
        <v>19</v>
      </c>
      <c r="F122" s="150" t="s">
        <v>136</v>
      </c>
      <c r="H122" s="151">
        <v>16.18</v>
      </c>
      <c r="I122" s="152"/>
      <c r="L122" s="147"/>
      <c r="M122" s="153"/>
      <c r="T122" s="154"/>
      <c r="AT122" s="149" t="s">
        <v>261</v>
      </c>
      <c r="AU122" s="149" t="s">
        <v>83</v>
      </c>
      <c r="AV122" s="12" t="s">
        <v>83</v>
      </c>
      <c r="AW122" s="12" t="s">
        <v>35</v>
      </c>
      <c r="AX122" s="12" t="s">
        <v>73</v>
      </c>
      <c r="AY122" s="149" t="s">
        <v>251</v>
      </c>
    </row>
    <row r="123" spans="2:65" s="14" customFormat="1" ht="11.25">
      <c r="B123" s="161"/>
      <c r="D123" s="148" t="s">
        <v>261</v>
      </c>
      <c r="E123" s="162" t="s">
        <v>19</v>
      </c>
      <c r="F123" s="163" t="s">
        <v>280</v>
      </c>
      <c r="H123" s="164">
        <v>44.45</v>
      </c>
      <c r="I123" s="165"/>
      <c r="L123" s="161"/>
      <c r="M123" s="166"/>
      <c r="T123" s="167"/>
      <c r="AT123" s="162" t="s">
        <v>261</v>
      </c>
      <c r="AU123" s="162" t="s">
        <v>83</v>
      </c>
      <c r="AV123" s="14" t="s">
        <v>257</v>
      </c>
      <c r="AW123" s="14" t="s">
        <v>35</v>
      </c>
      <c r="AX123" s="14" t="s">
        <v>81</v>
      </c>
      <c r="AY123" s="162" t="s">
        <v>251</v>
      </c>
    </row>
    <row r="124" spans="2:65" s="1" customFormat="1" ht="24.2" customHeight="1">
      <c r="B124" s="33"/>
      <c r="C124" s="130" t="s">
        <v>281</v>
      </c>
      <c r="D124" s="130" t="s">
        <v>253</v>
      </c>
      <c r="E124" s="131" t="s">
        <v>282</v>
      </c>
      <c r="F124" s="132" t="s">
        <v>283</v>
      </c>
      <c r="G124" s="133" t="s">
        <v>90</v>
      </c>
      <c r="H124" s="134">
        <v>16.18</v>
      </c>
      <c r="I124" s="135"/>
      <c r="J124" s="136">
        <f>ROUND(I124*H124,2)</f>
        <v>0</v>
      </c>
      <c r="K124" s="132" t="s">
        <v>256</v>
      </c>
      <c r="L124" s="33"/>
      <c r="M124" s="137" t="s">
        <v>19</v>
      </c>
      <c r="N124" s="138" t="s">
        <v>44</v>
      </c>
      <c r="P124" s="139">
        <f>O124*H124</f>
        <v>0</v>
      </c>
      <c r="Q124" s="139">
        <v>0</v>
      </c>
      <c r="R124" s="139">
        <f>Q124*H124</f>
        <v>0</v>
      </c>
      <c r="S124" s="139">
        <v>0.316</v>
      </c>
      <c r="T124" s="140">
        <f>S124*H124</f>
        <v>5.1128799999999996</v>
      </c>
      <c r="AR124" s="141" t="s">
        <v>257</v>
      </c>
      <c r="AT124" s="141" t="s">
        <v>253</v>
      </c>
      <c r="AU124" s="141" t="s">
        <v>83</v>
      </c>
      <c r="AY124" s="18" t="s">
        <v>251</v>
      </c>
      <c r="BE124" s="142">
        <f>IF(N124="základní",J124,0)</f>
        <v>0</v>
      </c>
      <c r="BF124" s="142">
        <f>IF(N124="snížená",J124,0)</f>
        <v>0</v>
      </c>
      <c r="BG124" s="142">
        <f>IF(N124="zákl. přenesená",J124,0)</f>
        <v>0</v>
      </c>
      <c r="BH124" s="142">
        <f>IF(N124="sníž. přenesená",J124,0)</f>
        <v>0</v>
      </c>
      <c r="BI124" s="142">
        <f>IF(N124="nulová",J124,0)</f>
        <v>0</v>
      </c>
      <c r="BJ124" s="18" t="s">
        <v>81</v>
      </c>
      <c r="BK124" s="142">
        <f>ROUND(I124*H124,2)</f>
        <v>0</v>
      </c>
      <c r="BL124" s="18" t="s">
        <v>257</v>
      </c>
      <c r="BM124" s="141" t="s">
        <v>284</v>
      </c>
    </row>
    <row r="125" spans="2:65" s="1" customFormat="1" ht="11.25">
      <c r="B125" s="33"/>
      <c r="D125" s="143" t="s">
        <v>259</v>
      </c>
      <c r="F125" s="144" t="s">
        <v>285</v>
      </c>
      <c r="I125" s="145"/>
      <c r="L125" s="33"/>
      <c r="M125" s="146"/>
      <c r="T125" s="54"/>
      <c r="AT125" s="18" t="s">
        <v>259</v>
      </c>
      <c r="AU125" s="18" t="s">
        <v>83</v>
      </c>
    </row>
    <row r="126" spans="2:65" s="12" customFormat="1" ht="11.25">
      <c r="B126" s="147"/>
      <c r="D126" s="148" t="s">
        <v>261</v>
      </c>
      <c r="E126" s="149" t="s">
        <v>19</v>
      </c>
      <c r="F126" s="150" t="s">
        <v>136</v>
      </c>
      <c r="H126" s="151">
        <v>16.18</v>
      </c>
      <c r="I126" s="152"/>
      <c r="L126" s="147"/>
      <c r="M126" s="153"/>
      <c r="T126" s="154"/>
      <c r="AT126" s="149" t="s">
        <v>261</v>
      </c>
      <c r="AU126" s="149" t="s">
        <v>83</v>
      </c>
      <c r="AV126" s="12" t="s">
        <v>83</v>
      </c>
      <c r="AW126" s="12" t="s">
        <v>35</v>
      </c>
      <c r="AX126" s="12" t="s">
        <v>81</v>
      </c>
      <c r="AY126" s="149" t="s">
        <v>251</v>
      </c>
    </row>
    <row r="127" spans="2:65" s="1" customFormat="1" ht="24.2" customHeight="1">
      <c r="B127" s="33"/>
      <c r="C127" s="130" t="s">
        <v>286</v>
      </c>
      <c r="D127" s="130" t="s">
        <v>253</v>
      </c>
      <c r="E127" s="131" t="s">
        <v>287</v>
      </c>
      <c r="F127" s="132" t="s">
        <v>288</v>
      </c>
      <c r="G127" s="133" t="s">
        <v>122</v>
      </c>
      <c r="H127" s="134">
        <v>8.2210000000000001</v>
      </c>
      <c r="I127" s="135"/>
      <c r="J127" s="136">
        <f>ROUND(I127*H127,2)</f>
        <v>0</v>
      </c>
      <c r="K127" s="132" t="s">
        <v>256</v>
      </c>
      <c r="L127" s="33"/>
      <c r="M127" s="137" t="s">
        <v>19</v>
      </c>
      <c r="N127" s="138" t="s">
        <v>44</v>
      </c>
      <c r="P127" s="139">
        <f>O127*H127</f>
        <v>0</v>
      </c>
      <c r="Q127" s="139">
        <v>0</v>
      </c>
      <c r="R127" s="139">
        <f>Q127*H127</f>
        <v>0</v>
      </c>
      <c r="S127" s="139">
        <v>0</v>
      </c>
      <c r="T127" s="140">
        <f>S127*H127</f>
        <v>0</v>
      </c>
      <c r="AR127" s="141" t="s">
        <v>257</v>
      </c>
      <c r="AT127" s="141" t="s">
        <v>253</v>
      </c>
      <c r="AU127" s="141" t="s">
        <v>83</v>
      </c>
      <c r="AY127" s="18" t="s">
        <v>251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8" t="s">
        <v>81</v>
      </c>
      <c r="BK127" s="142">
        <f>ROUND(I127*H127,2)</f>
        <v>0</v>
      </c>
      <c r="BL127" s="18" t="s">
        <v>257</v>
      </c>
      <c r="BM127" s="141" t="s">
        <v>289</v>
      </c>
    </row>
    <row r="128" spans="2:65" s="1" customFormat="1" ht="11.25">
      <c r="B128" s="33"/>
      <c r="D128" s="143" t="s">
        <v>259</v>
      </c>
      <c r="F128" s="144" t="s">
        <v>290</v>
      </c>
      <c r="I128" s="145"/>
      <c r="L128" s="33"/>
      <c r="M128" s="146"/>
      <c r="T128" s="54"/>
      <c r="AT128" s="18" t="s">
        <v>259</v>
      </c>
      <c r="AU128" s="18" t="s">
        <v>83</v>
      </c>
    </row>
    <row r="129" spans="2:65" s="13" customFormat="1" ht="11.25">
      <c r="B129" s="155"/>
      <c r="D129" s="148" t="s">
        <v>261</v>
      </c>
      <c r="E129" s="156" t="s">
        <v>19</v>
      </c>
      <c r="F129" s="157" t="s">
        <v>291</v>
      </c>
      <c r="H129" s="156" t="s">
        <v>19</v>
      </c>
      <c r="I129" s="158"/>
      <c r="L129" s="155"/>
      <c r="M129" s="159"/>
      <c r="T129" s="160"/>
      <c r="AT129" s="156" t="s">
        <v>261</v>
      </c>
      <c r="AU129" s="156" t="s">
        <v>83</v>
      </c>
      <c r="AV129" s="13" t="s">
        <v>81</v>
      </c>
      <c r="AW129" s="13" t="s">
        <v>35</v>
      </c>
      <c r="AX129" s="13" t="s">
        <v>73</v>
      </c>
      <c r="AY129" s="156" t="s">
        <v>251</v>
      </c>
    </row>
    <row r="130" spans="2:65" s="12" customFormat="1" ht="11.25">
      <c r="B130" s="147"/>
      <c r="D130" s="148" t="s">
        <v>261</v>
      </c>
      <c r="E130" s="149" t="s">
        <v>19</v>
      </c>
      <c r="F130" s="150" t="s">
        <v>292</v>
      </c>
      <c r="H130" s="151">
        <v>8.2210000000000001</v>
      </c>
      <c r="I130" s="152"/>
      <c r="L130" s="147"/>
      <c r="M130" s="153"/>
      <c r="T130" s="154"/>
      <c r="AT130" s="149" t="s">
        <v>261</v>
      </c>
      <c r="AU130" s="149" t="s">
        <v>83</v>
      </c>
      <c r="AV130" s="12" t="s">
        <v>83</v>
      </c>
      <c r="AW130" s="12" t="s">
        <v>35</v>
      </c>
      <c r="AX130" s="12" t="s">
        <v>81</v>
      </c>
      <c r="AY130" s="149" t="s">
        <v>251</v>
      </c>
    </row>
    <row r="131" spans="2:65" s="1" customFormat="1" ht="24.2" customHeight="1">
      <c r="B131" s="33"/>
      <c r="C131" s="130" t="s">
        <v>293</v>
      </c>
      <c r="D131" s="130" t="s">
        <v>253</v>
      </c>
      <c r="E131" s="131" t="s">
        <v>294</v>
      </c>
      <c r="F131" s="132" t="s">
        <v>295</v>
      </c>
      <c r="G131" s="133" t="s">
        <v>122</v>
      </c>
      <c r="H131" s="134">
        <v>41.106999999999999</v>
      </c>
      <c r="I131" s="135"/>
      <c r="J131" s="136">
        <f>ROUND(I131*H131,2)</f>
        <v>0</v>
      </c>
      <c r="K131" s="132" t="s">
        <v>256</v>
      </c>
      <c r="L131" s="33"/>
      <c r="M131" s="137" t="s">
        <v>19</v>
      </c>
      <c r="N131" s="138" t="s">
        <v>44</v>
      </c>
      <c r="P131" s="139">
        <f>O131*H131</f>
        <v>0</v>
      </c>
      <c r="Q131" s="139">
        <v>0</v>
      </c>
      <c r="R131" s="139">
        <f>Q131*H131</f>
        <v>0</v>
      </c>
      <c r="S131" s="139">
        <v>0</v>
      </c>
      <c r="T131" s="140">
        <f>S131*H131</f>
        <v>0</v>
      </c>
      <c r="AR131" s="141" t="s">
        <v>257</v>
      </c>
      <c r="AT131" s="141" t="s">
        <v>253</v>
      </c>
      <c r="AU131" s="141" t="s">
        <v>83</v>
      </c>
      <c r="AY131" s="18" t="s">
        <v>251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8" t="s">
        <v>81</v>
      </c>
      <c r="BK131" s="142">
        <f>ROUND(I131*H131,2)</f>
        <v>0</v>
      </c>
      <c r="BL131" s="18" t="s">
        <v>257</v>
      </c>
      <c r="BM131" s="141" t="s">
        <v>296</v>
      </c>
    </row>
    <row r="132" spans="2:65" s="1" customFormat="1" ht="11.25">
      <c r="B132" s="33"/>
      <c r="D132" s="143" t="s">
        <v>259</v>
      </c>
      <c r="F132" s="144" t="s">
        <v>297</v>
      </c>
      <c r="I132" s="145"/>
      <c r="L132" s="33"/>
      <c r="M132" s="146"/>
      <c r="T132" s="54"/>
      <c r="AT132" s="18" t="s">
        <v>259</v>
      </c>
      <c r="AU132" s="18" t="s">
        <v>83</v>
      </c>
    </row>
    <row r="133" spans="2:65" s="13" customFormat="1" ht="11.25">
      <c r="B133" s="155"/>
      <c r="D133" s="148" t="s">
        <v>261</v>
      </c>
      <c r="E133" s="156" t="s">
        <v>19</v>
      </c>
      <c r="F133" s="157" t="s">
        <v>298</v>
      </c>
      <c r="H133" s="156" t="s">
        <v>19</v>
      </c>
      <c r="I133" s="158"/>
      <c r="L133" s="155"/>
      <c r="M133" s="159"/>
      <c r="T133" s="160"/>
      <c r="AT133" s="156" t="s">
        <v>261</v>
      </c>
      <c r="AU133" s="156" t="s">
        <v>83</v>
      </c>
      <c r="AV133" s="13" t="s">
        <v>81</v>
      </c>
      <c r="AW133" s="13" t="s">
        <v>35</v>
      </c>
      <c r="AX133" s="13" t="s">
        <v>73</v>
      </c>
      <c r="AY133" s="156" t="s">
        <v>251</v>
      </c>
    </row>
    <row r="134" spans="2:65" s="12" customFormat="1" ht="11.25">
      <c r="B134" s="147"/>
      <c r="D134" s="148" t="s">
        <v>261</v>
      </c>
      <c r="E134" s="149" t="s">
        <v>120</v>
      </c>
      <c r="F134" s="150" t="s">
        <v>299</v>
      </c>
      <c r="H134" s="151">
        <v>41.106999999999999</v>
      </c>
      <c r="I134" s="152"/>
      <c r="L134" s="147"/>
      <c r="M134" s="153"/>
      <c r="T134" s="154"/>
      <c r="AT134" s="149" t="s">
        <v>261</v>
      </c>
      <c r="AU134" s="149" t="s">
        <v>83</v>
      </c>
      <c r="AV134" s="12" t="s">
        <v>83</v>
      </c>
      <c r="AW134" s="12" t="s">
        <v>35</v>
      </c>
      <c r="AX134" s="12" t="s">
        <v>81</v>
      </c>
      <c r="AY134" s="149" t="s">
        <v>251</v>
      </c>
    </row>
    <row r="135" spans="2:65" s="1" customFormat="1" ht="37.9" customHeight="1">
      <c r="B135" s="33"/>
      <c r="C135" s="130" t="s">
        <v>300</v>
      </c>
      <c r="D135" s="130" t="s">
        <v>253</v>
      </c>
      <c r="E135" s="131" t="s">
        <v>301</v>
      </c>
      <c r="F135" s="132" t="s">
        <v>302</v>
      </c>
      <c r="G135" s="133" t="s">
        <v>122</v>
      </c>
      <c r="H135" s="134">
        <v>82.213999999999999</v>
      </c>
      <c r="I135" s="135"/>
      <c r="J135" s="136">
        <f>ROUND(I135*H135,2)</f>
        <v>0</v>
      </c>
      <c r="K135" s="132" t="s">
        <v>256</v>
      </c>
      <c r="L135" s="33"/>
      <c r="M135" s="137" t="s">
        <v>19</v>
      </c>
      <c r="N135" s="138" t="s">
        <v>44</v>
      </c>
      <c r="P135" s="139">
        <f>O135*H135</f>
        <v>0</v>
      </c>
      <c r="Q135" s="139">
        <v>0</v>
      </c>
      <c r="R135" s="139">
        <f>Q135*H135</f>
        <v>0</v>
      </c>
      <c r="S135" s="139">
        <v>0</v>
      </c>
      <c r="T135" s="140">
        <f>S135*H135</f>
        <v>0</v>
      </c>
      <c r="AR135" s="141" t="s">
        <v>257</v>
      </c>
      <c r="AT135" s="141" t="s">
        <v>253</v>
      </c>
      <c r="AU135" s="141" t="s">
        <v>83</v>
      </c>
      <c r="AY135" s="18" t="s">
        <v>251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8" t="s">
        <v>81</v>
      </c>
      <c r="BK135" s="142">
        <f>ROUND(I135*H135,2)</f>
        <v>0</v>
      </c>
      <c r="BL135" s="18" t="s">
        <v>257</v>
      </c>
      <c r="BM135" s="141" t="s">
        <v>303</v>
      </c>
    </row>
    <row r="136" spans="2:65" s="1" customFormat="1" ht="11.25">
      <c r="B136" s="33"/>
      <c r="D136" s="143" t="s">
        <v>259</v>
      </c>
      <c r="F136" s="144" t="s">
        <v>304</v>
      </c>
      <c r="I136" s="145"/>
      <c r="L136" s="33"/>
      <c r="M136" s="146"/>
      <c r="T136" s="54"/>
      <c r="AT136" s="18" t="s">
        <v>259</v>
      </c>
      <c r="AU136" s="18" t="s">
        <v>83</v>
      </c>
    </row>
    <row r="137" spans="2:65" s="12" customFormat="1" ht="11.25">
      <c r="B137" s="147"/>
      <c r="D137" s="148" t="s">
        <v>261</v>
      </c>
      <c r="E137" s="149" t="s">
        <v>19</v>
      </c>
      <c r="F137" s="150" t="s">
        <v>305</v>
      </c>
      <c r="H137" s="151">
        <v>82.213999999999999</v>
      </c>
      <c r="I137" s="152"/>
      <c r="L137" s="147"/>
      <c r="M137" s="153"/>
      <c r="T137" s="154"/>
      <c r="AT137" s="149" t="s">
        <v>261</v>
      </c>
      <c r="AU137" s="149" t="s">
        <v>83</v>
      </c>
      <c r="AV137" s="12" t="s">
        <v>83</v>
      </c>
      <c r="AW137" s="12" t="s">
        <v>35</v>
      </c>
      <c r="AX137" s="12" t="s">
        <v>81</v>
      </c>
      <c r="AY137" s="149" t="s">
        <v>251</v>
      </c>
    </row>
    <row r="138" spans="2:65" s="1" customFormat="1" ht="37.9" customHeight="1">
      <c r="B138" s="33"/>
      <c r="C138" s="130" t="s">
        <v>306</v>
      </c>
      <c r="D138" s="130" t="s">
        <v>253</v>
      </c>
      <c r="E138" s="131" t="s">
        <v>307</v>
      </c>
      <c r="F138" s="132" t="s">
        <v>308</v>
      </c>
      <c r="G138" s="133" t="s">
        <v>122</v>
      </c>
      <c r="H138" s="134">
        <v>8.2210000000000001</v>
      </c>
      <c r="I138" s="135"/>
      <c r="J138" s="136">
        <f>ROUND(I138*H138,2)</f>
        <v>0</v>
      </c>
      <c r="K138" s="132" t="s">
        <v>256</v>
      </c>
      <c r="L138" s="33"/>
      <c r="M138" s="137" t="s">
        <v>19</v>
      </c>
      <c r="N138" s="138" t="s">
        <v>44</v>
      </c>
      <c r="P138" s="139">
        <f>O138*H138</f>
        <v>0</v>
      </c>
      <c r="Q138" s="139">
        <v>0</v>
      </c>
      <c r="R138" s="139">
        <f>Q138*H138</f>
        <v>0</v>
      </c>
      <c r="S138" s="139">
        <v>0</v>
      </c>
      <c r="T138" s="140">
        <f>S138*H138</f>
        <v>0</v>
      </c>
      <c r="AR138" s="141" t="s">
        <v>257</v>
      </c>
      <c r="AT138" s="141" t="s">
        <v>253</v>
      </c>
      <c r="AU138" s="141" t="s">
        <v>83</v>
      </c>
      <c r="AY138" s="18" t="s">
        <v>251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8" t="s">
        <v>81</v>
      </c>
      <c r="BK138" s="142">
        <f>ROUND(I138*H138,2)</f>
        <v>0</v>
      </c>
      <c r="BL138" s="18" t="s">
        <v>257</v>
      </c>
      <c r="BM138" s="141" t="s">
        <v>309</v>
      </c>
    </row>
    <row r="139" spans="2:65" s="1" customFormat="1" ht="11.25">
      <c r="B139" s="33"/>
      <c r="D139" s="143" t="s">
        <v>259</v>
      </c>
      <c r="F139" s="144" t="s">
        <v>310</v>
      </c>
      <c r="I139" s="145"/>
      <c r="L139" s="33"/>
      <c r="M139" s="146"/>
      <c r="T139" s="54"/>
      <c r="AT139" s="18" t="s">
        <v>259</v>
      </c>
      <c r="AU139" s="18" t="s">
        <v>83</v>
      </c>
    </row>
    <row r="140" spans="2:65" s="12" customFormat="1" ht="11.25">
      <c r="B140" s="147"/>
      <c r="D140" s="148" t="s">
        <v>261</v>
      </c>
      <c r="E140" s="149" t="s">
        <v>154</v>
      </c>
      <c r="F140" s="150" t="s">
        <v>311</v>
      </c>
      <c r="H140" s="151">
        <v>8.2210000000000001</v>
      </c>
      <c r="I140" s="152"/>
      <c r="L140" s="147"/>
      <c r="M140" s="153"/>
      <c r="T140" s="154"/>
      <c r="AT140" s="149" t="s">
        <v>261</v>
      </c>
      <c r="AU140" s="149" t="s">
        <v>83</v>
      </c>
      <c r="AV140" s="12" t="s">
        <v>83</v>
      </c>
      <c r="AW140" s="12" t="s">
        <v>35</v>
      </c>
      <c r="AX140" s="12" t="s">
        <v>81</v>
      </c>
      <c r="AY140" s="149" t="s">
        <v>251</v>
      </c>
    </row>
    <row r="141" spans="2:65" s="1" customFormat="1" ht="24.2" customHeight="1">
      <c r="B141" s="33"/>
      <c r="C141" s="130" t="s">
        <v>312</v>
      </c>
      <c r="D141" s="130" t="s">
        <v>253</v>
      </c>
      <c r="E141" s="131" t="s">
        <v>313</v>
      </c>
      <c r="F141" s="132" t="s">
        <v>314</v>
      </c>
      <c r="G141" s="133" t="s">
        <v>122</v>
      </c>
      <c r="H141" s="134">
        <v>8.2210000000000001</v>
      </c>
      <c r="I141" s="135"/>
      <c r="J141" s="136">
        <f>ROUND(I141*H141,2)</f>
        <v>0</v>
      </c>
      <c r="K141" s="132" t="s">
        <v>256</v>
      </c>
      <c r="L141" s="33"/>
      <c r="M141" s="137" t="s">
        <v>19</v>
      </c>
      <c r="N141" s="138" t="s">
        <v>44</v>
      </c>
      <c r="P141" s="139">
        <f>O141*H141</f>
        <v>0</v>
      </c>
      <c r="Q141" s="139">
        <v>0</v>
      </c>
      <c r="R141" s="139">
        <f>Q141*H141</f>
        <v>0</v>
      </c>
      <c r="S141" s="139">
        <v>0</v>
      </c>
      <c r="T141" s="140">
        <f>S141*H141</f>
        <v>0</v>
      </c>
      <c r="AR141" s="141" t="s">
        <v>257</v>
      </c>
      <c r="AT141" s="141" t="s">
        <v>253</v>
      </c>
      <c r="AU141" s="141" t="s">
        <v>83</v>
      </c>
      <c r="AY141" s="18" t="s">
        <v>251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8" t="s">
        <v>81</v>
      </c>
      <c r="BK141" s="142">
        <f>ROUND(I141*H141,2)</f>
        <v>0</v>
      </c>
      <c r="BL141" s="18" t="s">
        <v>257</v>
      </c>
      <c r="BM141" s="141" t="s">
        <v>315</v>
      </c>
    </row>
    <row r="142" spans="2:65" s="1" customFormat="1" ht="11.25">
      <c r="B142" s="33"/>
      <c r="D142" s="143" t="s">
        <v>259</v>
      </c>
      <c r="F142" s="144" t="s">
        <v>316</v>
      </c>
      <c r="I142" s="145"/>
      <c r="L142" s="33"/>
      <c r="M142" s="146"/>
      <c r="T142" s="54"/>
      <c r="AT142" s="18" t="s">
        <v>259</v>
      </c>
      <c r="AU142" s="18" t="s">
        <v>83</v>
      </c>
    </row>
    <row r="143" spans="2:65" s="12" customFormat="1" ht="11.25">
      <c r="B143" s="147"/>
      <c r="D143" s="148" t="s">
        <v>261</v>
      </c>
      <c r="E143" s="149" t="s">
        <v>19</v>
      </c>
      <c r="F143" s="150" t="s">
        <v>154</v>
      </c>
      <c r="H143" s="151">
        <v>8.2210000000000001</v>
      </c>
      <c r="I143" s="152"/>
      <c r="L143" s="147"/>
      <c r="M143" s="153"/>
      <c r="T143" s="154"/>
      <c r="AT143" s="149" t="s">
        <v>261</v>
      </c>
      <c r="AU143" s="149" t="s">
        <v>83</v>
      </c>
      <c r="AV143" s="12" t="s">
        <v>83</v>
      </c>
      <c r="AW143" s="12" t="s">
        <v>35</v>
      </c>
      <c r="AX143" s="12" t="s">
        <v>81</v>
      </c>
      <c r="AY143" s="149" t="s">
        <v>251</v>
      </c>
    </row>
    <row r="144" spans="2:65" s="1" customFormat="1" ht="24.2" customHeight="1">
      <c r="B144" s="33"/>
      <c r="C144" s="130" t="s">
        <v>317</v>
      </c>
      <c r="D144" s="130" t="s">
        <v>253</v>
      </c>
      <c r="E144" s="131" t="s">
        <v>318</v>
      </c>
      <c r="F144" s="132" t="s">
        <v>319</v>
      </c>
      <c r="G144" s="133" t="s">
        <v>122</v>
      </c>
      <c r="H144" s="134">
        <v>82.213999999999999</v>
      </c>
      <c r="I144" s="135"/>
      <c r="J144" s="136">
        <f>ROUND(I144*H144,2)</f>
        <v>0</v>
      </c>
      <c r="K144" s="132" t="s">
        <v>256</v>
      </c>
      <c r="L144" s="33"/>
      <c r="M144" s="137" t="s">
        <v>19</v>
      </c>
      <c r="N144" s="138" t="s">
        <v>44</v>
      </c>
      <c r="P144" s="139">
        <f>O144*H144</f>
        <v>0</v>
      </c>
      <c r="Q144" s="139">
        <v>0</v>
      </c>
      <c r="R144" s="139">
        <f>Q144*H144</f>
        <v>0</v>
      </c>
      <c r="S144" s="139">
        <v>0</v>
      </c>
      <c r="T144" s="140">
        <f>S144*H144</f>
        <v>0</v>
      </c>
      <c r="AR144" s="141" t="s">
        <v>257</v>
      </c>
      <c r="AT144" s="141" t="s">
        <v>253</v>
      </c>
      <c r="AU144" s="141" t="s">
        <v>83</v>
      </c>
      <c r="AY144" s="18" t="s">
        <v>251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8" t="s">
        <v>81</v>
      </c>
      <c r="BK144" s="142">
        <f>ROUND(I144*H144,2)</f>
        <v>0</v>
      </c>
      <c r="BL144" s="18" t="s">
        <v>257</v>
      </c>
      <c r="BM144" s="141" t="s">
        <v>320</v>
      </c>
    </row>
    <row r="145" spans="2:65" s="1" customFormat="1" ht="11.25">
      <c r="B145" s="33"/>
      <c r="D145" s="143" t="s">
        <v>259</v>
      </c>
      <c r="F145" s="144" t="s">
        <v>321</v>
      </c>
      <c r="I145" s="145"/>
      <c r="L145" s="33"/>
      <c r="M145" s="146"/>
      <c r="T145" s="54"/>
      <c r="AT145" s="18" t="s">
        <v>259</v>
      </c>
      <c r="AU145" s="18" t="s">
        <v>83</v>
      </c>
    </row>
    <row r="146" spans="2:65" s="12" customFormat="1" ht="11.25">
      <c r="B146" s="147"/>
      <c r="D146" s="148" t="s">
        <v>261</v>
      </c>
      <c r="E146" s="149" t="s">
        <v>19</v>
      </c>
      <c r="F146" s="150" t="s">
        <v>120</v>
      </c>
      <c r="H146" s="151">
        <v>41.106999999999999</v>
      </c>
      <c r="I146" s="152"/>
      <c r="L146" s="147"/>
      <c r="M146" s="153"/>
      <c r="T146" s="154"/>
      <c r="AT146" s="149" t="s">
        <v>261</v>
      </c>
      <c r="AU146" s="149" t="s">
        <v>83</v>
      </c>
      <c r="AV146" s="12" t="s">
        <v>83</v>
      </c>
      <c r="AW146" s="12" t="s">
        <v>35</v>
      </c>
      <c r="AX146" s="12" t="s">
        <v>73</v>
      </c>
      <c r="AY146" s="149" t="s">
        <v>251</v>
      </c>
    </row>
    <row r="147" spans="2:65" s="12" customFormat="1" ht="11.25">
      <c r="B147" s="147"/>
      <c r="D147" s="148" t="s">
        <v>261</v>
      </c>
      <c r="E147" s="149" t="s">
        <v>19</v>
      </c>
      <c r="F147" s="150" t="s">
        <v>204</v>
      </c>
      <c r="H147" s="151">
        <v>32.886000000000003</v>
      </c>
      <c r="I147" s="152"/>
      <c r="L147" s="147"/>
      <c r="M147" s="153"/>
      <c r="T147" s="154"/>
      <c r="AT147" s="149" t="s">
        <v>261</v>
      </c>
      <c r="AU147" s="149" t="s">
        <v>83</v>
      </c>
      <c r="AV147" s="12" t="s">
        <v>83</v>
      </c>
      <c r="AW147" s="12" t="s">
        <v>35</v>
      </c>
      <c r="AX147" s="12" t="s">
        <v>73</v>
      </c>
      <c r="AY147" s="149" t="s">
        <v>251</v>
      </c>
    </row>
    <row r="148" spans="2:65" s="12" customFormat="1" ht="11.25">
      <c r="B148" s="147"/>
      <c r="D148" s="148" t="s">
        <v>261</v>
      </c>
      <c r="E148" s="149" t="s">
        <v>19</v>
      </c>
      <c r="F148" s="150" t="s">
        <v>154</v>
      </c>
      <c r="H148" s="151">
        <v>8.2210000000000001</v>
      </c>
      <c r="I148" s="152"/>
      <c r="L148" s="147"/>
      <c r="M148" s="153"/>
      <c r="T148" s="154"/>
      <c r="AT148" s="149" t="s">
        <v>261</v>
      </c>
      <c r="AU148" s="149" t="s">
        <v>83</v>
      </c>
      <c r="AV148" s="12" t="s">
        <v>83</v>
      </c>
      <c r="AW148" s="12" t="s">
        <v>35</v>
      </c>
      <c r="AX148" s="12" t="s">
        <v>73</v>
      </c>
      <c r="AY148" s="149" t="s">
        <v>251</v>
      </c>
    </row>
    <row r="149" spans="2:65" s="14" customFormat="1" ht="11.25">
      <c r="B149" s="161"/>
      <c r="D149" s="148" t="s">
        <v>261</v>
      </c>
      <c r="E149" s="162" t="s">
        <v>19</v>
      </c>
      <c r="F149" s="163" t="s">
        <v>280</v>
      </c>
      <c r="H149" s="164">
        <v>82.213999999999999</v>
      </c>
      <c r="I149" s="165"/>
      <c r="L149" s="161"/>
      <c r="M149" s="166"/>
      <c r="T149" s="167"/>
      <c r="AT149" s="162" t="s">
        <v>261</v>
      </c>
      <c r="AU149" s="162" t="s">
        <v>83</v>
      </c>
      <c r="AV149" s="14" t="s">
        <v>257</v>
      </c>
      <c r="AW149" s="14" t="s">
        <v>35</v>
      </c>
      <c r="AX149" s="14" t="s">
        <v>81</v>
      </c>
      <c r="AY149" s="162" t="s">
        <v>251</v>
      </c>
    </row>
    <row r="150" spans="2:65" s="1" customFormat="1" ht="24.2" customHeight="1">
      <c r="B150" s="33"/>
      <c r="C150" s="130" t="s">
        <v>8</v>
      </c>
      <c r="D150" s="130" t="s">
        <v>253</v>
      </c>
      <c r="E150" s="131" t="s">
        <v>322</v>
      </c>
      <c r="F150" s="132" t="s">
        <v>323</v>
      </c>
      <c r="G150" s="133" t="s">
        <v>324</v>
      </c>
      <c r="H150" s="134">
        <v>14.798</v>
      </c>
      <c r="I150" s="135"/>
      <c r="J150" s="136">
        <f>ROUND(I150*H150,2)</f>
        <v>0</v>
      </c>
      <c r="K150" s="132" t="s">
        <v>256</v>
      </c>
      <c r="L150" s="33"/>
      <c r="M150" s="137" t="s">
        <v>19</v>
      </c>
      <c r="N150" s="138" t="s">
        <v>44</v>
      </c>
      <c r="P150" s="139">
        <f>O150*H150</f>
        <v>0</v>
      </c>
      <c r="Q150" s="139">
        <v>0</v>
      </c>
      <c r="R150" s="139">
        <f>Q150*H150</f>
        <v>0</v>
      </c>
      <c r="S150" s="139">
        <v>0</v>
      </c>
      <c r="T150" s="140">
        <f>S150*H150</f>
        <v>0</v>
      </c>
      <c r="AR150" s="141" t="s">
        <v>257</v>
      </c>
      <c r="AT150" s="141" t="s">
        <v>253</v>
      </c>
      <c r="AU150" s="141" t="s">
        <v>83</v>
      </c>
      <c r="AY150" s="18" t="s">
        <v>251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8" t="s">
        <v>81</v>
      </c>
      <c r="BK150" s="142">
        <f>ROUND(I150*H150,2)</f>
        <v>0</v>
      </c>
      <c r="BL150" s="18" t="s">
        <v>257</v>
      </c>
      <c r="BM150" s="141" t="s">
        <v>325</v>
      </c>
    </row>
    <row r="151" spans="2:65" s="1" customFormat="1" ht="11.25">
      <c r="B151" s="33"/>
      <c r="D151" s="143" t="s">
        <v>259</v>
      </c>
      <c r="F151" s="144" t="s">
        <v>326</v>
      </c>
      <c r="I151" s="145"/>
      <c r="L151" s="33"/>
      <c r="M151" s="146"/>
      <c r="T151" s="54"/>
      <c r="AT151" s="18" t="s">
        <v>259</v>
      </c>
      <c r="AU151" s="18" t="s">
        <v>83</v>
      </c>
    </row>
    <row r="152" spans="2:65" s="13" customFormat="1" ht="11.25">
      <c r="B152" s="155"/>
      <c r="D152" s="148" t="s">
        <v>261</v>
      </c>
      <c r="E152" s="156" t="s">
        <v>19</v>
      </c>
      <c r="F152" s="157" t="s">
        <v>327</v>
      </c>
      <c r="H152" s="156" t="s">
        <v>19</v>
      </c>
      <c r="I152" s="158"/>
      <c r="L152" s="155"/>
      <c r="M152" s="159"/>
      <c r="T152" s="160"/>
      <c r="AT152" s="156" t="s">
        <v>261</v>
      </c>
      <c r="AU152" s="156" t="s">
        <v>83</v>
      </c>
      <c r="AV152" s="13" t="s">
        <v>81</v>
      </c>
      <c r="AW152" s="13" t="s">
        <v>35</v>
      </c>
      <c r="AX152" s="13" t="s">
        <v>73</v>
      </c>
      <c r="AY152" s="156" t="s">
        <v>251</v>
      </c>
    </row>
    <row r="153" spans="2:65" s="12" customFormat="1" ht="11.25">
      <c r="B153" s="147"/>
      <c r="D153" s="148" t="s">
        <v>261</v>
      </c>
      <c r="E153" s="149" t="s">
        <v>19</v>
      </c>
      <c r="F153" s="150" t="s">
        <v>328</v>
      </c>
      <c r="H153" s="151">
        <v>14.798</v>
      </c>
      <c r="I153" s="152"/>
      <c r="L153" s="147"/>
      <c r="M153" s="153"/>
      <c r="T153" s="154"/>
      <c r="AT153" s="149" t="s">
        <v>261</v>
      </c>
      <c r="AU153" s="149" t="s">
        <v>83</v>
      </c>
      <c r="AV153" s="12" t="s">
        <v>83</v>
      </c>
      <c r="AW153" s="12" t="s">
        <v>35</v>
      </c>
      <c r="AX153" s="12" t="s">
        <v>81</v>
      </c>
      <c r="AY153" s="149" t="s">
        <v>251</v>
      </c>
    </row>
    <row r="154" spans="2:65" s="1" customFormat="1" ht="24.2" customHeight="1">
      <c r="B154" s="33"/>
      <c r="C154" s="130" t="s">
        <v>329</v>
      </c>
      <c r="D154" s="130" t="s">
        <v>253</v>
      </c>
      <c r="E154" s="131" t="s">
        <v>330</v>
      </c>
      <c r="F154" s="132" t="s">
        <v>331</v>
      </c>
      <c r="G154" s="133" t="s">
        <v>122</v>
      </c>
      <c r="H154" s="134">
        <v>32.886000000000003</v>
      </c>
      <c r="I154" s="135"/>
      <c r="J154" s="136">
        <f>ROUND(I154*H154,2)</f>
        <v>0</v>
      </c>
      <c r="K154" s="132" t="s">
        <v>256</v>
      </c>
      <c r="L154" s="33"/>
      <c r="M154" s="137" t="s">
        <v>19</v>
      </c>
      <c r="N154" s="138" t="s">
        <v>44</v>
      </c>
      <c r="P154" s="139">
        <f>O154*H154</f>
        <v>0</v>
      </c>
      <c r="Q154" s="139">
        <v>0</v>
      </c>
      <c r="R154" s="139">
        <f>Q154*H154</f>
        <v>0</v>
      </c>
      <c r="S154" s="139">
        <v>0</v>
      </c>
      <c r="T154" s="140">
        <f>S154*H154</f>
        <v>0</v>
      </c>
      <c r="AR154" s="141" t="s">
        <v>257</v>
      </c>
      <c r="AT154" s="141" t="s">
        <v>253</v>
      </c>
      <c r="AU154" s="141" t="s">
        <v>83</v>
      </c>
      <c r="AY154" s="18" t="s">
        <v>251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8" t="s">
        <v>81</v>
      </c>
      <c r="BK154" s="142">
        <f>ROUND(I154*H154,2)</f>
        <v>0</v>
      </c>
      <c r="BL154" s="18" t="s">
        <v>257</v>
      </c>
      <c r="BM154" s="141" t="s">
        <v>332</v>
      </c>
    </row>
    <row r="155" spans="2:65" s="1" customFormat="1" ht="11.25">
      <c r="B155" s="33"/>
      <c r="D155" s="143" t="s">
        <v>259</v>
      </c>
      <c r="F155" s="144" t="s">
        <v>333</v>
      </c>
      <c r="I155" s="145"/>
      <c r="L155" s="33"/>
      <c r="M155" s="146"/>
      <c r="T155" s="54"/>
      <c r="AT155" s="18" t="s">
        <v>259</v>
      </c>
      <c r="AU155" s="18" t="s">
        <v>83</v>
      </c>
    </row>
    <row r="156" spans="2:65" s="12" customFormat="1" ht="11.25">
      <c r="B156" s="147"/>
      <c r="D156" s="148" t="s">
        <v>261</v>
      </c>
      <c r="E156" s="149" t="s">
        <v>204</v>
      </c>
      <c r="F156" s="150" t="s">
        <v>334</v>
      </c>
      <c r="H156" s="151">
        <v>32.886000000000003</v>
      </c>
      <c r="I156" s="152"/>
      <c r="L156" s="147"/>
      <c r="M156" s="153"/>
      <c r="T156" s="154"/>
      <c r="AT156" s="149" t="s">
        <v>261</v>
      </c>
      <c r="AU156" s="149" t="s">
        <v>83</v>
      </c>
      <c r="AV156" s="12" t="s">
        <v>83</v>
      </c>
      <c r="AW156" s="12" t="s">
        <v>35</v>
      </c>
      <c r="AX156" s="12" t="s">
        <v>81</v>
      </c>
      <c r="AY156" s="149" t="s">
        <v>251</v>
      </c>
    </row>
    <row r="157" spans="2:65" s="11" customFormat="1" ht="22.9" customHeight="1">
      <c r="B157" s="118"/>
      <c r="D157" s="119" t="s">
        <v>72</v>
      </c>
      <c r="E157" s="128" t="s">
        <v>281</v>
      </c>
      <c r="F157" s="128" t="s">
        <v>335</v>
      </c>
      <c r="I157" s="121"/>
      <c r="J157" s="129">
        <f>BK157</f>
        <v>0</v>
      </c>
      <c r="L157" s="118"/>
      <c r="M157" s="123"/>
      <c r="P157" s="124">
        <f>SUM(P158:P174)</f>
        <v>0</v>
      </c>
      <c r="R157" s="124">
        <f>SUM(R158:R174)</f>
        <v>12.084175200000001</v>
      </c>
      <c r="T157" s="125">
        <f>SUM(T158:T174)</f>
        <v>0</v>
      </c>
      <c r="AR157" s="119" t="s">
        <v>81</v>
      </c>
      <c r="AT157" s="126" t="s">
        <v>72</v>
      </c>
      <c r="AU157" s="126" t="s">
        <v>81</v>
      </c>
      <c r="AY157" s="119" t="s">
        <v>251</v>
      </c>
      <c r="BK157" s="127">
        <f>SUM(BK158:BK174)</f>
        <v>0</v>
      </c>
    </row>
    <row r="158" spans="2:65" s="1" customFormat="1" ht="21.75" customHeight="1">
      <c r="B158" s="33"/>
      <c r="C158" s="130" t="s">
        <v>336</v>
      </c>
      <c r="D158" s="130" t="s">
        <v>253</v>
      </c>
      <c r="E158" s="131" t="s">
        <v>337</v>
      </c>
      <c r="F158" s="132" t="s">
        <v>338</v>
      </c>
      <c r="G158" s="133" t="s">
        <v>90</v>
      </c>
      <c r="H158" s="134">
        <v>4.0599999999999996</v>
      </c>
      <c r="I158" s="135"/>
      <c r="J158" s="136">
        <f>ROUND(I158*H158,2)</f>
        <v>0</v>
      </c>
      <c r="K158" s="132" t="s">
        <v>256</v>
      </c>
      <c r="L158" s="33"/>
      <c r="M158" s="137" t="s">
        <v>19</v>
      </c>
      <c r="N158" s="138" t="s">
        <v>44</v>
      </c>
      <c r="P158" s="139">
        <f>O158*H158</f>
        <v>0</v>
      </c>
      <c r="Q158" s="139">
        <v>0</v>
      </c>
      <c r="R158" s="139">
        <f>Q158*H158</f>
        <v>0</v>
      </c>
      <c r="S158" s="139">
        <v>0</v>
      </c>
      <c r="T158" s="140">
        <f>S158*H158</f>
        <v>0</v>
      </c>
      <c r="AR158" s="141" t="s">
        <v>257</v>
      </c>
      <c r="AT158" s="141" t="s">
        <v>253</v>
      </c>
      <c r="AU158" s="141" t="s">
        <v>83</v>
      </c>
      <c r="AY158" s="18" t="s">
        <v>251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8" t="s">
        <v>81</v>
      </c>
      <c r="BK158" s="142">
        <f>ROUND(I158*H158,2)</f>
        <v>0</v>
      </c>
      <c r="BL158" s="18" t="s">
        <v>257</v>
      </c>
      <c r="BM158" s="141" t="s">
        <v>339</v>
      </c>
    </row>
    <row r="159" spans="2:65" s="1" customFormat="1" ht="11.25">
      <c r="B159" s="33"/>
      <c r="D159" s="143" t="s">
        <v>259</v>
      </c>
      <c r="F159" s="144" t="s">
        <v>340</v>
      </c>
      <c r="I159" s="145"/>
      <c r="L159" s="33"/>
      <c r="M159" s="146"/>
      <c r="T159" s="54"/>
      <c r="AT159" s="18" t="s">
        <v>259</v>
      </c>
      <c r="AU159" s="18" t="s">
        <v>83</v>
      </c>
    </row>
    <row r="160" spans="2:65" s="12" customFormat="1" ht="11.25">
      <c r="B160" s="147"/>
      <c r="D160" s="148" t="s">
        <v>261</v>
      </c>
      <c r="E160" s="149" t="s">
        <v>19</v>
      </c>
      <c r="F160" s="150" t="s">
        <v>142</v>
      </c>
      <c r="H160" s="151">
        <v>4.0599999999999996</v>
      </c>
      <c r="I160" s="152"/>
      <c r="L160" s="147"/>
      <c r="M160" s="153"/>
      <c r="T160" s="154"/>
      <c r="AT160" s="149" t="s">
        <v>261</v>
      </c>
      <c r="AU160" s="149" t="s">
        <v>83</v>
      </c>
      <c r="AV160" s="12" t="s">
        <v>83</v>
      </c>
      <c r="AW160" s="12" t="s">
        <v>35</v>
      </c>
      <c r="AX160" s="12" t="s">
        <v>81</v>
      </c>
      <c r="AY160" s="149" t="s">
        <v>251</v>
      </c>
    </row>
    <row r="161" spans="2:65" s="1" customFormat="1" ht="24.2" customHeight="1">
      <c r="B161" s="33"/>
      <c r="C161" s="130" t="s">
        <v>341</v>
      </c>
      <c r="D161" s="130" t="s">
        <v>253</v>
      </c>
      <c r="E161" s="131" t="s">
        <v>342</v>
      </c>
      <c r="F161" s="132" t="s">
        <v>343</v>
      </c>
      <c r="G161" s="133" t="s">
        <v>90</v>
      </c>
      <c r="H161" s="134">
        <v>16.18</v>
      </c>
      <c r="I161" s="135"/>
      <c r="J161" s="136">
        <f>ROUND(I161*H161,2)</f>
        <v>0</v>
      </c>
      <c r="K161" s="132" t="s">
        <v>256</v>
      </c>
      <c r="L161" s="33"/>
      <c r="M161" s="137" t="s">
        <v>19</v>
      </c>
      <c r="N161" s="138" t="s">
        <v>44</v>
      </c>
      <c r="P161" s="139">
        <f>O161*H161</f>
        <v>0</v>
      </c>
      <c r="Q161" s="139">
        <v>0.31640000000000001</v>
      </c>
      <c r="R161" s="139">
        <f>Q161*H161</f>
        <v>5.1193520000000001</v>
      </c>
      <c r="S161" s="139">
        <v>0</v>
      </c>
      <c r="T161" s="140">
        <f>S161*H161</f>
        <v>0</v>
      </c>
      <c r="AR161" s="141" t="s">
        <v>257</v>
      </c>
      <c r="AT161" s="141" t="s">
        <v>253</v>
      </c>
      <c r="AU161" s="141" t="s">
        <v>83</v>
      </c>
      <c r="AY161" s="18" t="s">
        <v>251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8" t="s">
        <v>81</v>
      </c>
      <c r="BK161" s="142">
        <f>ROUND(I161*H161,2)</f>
        <v>0</v>
      </c>
      <c r="BL161" s="18" t="s">
        <v>257</v>
      </c>
      <c r="BM161" s="141" t="s">
        <v>344</v>
      </c>
    </row>
    <row r="162" spans="2:65" s="1" customFormat="1" ht="11.25">
      <c r="B162" s="33"/>
      <c r="D162" s="143" t="s">
        <v>259</v>
      </c>
      <c r="F162" s="144" t="s">
        <v>345</v>
      </c>
      <c r="I162" s="145"/>
      <c r="L162" s="33"/>
      <c r="M162" s="146"/>
      <c r="T162" s="54"/>
      <c r="AT162" s="18" t="s">
        <v>259</v>
      </c>
      <c r="AU162" s="18" t="s">
        <v>83</v>
      </c>
    </row>
    <row r="163" spans="2:65" s="12" customFormat="1" ht="11.25">
      <c r="B163" s="147"/>
      <c r="D163" s="148" t="s">
        <v>261</v>
      </c>
      <c r="E163" s="149" t="s">
        <v>19</v>
      </c>
      <c r="F163" s="150" t="s">
        <v>136</v>
      </c>
      <c r="H163" s="151">
        <v>16.18</v>
      </c>
      <c r="I163" s="152"/>
      <c r="L163" s="147"/>
      <c r="M163" s="153"/>
      <c r="T163" s="154"/>
      <c r="AT163" s="149" t="s">
        <v>261</v>
      </c>
      <c r="AU163" s="149" t="s">
        <v>83</v>
      </c>
      <c r="AV163" s="12" t="s">
        <v>83</v>
      </c>
      <c r="AW163" s="12" t="s">
        <v>35</v>
      </c>
      <c r="AX163" s="12" t="s">
        <v>81</v>
      </c>
      <c r="AY163" s="149" t="s">
        <v>251</v>
      </c>
    </row>
    <row r="164" spans="2:65" s="1" customFormat="1" ht="21.75" customHeight="1">
      <c r="B164" s="33"/>
      <c r="C164" s="130" t="s">
        <v>346</v>
      </c>
      <c r="D164" s="130" t="s">
        <v>253</v>
      </c>
      <c r="E164" s="131" t="s">
        <v>347</v>
      </c>
      <c r="F164" s="132" t="s">
        <v>348</v>
      </c>
      <c r="G164" s="133" t="s">
        <v>90</v>
      </c>
      <c r="H164" s="134">
        <v>40.39</v>
      </c>
      <c r="I164" s="135"/>
      <c r="J164" s="136">
        <f>ROUND(I164*H164,2)</f>
        <v>0</v>
      </c>
      <c r="K164" s="132" t="s">
        <v>256</v>
      </c>
      <c r="L164" s="33"/>
      <c r="M164" s="137" t="s">
        <v>19</v>
      </c>
      <c r="N164" s="138" t="s">
        <v>44</v>
      </c>
      <c r="P164" s="139">
        <f>O164*H164</f>
        <v>0</v>
      </c>
      <c r="Q164" s="139">
        <v>0</v>
      </c>
      <c r="R164" s="139">
        <f>Q164*H164</f>
        <v>0</v>
      </c>
      <c r="S164" s="139">
        <v>0</v>
      </c>
      <c r="T164" s="140">
        <f>S164*H164</f>
        <v>0</v>
      </c>
      <c r="AR164" s="141" t="s">
        <v>257</v>
      </c>
      <c r="AT164" s="141" t="s">
        <v>253</v>
      </c>
      <c r="AU164" s="141" t="s">
        <v>83</v>
      </c>
      <c r="AY164" s="18" t="s">
        <v>251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8" t="s">
        <v>81</v>
      </c>
      <c r="BK164" s="142">
        <f>ROUND(I164*H164,2)</f>
        <v>0</v>
      </c>
      <c r="BL164" s="18" t="s">
        <v>257</v>
      </c>
      <c r="BM164" s="141" t="s">
        <v>349</v>
      </c>
    </row>
    <row r="165" spans="2:65" s="1" customFormat="1" ht="11.25">
      <c r="B165" s="33"/>
      <c r="D165" s="143" t="s">
        <v>259</v>
      </c>
      <c r="F165" s="144" t="s">
        <v>350</v>
      </c>
      <c r="I165" s="145"/>
      <c r="L165" s="33"/>
      <c r="M165" s="146"/>
      <c r="T165" s="54"/>
      <c r="AT165" s="18" t="s">
        <v>259</v>
      </c>
      <c r="AU165" s="18" t="s">
        <v>83</v>
      </c>
    </row>
    <row r="166" spans="2:65" s="12" customFormat="1" ht="11.25">
      <c r="B166" s="147"/>
      <c r="D166" s="148" t="s">
        <v>261</v>
      </c>
      <c r="E166" s="149" t="s">
        <v>19</v>
      </c>
      <c r="F166" s="150" t="s">
        <v>136</v>
      </c>
      <c r="H166" s="151">
        <v>16.18</v>
      </c>
      <c r="I166" s="152"/>
      <c r="L166" s="147"/>
      <c r="M166" s="153"/>
      <c r="T166" s="154"/>
      <c r="AT166" s="149" t="s">
        <v>261</v>
      </c>
      <c r="AU166" s="149" t="s">
        <v>83</v>
      </c>
      <c r="AV166" s="12" t="s">
        <v>83</v>
      </c>
      <c r="AW166" s="12" t="s">
        <v>35</v>
      </c>
      <c r="AX166" s="12" t="s">
        <v>73</v>
      </c>
      <c r="AY166" s="149" t="s">
        <v>251</v>
      </c>
    </row>
    <row r="167" spans="2:65" s="12" customFormat="1" ht="11.25">
      <c r="B167" s="147"/>
      <c r="D167" s="148" t="s">
        <v>261</v>
      </c>
      <c r="E167" s="149" t="s">
        <v>19</v>
      </c>
      <c r="F167" s="150" t="s">
        <v>148</v>
      </c>
      <c r="H167" s="151">
        <v>24.21</v>
      </c>
      <c r="I167" s="152"/>
      <c r="L167" s="147"/>
      <c r="M167" s="153"/>
      <c r="T167" s="154"/>
      <c r="AT167" s="149" t="s">
        <v>261</v>
      </c>
      <c r="AU167" s="149" t="s">
        <v>83</v>
      </c>
      <c r="AV167" s="12" t="s">
        <v>83</v>
      </c>
      <c r="AW167" s="12" t="s">
        <v>35</v>
      </c>
      <c r="AX167" s="12" t="s">
        <v>73</v>
      </c>
      <c r="AY167" s="149" t="s">
        <v>251</v>
      </c>
    </row>
    <row r="168" spans="2:65" s="14" customFormat="1" ht="11.25">
      <c r="B168" s="161"/>
      <c r="D168" s="148" t="s">
        <v>261</v>
      </c>
      <c r="E168" s="162" t="s">
        <v>19</v>
      </c>
      <c r="F168" s="163" t="s">
        <v>280</v>
      </c>
      <c r="H168" s="164">
        <v>40.39</v>
      </c>
      <c r="I168" s="165"/>
      <c r="L168" s="161"/>
      <c r="M168" s="166"/>
      <c r="T168" s="167"/>
      <c r="AT168" s="162" t="s">
        <v>261</v>
      </c>
      <c r="AU168" s="162" t="s">
        <v>83</v>
      </c>
      <c r="AV168" s="14" t="s">
        <v>257</v>
      </c>
      <c r="AW168" s="14" t="s">
        <v>35</v>
      </c>
      <c r="AX168" s="14" t="s">
        <v>81</v>
      </c>
      <c r="AY168" s="162" t="s">
        <v>251</v>
      </c>
    </row>
    <row r="169" spans="2:65" s="1" customFormat="1" ht="33" customHeight="1">
      <c r="B169" s="33"/>
      <c r="C169" s="130" t="s">
        <v>351</v>
      </c>
      <c r="D169" s="130" t="s">
        <v>253</v>
      </c>
      <c r="E169" s="131" t="s">
        <v>352</v>
      </c>
      <c r="F169" s="132" t="s">
        <v>353</v>
      </c>
      <c r="G169" s="133" t="s">
        <v>90</v>
      </c>
      <c r="H169" s="134">
        <v>24.21</v>
      </c>
      <c r="I169" s="135"/>
      <c r="J169" s="136">
        <f>ROUND(I169*H169,2)</f>
        <v>0</v>
      </c>
      <c r="K169" s="132" t="s">
        <v>256</v>
      </c>
      <c r="L169" s="33"/>
      <c r="M169" s="137" t="s">
        <v>19</v>
      </c>
      <c r="N169" s="138" t="s">
        <v>44</v>
      </c>
      <c r="P169" s="139">
        <f>O169*H169</f>
        <v>0</v>
      </c>
      <c r="Q169" s="139">
        <v>0.1837</v>
      </c>
      <c r="R169" s="139">
        <f>Q169*H169</f>
        <v>4.4473770000000004</v>
      </c>
      <c r="S169" s="139">
        <v>0</v>
      </c>
      <c r="T169" s="140">
        <f>S169*H169</f>
        <v>0</v>
      </c>
      <c r="AR169" s="141" t="s">
        <v>257</v>
      </c>
      <c r="AT169" s="141" t="s">
        <v>253</v>
      </c>
      <c r="AU169" s="141" t="s">
        <v>83</v>
      </c>
      <c r="AY169" s="18" t="s">
        <v>251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8" t="s">
        <v>81</v>
      </c>
      <c r="BK169" s="142">
        <f>ROUND(I169*H169,2)</f>
        <v>0</v>
      </c>
      <c r="BL169" s="18" t="s">
        <v>257</v>
      </c>
      <c r="BM169" s="141" t="s">
        <v>354</v>
      </c>
    </row>
    <row r="170" spans="2:65" s="1" customFormat="1" ht="11.25">
      <c r="B170" s="33"/>
      <c r="D170" s="143" t="s">
        <v>259</v>
      </c>
      <c r="F170" s="144" t="s">
        <v>355</v>
      </c>
      <c r="I170" s="145"/>
      <c r="L170" s="33"/>
      <c r="M170" s="146"/>
      <c r="T170" s="54"/>
      <c r="AT170" s="18" t="s">
        <v>259</v>
      </c>
      <c r="AU170" s="18" t="s">
        <v>83</v>
      </c>
    </row>
    <row r="171" spans="2:65" s="12" customFormat="1" ht="11.25">
      <c r="B171" s="147"/>
      <c r="D171" s="148" t="s">
        <v>261</v>
      </c>
      <c r="E171" s="149" t="s">
        <v>19</v>
      </c>
      <c r="F171" s="150" t="s">
        <v>356</v>
      </c>
      <c r="H171" s="151">
        <v>24.21</v>
      </c>
      <c r="I171" s="152"/>
      <c r="L171" s="147"/>
      <c r="M171" s="153"/>
      <c r="T171" s="154"/>
      <c r="AT171" s="149" t="s">
        <v>261</v>
      </c>
      <c r="AU171" s="149" t="s">
        <v>83</v>
      </c>
      <c r="AV171" s="12" t="s">
        <v>83</v>
      </c>
      <c r="AW171" s="12" t="s">
        <v>35</v>
      </c>
      <c r="AX171" s="12" t="s">
        <v>81</v>
      </c>
      <c r="AY171" s="149" t="s">
        <v>251</v>
      </c>
    </row>
    <row r="172" spans="2:65" s="1" customFormat="1" ht="24.2" customHeight="1">
      <c r="B172" s="33"/>
      <c r="C172" s="130" t="s">
        <v>357</v>
      </c>
      <c r="D172" s="130" t="s">
        <v>253</v>
      </c>
      <c r="E172" s="131" t="s">
        <v>358</v>
      </c>
      <c r="F172" s="132" t="s">
        <v>359</v>
      </c>
      <c r="G172" s="133" t="s">
        <v>90</v>
      </c>
      <c r="H172" s="134">
        <v>16.18</v>
      </c>
      <c r="I172" s="135"/>
      <c r="J172" s="136">
        <f>ROUND(I172*H172,2)</f>
        <v>0</v>
      </c>
      <c r="K172" s="132" t="s">
        <v>256</v>
      </c>
      <c r="L172" s="33"/>
      <c r="M172" s="137" t="s">
        <v>19</v>
      </c>
      <c r="N172" s="138" t="s">
        <v>44</v>
      </c>
      <c r="P172" s="139">
        <f>O172*H172</f>
        <v>0</v>
      </c>
      <c r="Q172" s="139">
        <v>0.15559000000000001</v>
      </c>
      <c r="R172" s="139">
        <f>Q172*H172</f>
        <v>2.5174462000000002</v>
      </c>
      <c r="S172" s="139">
        <v>0</v>
      </c>
      <c r="T172" s="140">
        <f>S172*H172</f>
        <v>0</v>
      </c>
      <c r="AR172" s="141" t="s">
        <v>257</v>
      </c>
      <c r="AT172" s="141" t="s">
        <v>253</v>
      </c>
      <c r="AU172" s="141" t="s">
        <v>83</v>
      </c>
      <c r="AY172" s="18" t="s">
        <v>251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8" t="s">
        <v>81</v>
      </c>
      <c r="BK172" s="142">
        <f>ROUND(I172*H172,2)</f>
        <v>0</v>
      </c>
      <c r="BL172" s="18" t="s">
        <v>257</v>
      </c>
      <c r="BM172" s="141" t="s">
        <v>360</v>
      </c>
    </row>
    <row r="173" spans="2:65" s="1" customFormat="1" ht="11.25">
      <c r="B173" s="33"/>
      <c r="D173" s="143" t="s">
        <v>259</v>
      </c>
      <c r="F173" s="144" t="s">
        <v>361</v>
      </c>
      <c r="I173" s="145"/>
      <c r="L173" s="33"/>
      <c r="M173" s="146"/>
      <c r="T173" s="54"/>
      <c r="AT173" s="18" t="s">
        <v>259</v>
      </c>
      <c r="AU173" s="18" t="s">
        <v>83</v>
      </c>
    </row>
    <row r="174" spans="2:65" s="12" customFormat="1" ht="11.25">
      <c r="B174" s="147"/>
      <c r="D174" s="148" t="s">
        <v>261</v>
      </c>
      <c r="E174" s="149" t="s">
        <v>19</v>
      </c>
      <c r="F174" s="150" t="s">
        <v>136</v>
      </c>
      <c r="H174" s="151">
        <v>16.18</v>
      </c>
      <c r="I174" s="152"/>
      <c r="L174" s="147"/>
      <c r="M174" s="153"/>
      <c r="T174" s="154"/>
      <c r="AT174" s="149" t="s">
        <v>261</v>
      </c>
      <c r="AU174" s="149" t="s">
        <v>83</v>
      </c>
      <c r="AV174" s="12" t="s">
        <v>83</v>
      </c>
      <c r="AW174" s="12" t="s">
        <v>35</v>
      </c>
      <c r="AX174" s="12" t="s">
        <v>81</v>
      </c>
      <c r="AY174" s="149" t="s">
        <v>251</v>
      </c>
    </row>
    <row r="175" spans="2:65" s="11" customFormat="1" ht="22.9" customHeight="1">
      <c r="B175" s="118"/>
      <c r="D175" s="119" t="s">
        <v>72</v>
      </c>
      <c r="E175" s="128" t="s">
        <v>286</v>
      </c>
      <c r="F175" s="128" t="s">
        <v>362</v>
      </c>
      <c r="I175" s="121"/>
      <c r="J175" s="129">
        <f>BK175</f>
        <v>0</v>
      </c>
      <c r="L175" s="118"/>
      <c r="M175" s="123"/>
      <c r="P175" s="124">
        <f>SUM(P176:P413)</f>
        <v>0</v>
      </c>
      <c r="R175" s="124">
        <f>SUM(R176:R413)</f>
        <v>12.859353799999999</v>
      </c>
      <c r="T175" s="125">
        <f>SUM(T176:T413)</f>
        <v>2.3634539999999999E-2</v>
      </c>
      <c r="AR175" s="119" t="s">
        <v>81</v>
      </c>
      <c r="AT175" s="126" t="s">
        <v>72</v>
      </c>
      <c r="AU175" s="126" t="s">
        <v>81</v>
      </c>
      <c r="AY175" s="119" t="s">
        <v>251</v>
      </c>
      <c r="BK175" s="127">
        <f>SUM(BK176:BK413)</f>
        <v>0</v>
      </c>
    </row>
    <row r="176" spans="2:65" s="1" customFormat="1" ht="16.5" customHeight="1">
      <c r="B176" s="33"/>
      <c r="C176" s="130" t="s">
        <v>363</v>
      </c>
      <c r="D176" s="130" t="s">
        <v>253</v>
      </c>
      <c r="E176" s="131" t="s">
        <v>364</v>
      </c>
      <c r="F176" s="132" t="s">
        <v>365</v>
      </c>
      <c r="G176" s="133" t="s">
        <v>90</v>
      </c>
      <c r="H176" s="134">
        <v>22.02</v>
      </c>
      <c r="I176" s="135"/>
      <c r="J176" s="136">
        <f>ROUND(I176*H176,2)</f>
        <v>0</v>
      </c>
      <c r="K176" s="132" t="s">
        <v>256</v>
      </c>
      <c r="L176" s="33"/>
      <c r="M176" s="137" t="s">
        <v>19</v>
      </c>
      <c r="N176" s="138" t="s">
        <v>44</v>
      </c>
      <c r="P176" s="139">
        <f>O176*H176</f>
        <v>0</v>
      </c>
      <c r="Q176" s="139">
        <v>2.5999999999999998E-4</v>
      </c>
      <c r="R176" s="139">
        <f>Q176*H176</f>
        <v>5.7251999999999997E-3</v>
      </c>
      <c r="S176" s="139">
        <v>0</v>
      </c>
      <c r="T176" s="140">
        <f>S176*H176</f>
        <v>0</v>
      </c>
      <c r="AR176" s="141" t="s">
        <v>257</v>
      </c>
      <c r="AT176" s="141" t="s">
        <v>253</v>
      </c>
      <c r="AU176" s="141" t="s">
        <v>83</v>
      </c>
      <c r="AY176" s="18" t="s">
        <v>251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8" t="s">
        <v>81</v>
      </c>
      <c r="BK176" s="142">
        <f>ROUND(I176*H176,2)</f>
        <v>0</v>
      </c>
      <c r="BL176" s="18" t="s">
        <v>257</v>
      </c>
      <c r="BM176" s="141" t="s">
        <v>366</v>
      </c>
    </row>
    <row r="177" spans="2:65" s="1" customFormat="1" ht="11.25">
      <c r="B177" s="33"/>
      <c r="D177" s="143" t="s">
        <v>259</v>
      </c>
      <c r="F177" s="144" t="s">
        <v>367</v>
      </c>
      <c r="I177" s="145"/>
      <c r="L177" s="33"/>
      <c r="M177" s="146"/>
      <c r="T177" s="54"/>
      <c r="AT177" s="18" t="s">
        <v>259</v>
      </c>
      <c r="AU177" s="18" t="s">
        <v>83</v>
      </c>
    </row>
    <row r="178" spans="2:65" s="13" customFormat="1" ht="11.25">
      <c r="B178" s="155"/>
      <c r="D178" s="148" t="s">
        <v>261</v>
      </c>
      <c r="E178" s="156" t="s">
        <v>19</v>
      </c>
      <c r="F178" s="157" t="s">
        <v>368</v>
      </c>
      <c r="H178" s="156" t="s">
        <v>19</v>
      </c>
      <c r="I178" s="158"/>
      <c r="L178" s="155"/>
      <c r="M178" s="159"/>
      <c r="T178" s="160"/>
      <c r="AT178" s="156" t="s">
        <v>261</v>
      </c>
      <c r="AU178" s="156" t="s">
        <v>83</v>
      </c>
      <c r="AV178" s="13" t="s">
        <v>81</v>
      </c>
      <c r="AW178" s="13" t="s">
        <v>35</v>
      </c>
      <c r="AX178" s="13" t="s">
        <v>73</v>
      </c>
      <c r="AY178" s="156" t="s">
        <v>251</v>
      </c>
    </row>
    <row r="179" spans="2:65" s="12" customFormat="1" ht="11.25">
      <c r="B179" s="147"/>
      <c r="D179" s="148" t="s">
        <v>261</v>
      </c>
      <c r="E179" s="149" t="s">
        <v>19</v>
      </c>
      <c r="F179" s="150" t="s">
        <v>369</v>
      </c>
      <c r="H179" s="151">
        <v>1.4139999999999999</v>
      </c>
      <c r="I179" s="152"/>
      <c r="L179" s="147"/>
      <c r="M179" s="153"/>
      <c r="T179" s="154"/>
      <c r="AT179" s="149" t="s">
        <v>261</v>
      </c>
      <c r="AU179" s="149" t="s">
        <v>83</v>
      </c>
      <c r="AV179" s="12" t="s">
        <v>83</v>
      </c>
      <c r="AW179" s="12" t="s">
        <v>35</v>
      </c>
      <c r="AX179" s="12" t="s">
        <v>73</v>
      </c>
      <c r="AY179" s="149" t="s">
        <v>251</v>
      </c>
    </row>
    <row r="180" spans="2:65" s="12" customFormat="1" ht="11.25">
      <c r="B180" s="147"/>
      <c r="D180" s="148" t="s">
        <v>261</v>
      </c>
      <c r="E180" s="149" t="s">
        <v>19</v>
      </c>
      <c r="F180" s="150" t="s">
        <v>370</v>
      </c>
      <c r="H180" s="151">
        <v>3.24</v>
      </c>
      <c r="I180" s="152"/>
      <c r="L180" s="147"/>
      <c r="M180" s="153"/>
      <c r="T180" s="154"/>
      <c r="AT180" s="149" t="s">
        <v>261</v>
      </c>
      <c r="AU180" s="149" t="s">
        <v>83</v>
      </c>
      <c r="AV180" s="12" t="s">
        <v>83</v>
      </c>
      <c r="AW180" s="12" t="s">
        <v>35</v>
      </c>
      <c r="AX180" s="12" t="s">
        <v>73</v>
      </c>
      <c r="AY180" s="149" t="s">
        <v>251</v>
      </c>
    </row>
    <row r="181" spans="2:65" s="12" customFormat="1" ht="11.25">
      <c r="B181" s="147"/>
      <c r="D181" s="148" t="s">
        <v>261</v>
      </c>
      <c r="E181" s="149" t="s">
        <v>19</v>
      </c>
      <c r="F181" s="150" t="s">
        <v>371</v>
      </c>
      <c r="H181" s="151">
        <v>1.08</v>
      </c>
      <c r="I181" s="152"/>
      <c r="L181" s="147"/>
      <c r="M181" s="153"/>
      <c r="T181" s="154"/>
      <c r="AT181" s="149" t="s">
        <v>261</v>
      </c>
      <c r="AU181" s="149" t="s">
        <v>83</v>
      </c>
      <c r="AV181" s="12" t="s">
        <v>83</v>
      </c>
      <c r="AW181" s="12" t="s">
        <v>35</v>
      </c>
      <c r="AX181" s="12" t="s">
        <v>73</v>
      </c>
      <c r="AY181" s="149" t="s">
        <v>251</v>
      </c>
    </row>
    <row r="182" spans="2:65" s="12" customFormat="1" ht="11.25">
      <c r="B182" s="147"/>
      <c r="D182" s="148" t="s">
        <v>261</v>
      </c>
      <c r="E182" s="149" t="s">
        <v>19</v>
      </c>
      <c r="F182" s="150" t="s">
        <v>372</v>
      </c>
      <c r="H182" s="151">
        <v>4.32</v>
      </c>
      <c r="I182" s="152"/>
      <c r="L182" s="147"/>
      <c r="M182" s="153"/>
      <c r="T182" s="154"/>
      <c r="AT182" s="149" t="s">
        <v>261</v>
      </c>
      <c r="AU182" s="149" t="s">
        <v>83</v>
      </c>
      <c r="AV182" s="12" t="s">
        <v>83</v>
      </c>
      <c r="AW182" s="12" t="s">
        <v>35</v>
      </c>
      <c r="AX182" s="12" t="s">
        <v>73</v>
      </c>
      <c r="AY182" s="149" t="s">
        <v>251</v>
      </c>
    </row>
    <row r="183" spans="2:65" s="12" customFormat="1" ht="11.25">
      <c r="B183" s="147"/>
      <c r="D183" s="148" t="s">
        <v>261</v>
      </c>
      <c r="E183" s="149" t="s">
        <v>19</v>
      </c>
      <c r="F183" s="150" t="s">
        <v>373</v>
      </c>
      <c r="H183" s="151">
        <v>5.4720000000000004</v>
      </c>
      <c r="I183" s="152"/>
      <c r="L183" s="147"/>
      <c r="M183" s="153"/>
      <c r="T183" s="154"/>
      <c r="AT183" s="149" t="s">
        <v>261</v>
      </c>
      <c r="AU183" s="149" t="s">
        <v>83</v>
      </c>
      <c r="AV183" s="12" t="s">
        <v>83</v>
      </c>
      <c r="AW183" s="12" t="s">
        <v>35</v>
      </c>
      <c r="AX183" s="12" t="s">
        <v>73</v>
      </c>
      <c r="AY183" s="149" t="s">
        <v>251</v>
      </c>
    </row>
    <row r="184" spans="2:65" s="12" customFormat="1" ht="11.25">
      <c r="B184" s="147"/>
      <c r="D184" s="148" t="s">
        <v>261</v>
      </c>
      <c r="E184" s="149" t="s">
        <v>19</v>
      </c>
      <c r="F184" s="150" t="s">
        <v>374</v>
      </c>
      <c r="H184" s="151">
        <v>2.5139999999999998</v>
      </c>
      <c r="I184" s="152"/>
      <c r="L184" s="147"/>
      <c r="M184" s="153"/>
      <c r="T184" s="154"/>
      <c r="AT184" s="149" t="s">
        <v>261</v>
      </c>
      <c r="AU184" s="149" t="s">
        <v>83</v>
      </c>
      <c r="AV184" s="12" t="s">
        <v>83</v>
      </c>
      <c r="AW184" s="12" t="s">
        <v>35</v>
      </c>
      <c r="AX184" s="12" t="s">
        <v>73</v>
      </c>
      <c r="AY184" s="149" t="s">
        <v>251</v>
      </c>
    </row>
    <row r="185" spans="2:65" s="12" customFormat="1" ht="11.25">
      <c r="B185" s="147"/>
      <c r="D185" s="148" t="s">
        <v>261</v>
      </c>
      <c r="E185" s="149" t="s">
        <v>19</v>
      </c>
      <c r="F185" s="150" t="s">
        <v>375</v>
      </c>
      <c r="H185" s="151">
        <v>1.9379999999999999</v>
      </c>
      <c r="I185" s="152"/>
      <c r="L185" s="147"/>
      <c r="M185" s="153"/>
      <c r="T185" s="154"/>
      <c r="AT185" s="149" t="s">
        <v>261</v>
      </c>
      <c r="AU185" s="149" t="s">
        <v>83</v>
      </c>
      <c r="AV185" s="12" t="s">
        <v>83</v>
      </c>
      <c r="AW185" s="12" t="s">
        <v>35</v>
      </c>
      <c r="AX185" s="12" t="s">
        <v>73</v>
      </c>
      <c r="AY185" s="149" t="s">
        <v>251</v>
      </c>
    </row>
    <row r="186" spans="2:65" s="12" customFormat="1" ht="11.25">
      <c r="B186" s="147"/>
      <c r="D186" s="148" t="s">
        <v>261</v>
      </c>
      <c r="E186" s="149" t="s">
        <v>19</v>
      </c>
      <c r="F186" s="150" t="s">
        <v>376</v>
      </c>
      <c r="H186" s="151">
        <v>1.702</v>
      </c>
      <c r="I186" s="152"/>
      <c r="L186" s="147"/>
      <c r="M186" s="153"/>
      <c r="T186" s="154"/>
      <c r="AT186" s="149" t="s">
        <v>261</v>
      </c>
      <c r="AU186" s="149" t="s">
        <v>83</v>
      </c>
      <c r="AV186" s="12" t="s">
        <v>83</v>
      </c>
      <c r="AW186" s="12" t="s">
        <v>35</v>
      </c>
      <c r="AX186" s="12" t="s">
        <v>73</v>
      </c>
      <c r="AY186" s="149" t="s">
        <v>251</v>
      </c>
    </row>
    <row r="187" spans="2:65" s="12" customFormat="1" ht="11.25">
      <c r="B187" s="147"/>
      <c r="D187" s="148" t="s">
        <v>261</v>
      </c>
      <c r="E187" s="149" t="s">
        <v>19</v>
      </c>
      <c r="F187" s="150" t="s">
        <v>377</v>
      </c>
      <c r="H187" s="151">
        <v>0.34</v>
      </c>
      <c r="I187" s="152"/>
      <c r="L187" s="147"/>
      <c r="M187" s="153"/>
      <c r="T187" s="154"/>
      <c r="AT187" s="149" t="s">
        <v>261</v>
      </c>
      <c r="AU187" s="149" t="s">
        <v>83</v>
      </c>
      <c r="AV187" s="12" t="s">
        <v>83</v>
      </c>
      <c r="AW187" s="12" t="s">
        <v>35</v>
      </c>
      <c r="AX187" s="12" t="s">
        <v>73</v>
      </c>
      <c r="AY187" s="149" t="s">
        <v>251</v>
      </c>
    </row>
    <row r="188" spans="2:65" s="14" customFormat="1" ht="11.25">
      <c r="B188" s="161"/>
      <c r="D188" s="148" t="s">
        <v>261</v>
      </c>
      <c r="E188" s="162" t="s">
        <v>124</v>
      </c>
      <c r="F188" s="163" t="s">
        <v>280</v>
      </c>
      <c r="H188" s="164">
        <v>22.02</v>
      </c>
      <c r="I188" s="165"/>
      <c r="L188" s="161"/>
      <c r="M188" s="166"/>
      <c r="T188" s="167"/>
      <c r="AT188" s="162" t="s">
        <v>261</v>
      </c>
      <c r="AU188" s="162" t="s">
        <v>83</v>
      </c>
      <c r="AV188" s="14" t="s">
        <v>257</v>
      </c>
      <c r="AW188" s="14" t="s">
        <v>35</v>
      </c>
      <c r="AX188" s="14" t="s">
        <v>81</v>
      </c>
      <c r="AY188" s="162" t="s">
        <v>251</v>
      </c>
    </row>
    <row r="189" spans="2:65" s="1" customFormat="1" ht="24.2" customHeight="1">
      <c r="B189" s="33"/>
      <c r="C189" s="130" t="s">
        <v>378</v>
      </c>
      <c r="D189" s="130" t="s">
        <v>253</v>
      </c>
      <c r="E189" s="131" t="s">
        <v>379</v>
      </c>
      <c r="F189" s="132" t="s">
        <v>380</v>
      </c>
      <c r="G189" s="133" t="s">
        <v>90</v>
      </c>
      <c r="H189" s="134">
        <v>22.02</v>
      </c>
      <c r="I189" s="135"/>
      <c r="J189" s="136">
        <f>ROUND(I189*H189,2)</f>
        <v>0</v>
      </c>
      <c r="K189" s="132" t="s">
        <v>256</v>
      </c>
      <c r="L189" s="33"/>
      <c r="M189" s="137" t="s">
        <v>19</v>
      </c>
      <c r="N189" s="138" t="s">
        <v>44</v>
      </c>
      <c r="P189" s="139">
        <f>O189*H189</f>
        <v>0</v>
      </c>
      <c r="Q189" s="139">
        <v>4.3800000000000002E-3</v>
      </c>
      <c r="R189" s="139">
        <f>Q189*H189</f>
        <v>9.6447600000000008E-2</v>
      </c>
      <c r="S189" s="139">
        <v>0</v>
      </c>
      <c r="T189" s="140">
        <f>S189*H189</f>
        <v>0</v>
      </c>
      <c r="AR189" s="141" t="s">
        <v>257</v>
      </c>
      <c r="AT189" s="141" t="s">
        <v>253</v>
      </c>
      <c r="AU189" s="141" t="s">
        <v>83</v>
      </c>
      <c r="AY189" s="18" t="s">
        <v>251</v>
      </c>
      <c r="BE189" s="142">
        <f>IF(N189="základní",J189,0)</f>
        <v>0</v>
      </c>
      <c r="BF189" s="142">
        <f>IF(N189="snížená",J189,0)</f>
        <v>0</v>
      </c>
      <c r="BG189" s="142">
        <f>IF(N189="zákl. přenesená",J189,0)</f>
        <v>0</v>
      </c>
      <c r="BH189" s="142">
        <f>IF(N189="sníž. přenesená",J189,0)</f>
        <v>0</v>
      </c>
      <c r="BI189" s="142">
        <f>IF(N189="nulová",J189,0)</f>
        <v>0</v>
      </c>
      <c r="BJ189" s="18" t="s">
        <v>81</v>
      </c>
      <c r="BK189" s="142">
        <f>ROUND(I189*H189,2)</f>
        <v>0</v>
      </c>
      <c r="BL189" s="18" t="s">
        <v>257</v>
      </c>
      <c r="BM189" s="141" t="s">
        <v>381</v>
      </c>
    </row>
    <row r="190" spans="2:65" s="1" customFormat="1" ht="11.25">
      <c r="B190" s="33"/>
      <c r="D190" s="143" t="s">
        <v>259</v>
      </c>
      <c r="F190" s="144" t="s">
        <v>382</v>
      </c>
      <c r="I190" s="145"/>
      <c r="L190" s="33"/>
      <c r="M190" s="146"/>
      <c r="T190" s="54"/>
      <c r="AT190" s="18" t="s">
        <v>259</v>
      </c>
      <c r="AU190" s="18" t="s">
        <v>83</v>
      </c>
    </row>
    <row r="191" spans="2:65" s="12" customFormat="1" ht="11.25">
      <c r="B191" s="147"/>
      <c r="D191" s="148" t="s">
        <v>261</v>
      </c>
      <c r="E191" s="149" t="s">
        <v>19</v>
      </c>
      <c r="F191" s="150" t="s">
        <v>124</v>
      </c>
      <c r="H191" s="151">
        <v>22.02</v>
      </c>
      <c r="I191" s="152"/>
      <c r="L191" s="147"/>
      <c r="M191" s="153"/>
      <c r="T191" s="154"/>
      <c r="AT191" s="149" t="s">
        <v>261</v>
      </c>
      <c r="AU191" s="149" t="s">
        <v>83</v>
      </c>
      <c r="AV191" s="12" t="s">
        <v>83</v>
      </c>
      <c r="AW191" s="12" t="s">
        <v>35</v>
      </c>
      <c r="AX191" s="12" t="s">
        <v>81</v>
      </c>
      <c r="AY191" s="149" t="s">
        <v>251</v>
      </c>
    </row>
    <row r="192" spans="2:65" s="1" customFormat="1" ht="21.75" customHeight="1">
      <c r="B192" s="33"/>
      <c r="C192" s="130" t="s">
        <v>7</v>
      </c>
      <c r="D192" s="130" t="s">
        <v>253</v>
      </c>
      <c r="E192" s="131" t="s">
        <v>383</v>
      </c>
      <c r="F192" s="132" t="s">
        <v>384</v>
      </c>
      <c r="G192" s="133" t="s">
        <v>90</v>
      </c>
      <c r="H192" s="134">
        <v>94.948999999999998</v>
      </c>
      <c r="I192" s="135"/>
      <c r="J192" s="136">
        <f>ROUND(I192*H192,2)</f>
        <v>0</v>
      </c>
      <c r="K192" s="132" t="s">
        <v>256</v>
      </c>
      <c r="L192" s="33"/>
      <c r="M192" s="137" t="s">
        <v>19</v>
      </c>
      <c r="N192" s="138" t="s">
        <v>44</v>
      </c>
      <c r="P192" s="139">
        <f>O192*H192</f>
        <v>0</v>
      </c>
      <c r="Q192" s="139">
        <v>9.0000000000000006E-5</v>
      </c>
      <c r="R192" s="139">
        <f>Q192*H192</f>
        <v>8.5454099999999998E-3</v>
      </c>
      <c r="S192" s="139">
        <v>6.0000000000000002E-5</v>
      </c>
      <c r="T192" s="140">
        <f>S192*H192</f>
        <v>5.6969400000000002E-3</v>
      </c>
      <c r="AR192" s="141" t="s">
        <v>257</v>
      </c>
      <c r="AT192" s="141" t="s">
        <v>253</v>
      </c>
      <c r="AU192" s="141" t="s">
        <v>83</v>
      </c>
      <c r="AY192" s="18" t="s">
        <v>251</v>
      </c>
      <c r="BE192" s="142">
        <f>IF(N192="základní",J192,0)</f>
        <v>0</v>
      </c>
      <c r="BF192" s="142">
        <f>IF(N192="snížená",J192,0)</f>
        <v>0</v>
      </c>
      <c r="BG192" s="142">
        <f>IF(N192="zákl. přenesená",J192,0)</f>
        <v>0</v>
      </c>
      <c r="BH192" s="142">
        <f>IF(N192="sníž. přenesená",J192,0)</f>
        <v>0</v>
      </c>
      <c r="BI192" s="142">
        <f>IF(N192="nulová",J192,0)</f>
        <v>0</v>
      </c>
      <c r="BJ192" s="18" t="s">
        <v>81</v>
      </c>
      <c r="BK192" s="142">
        <f>ROUND(I192*H192,2)</f>
        <v>0</v>
      </c>
      <c r="BL192" s="18" t="s">
        <v>257</v>
      </c>
      <c r="BM192" s="141" t="s">
        <v>385</v>
      </c>
    </row>
    <row r="193" spans="2:51" s="1" customFormat="1" ht="11.25">
      <c r="B193" s="33"/>
      <c r="D193" s="143" t="s">
        <v>259</v>
      </c>
      <c r="F193" s="144" t="s">
        <v>386</v>
      </c>
      <c r="I193" s="145"/>
      <c r="L193" s="33"/>
      <c r="M193" s="146"/>
      <c r="T193" s="54"/>
      <c r="AT193" s="18" t="s">
        <v>259</v>
      </c>
      <c r="AU193" s="18" t="s">
        <v>83</v>
      </c>
    </row>
    <row r="194" spans="2:51" s="13" customFormat="1" ht="11.25">
      <c r="B194" s="155"/>
      <c r="D194" s="148" t="s">
        <v>261</v>
      </c>
      <c r="E194" s="156" t="s">
        <v>19</v>
      </c>
      <c r="F194" s="157" t="s">
        <v>387</v>
      </c>
      <c r="H194" s="156" t="s">
        <v>19</v>
      </c>
      <c r="I194" s="158"/>
      <c r="L194" s="155"/>
      <c r="M194" s="159"/>
      <c r="T194" s="160"/>
      <c r="AT194" s="156" t="s">
        <v>261</v>
      </c>
      <c r="AU194" s="156" t="s">
        <v>83</v>
      </c>
      <c r="AV194" s="13" t="s">
        <v>81</v>
      </c>
      <c r="AW194" s="13" t="s">
        <v>35</v>
      </c>
      <c r="AX194" s="13" t="s">
        <v>73</v>
      </c>
      <c r="AY194" s="156" t="s">
        <v>251</v>
      </c>
    </row>
    <row r="195" spans="2:51" s="12" customFormat="1" ht="11.25">
      <c r="B195" s="147"/>
      <c r="D195" s="148" t="s">
        <v>261</v>
      </c>
      <c r="E195" s="149" t="s">
        <v>19</v>
      </c>
      <c r="F195" s="150" t="s">
        <v>388</v>
      </c>
      <c r="H195" s="151">
        <v>1.7669999999999999</v>
      </c>
      <c r="I195" s="152"/>
      <c r="L195" s="147"/>
      <c r="M195" s="153"/>
      <c r="T195" s="154"/>
      <c r="AT195" s="149" t="s">
        <v>261</v>
      </c>
      <c r="AU195" s="149" t="s">
        <v>83</v>
      </c>
      <c r="AV195" s="12" t="s">
        <v>83</v>
      </c>
      <c r="AW195" s="12" t="s">
        <v>35</v>
      </c>
      <c r="AX195" s="12" t="s">
        <v>73</v>
      </c>
      <c r="AY195" s="149" t="s">
        <v>251</v>
      </c>
    </row>
    <row r="196" spans="2:51" s="12" customFormat="1" ht="11.25">
      <c r="B196" s="147"/>
      <c r="D196" s="148" t="s">
        <v>261</v>
      </c>
      <c r="E196" s="149" t="s">
        <v>19</v>
      </c>
      <c r="F196" s="150" t="s">
        <v>389</v>
      </c>
      <c r="H196" s="151">
        <v>3.24</v>
      </c>
      <c r="I196" s="152"/>
      <c r="L196" s="147"/>
      <c r="M196" s="153"/>
      <c r="T196" s="154"/>
      <c r="AT196" s="149" t="s">
        <v>261</v>
      </c>
      <c r="AU196" s="149" t="s">
        <v>83</v>
      </c>
      <c r="AV196" s="12" t="s">
        <v>83</v>
      </c>
      <c r="AW196" s="12" t="s">
        <v>35</v>
      </c>
      <c r="AX196" s="12" t="s">
        <v>73</v>
      </c>
      <c r="AY196" s="149" t="s">
        <v>251</v>
      </c>
    </row>
    <row r="197" spans="2:51" s="12" customFormat="1" ht="11.25">
      <c r="B197" s="147"/>
      <c r="D197" s="148" t="s">
        <v>261</v>
      </c>
      <c r="E197" s="149" t="s">
        <v>19</v>
      </c>
      <c r="F197" s="150" t="s">
        <v>390</v>
      </c>
      <c r="H197" s="151">
        <v>1.44</v>
      </c>
      <c r="I197" s="152"/>
      <c r="L197" s="147"/>
      <c r="M197" s="153"/>
      <c r="T197" s="154"/>
      <c r="AT197" s="149" t="s">
        <v>261</v>
      </c>
      <c r="AU197" s="149" t="s">
        <v>83</v>
      </c>
      <c r="AV197" s="12" t="s">
        <v>83</v>
      </c>
      <c r="AW197" s="12" t="s">
        <v>35</v>
      </c>
      <c r="AX197" s="12" t="s">
        <v>73</v>
      </c>
      <c r="AY197" s="149" t="s">
        <v>251</v>
      </c>
    </row>
    <row r="198" spans="2:51" s="12" customFormat="1" ht="11.25">
      <c r="B198" s="147"/>
      <c r="D198" s="148" t="s">
        <v>261</v>
      </c>
      <c r="E198" s="149" t="s">
        <v>19</v>
      </c>
      <c r="F198" s="150" t="s">
        <v>391</v>
      </c>
      <c r="H198" s="151">
        <v>5.76</v>
      </c>
      <c r="I198" s="152"/>
      <c r="L198" s="147"/>
      <c r="M198" s="153"/>
      <c r="T198" s="154"/>
      <c r="AT198" s="149" t="s">
        <v>261</v>
      </c>
      <c r="AU198" s="149" t="s">
        <v>83</v>
      </c>
      <c r="AV198" s="12" t="s">
        <v>83</v>
      </c>
      <c r="AW198" s="12" t="s">
        <v>35</v>
      </c>
      <c r="AX198" s="12" t="s">
        <v>73</v>
      </c>
      <c r="AY198" s="149" t="s">
        <v>251</v>
      </c>
    </row>
    <row r="199" spans="2:51" s="12" customFormat="1" ht="11.25">
      <c r="B199" s="147"/>
      <c r="D199" s="148" t="s">
        <v>261</v>
      </c>
      <c r="E199" s="149" t="s">
        <v>19</v>
      </c>
      <c r="F199" s="150" t="s">
        <v>392</v>
      </c>
      <c r="H199" s="151">
        <v>5.76</v>
      </c>
      <c r="I199" s="152"/>
      <c r="L199" s="147"/>
      <c r="M199" s="153"/>
      <c r="T199" s="154"/>
      <c r="AT199" s="149" t="s">
        <v>261</v>
      </c>
      <c r="AU199" s="149" t="s">
        <v>83</v>
      </c>
      <c r="AV199" s="12" t="s">
        <v>83</v>
      </c>
      <c r="AW199" s="12" t="s">
        <v>35</v>
      </c>
      <c r="AX199" s="12" t="s">
        <v>73</v>
      </c>
      <c r="AY199" s="149" t="s">
        <v>251</v>
      </c>
    </row>
    <row r="200" spans="2:51" s="15" customFormat="1" ht="11.25">
      <c r="B200" s="168"/>
      <c r="D200" s="148" t="s">
        <v>261</v>
      </c>
      <c r="E200" s="169" t="s">
        <v>130</v>
      </c>
      <c r="F200" s="170" t="s">
        <v>393</v>
      </c>
      <c r="H200" s="171">
        <v>17.966999999999999</v>
      </c>
      <c r="I200" s="172"/>
      <c r="L200" s="168"/>
      <c r="M200" s="173"/>
      <c r="T200" s="174"/>
      <c r="AT200" s="169" t="s">
        <v>261</v>
      </c>
      <c r="AU200" s="169" t="s">
        <v>83</v>
      </c>
      <c r="AV200" s="15" t="s">
        <v>268</v>
      </c>
      <c r="AW200" s="15" t="s">
        <v>35</v>
      </c>
      <c r="AX200" s="15" t="s">
        <v>73</v>
      </c>
      <c r="AY200" s="169" t="s">
        <v>251</v>
      </c>
    </row>
    <row r="201" spans="2:51" s="12" customFormat="1" ht="11.25">
      <c r="B201" s="147"/>
      <c r="D201" s="148" t="s">
        <v>261</v>
      </c>
      <c r="E201" s="149" t="s">
        <v>19</v>
      </c>
      <c r="F201" s="150" t="s">
        <v>394</v>
      </c>
      <c r="H201" s="151">
        <v>6.992</v>
      </c>
      <c r="I201" s="152"/>
      <c r="L201" s="147"/>
      <c r="M201" s="153"/>
      <c r="T201" s="154"/>
      <c r="AT201" s="149" t="s">
        <v>261</v>
      </c>
      <c r="AU201" s="149" t="s">
        <v>83</v>
      </c>
      <c r="AV201" s="12" t="s">
        <v>83</v>
      </c>
      <c r="AW201" s="12" t="s">
        <v>35</v>
      </c>
      <c r="AX201" s="12" t="s">
        <v>73</v>
      </c>
      <c r="AY201" s="149" t="s">
        <v>251</v>
      </c>
    </row>
    <row r="202" spans="2:51" s="12" customFormat="1" ht="11.25">
      <c r="B202" s="147"/>
      <c r="D202" s="148" t="s">
        <v>261</v>
      </c>
      <c r="E202" s="149" t="s">
        <v>19</v>
      </c>
      <c r="F202" s="150" t="s">
        <v>395</v>
      </c>
      <c r="H202" s="151">
        <v>4.7839999999999998</v>
      </c>
      <c r="I202" s="152"/>
      <c r="L202" s="147"/>
      <c r="M202" s="153"/>
      <c r="T202" s="154"/>
      <c r="AT202" s="149" t="s">
        <v>261</v>
      </c>
      <c r="AU202" s="149" t="s">
        <v>83</v>
      </c>
      <c r="AV202" s="12" t="s">
        <v>83</v>
      </c>
      <c r="AW202" s="12" t="s">
        <v>35</v>
      </c>
      <c r="AX202" s="12" t="s">
        <v>73</v>
      </c>
      <c r="AY202" s="149" t="s">
        <v>251</v>
      </c>
    </row>
    <row r="203" spans="2:51" s="15" customFormat="1" ht="11.25">
      <c r="B203" s="168"/>
      <c r="D203" s="148" t="s">
        <v>261</v>
      </c>
      <c r="E203" s="169" t="s">
        <v>127</v>
      </c>
      <c r="F203" s="170" t="s">
        <v>393</v>
      </c>
      <c r="H203" s="171">
        <v>11.776</v>
      </c>
      <c r="I203" s="172"/>
      <c r="L203" s="168"/>
      <c r="M203" s="173"/>
      <c r="T203" s="174"/>
      <c r="AT203" s="169" t="s">
        <v>261</v>
      </c>
      <c r="AU203" s="169" t="s">
        <v>83</v>
      </c>
      <c r="AV203" s="15" t="s">
        <v>268</v>
      </c>
      <c r="AW203" s="15" t="s">
        <v>35</v>
      </c>
      <c r="AX203" s="15" t="s">
        <v>73</v>
      </c>
      <c r="AY203" s="169" t="s">
        <v>251</v>
      </c>
    </row>
    <row r="204" spans="2:51" s="12" customFormat="1" ht="11.25">
      <c r="B204" s="147"/>
      <c r="D204" s="148" t="s">
        <v>261</v>
      </c>
      <c r="E204" s="149" t="s">
        <v>19</v>
      </c>
      <c r="F204" s="150" t="s">
        <v>396</v>
      </c>
      <c r="H204" s="151">
        <v>5.2859999999999996</v>
      </c>
      <c r="I204" s="152"/>
      <c r="L204" s="147"/>
      <c r="M204" s="153"/>
      <c r="T204" s="154"/>
      <c r="AT204" s="149" t="s">
        <v>261</v>
      </c>
      <c r="AU204" s="149" t="s">
        <v>83</v>
      </c>
      <c r="AV204" s="12" t="s">
        <v>83</v>
      </c>
      <c r="AW204" s="12" t="s">
        <v>35</v>
      </c>
      <c r="AX204" s="12" t="s">
        <v>73</v>
      </c>
      <c r="AY204" s="149" t="s">
        <v>251</v>
      </c>
    </row>
    <row r="205" spans="2:51" s="12" customFormat="1" ht="11.25">
      <c r="B205" s="147"/>
      <c r="D205" s="148" t="s">
        <v>261</v>
      </c>
      <c r="E205" s="149" t="s">
        <v>19</v>
      </c>
      <c r="F205" s="150" t="s">
        <v>397</v>
      </c>
      <c r="H205" s="151">
        <v>33.741</v>
      </c>
      <c r="I205" s="152"/>
      <c r="L205" s="147"/>
      <c r="M205" s="153"/>
      <c r="T205" s="154"/>
      <c r="AT205" s="149" t="s">
        <v>261</v>
      </c>
      <c r="AU205" s="149" t="s">
        <v>83</v>
      </c>
      <c r="AV205" s="12" t="s">
        <v>83</v>
      </c>
      <c r="AW205" s="12" t="s">
        <v>35</v>
      </c>
      <c r="AX205" s="12" t="s">
        <v>73</v>
      </c>
      <c r="AY205" s="149" t="s">
        <v>251</v>
      </c>
    </row>
    <row r="206" spans="2:51" s="12" customFormat="1" ht="11.25">
      <c r="B206" s="147"/>
      <c r="D206" s="148" t="s">
        <v>261</v>
      </c>
      <c r="E206" s="149" t="s">
        <v>19</v>
      </c>
      <c r="F206" s="150" t="s">
        <v>398</v>
      </c>
      <c r="H206" s="151">
        <v>10.269</v>
      </c>
      <c r="I206" s="152"/>
      <c r="L206" s="147"/>
      <c r="M206" s="153"/>
      <c r="T206" s="154"/>
      <c r="AT206" s="149" t="s">
        <v>261</v>
      </c>
      <c r="AU206" s="149" t="s">
        <v>83</v>
      </c>
      <c r="AV206" s="12" t="s">
        <v>83</v>
      </c>
      <c r="AW206" s="12" t="s">
        <v>35</v>
      </c>
      <c r="AX206" s="12" t="s">
        <v>73</v>
      </c>
      <c r="AY206" s="149" t="s">
        <v>251</v>
      </c>
    </row>
    <row r="207" spans="2:51" s="12" customFormat="1" ht="11.25">
      <c r="B207" s="147"/>
      <c r="D207" s="148" t="s">
        <v>261</v>
      </c>
      <c r="E207" s="149" t="s">
        <v>19</v>
      </c>
      <c r="F207" s="150" t="s">
        <v>399</v>
      </c>
      <c r="H207" s="151">
        <v>5.1520000000000001</v>
      </c>
      <c r="I207" s="152"/>
      <c r="L207" s="147"/>
      <c r="M207" s="153"/>
      <c r="T207" s="154"/>
      <c r="AT207" s="149" t="s">
        <v>261</v>
      </c>
      <c r="AU207" s="149" t="s">
        <v>83</v>
      </c>
      <c r="AV207" s="12" t="s">
        <v>83</v>
      </c>
      <c r="AW207" s="12" t="s">
        <v>35</v>
      </c>
      <c r="AX207" s="12" t="s">
        <v>73</v>
      </c>
      <c r="AY207" s="149" t="s">
        <v>251</v>
      </c>
    </row>
    <row r="208" spans="2:51" s="12" customFormat="1" ht="11.25">
      <c r="B208" s="147"/>
      <c r="D208" s="148" t="s">
        <v>261</v>
      </c>
      <c r="E208" s="149" t="s">
        <v>19</v>
      </c>
      <c r="F208" s="150" t="s">
        <v>400</v>
      </c>
      <c r="H208" s="151">
        <v>10.757999999999999</v>
      </c>
      <c r="I208" s="152"/>
      <c r="L208" s="147"/>
      <c r="M208" s="153"/>
      <c r="T208" s="154"/>
      <c r="AT208" s="149" t="s">
        <v>261</v>
      </c>
      <c r="AU208" s="149" t="s">
        <v>83</v>
      </c>
      <c r="AV208" s="12" t="s">
        <v>83</v>
      </c>
      <c r="AW208" s="12" t="s">
        <v>35</v>
      </c>
      <c r="AX208" s="12" t="s">
        <v>73</v>
      </c>
      <c r="AY208" s="149" t="s">
        <v>251</v>
      </c>
    </row>
    <row r="209" spans="2:65" s="15" customFormat="1" ht="11.25">
      <c r="B209" s="168"/>
      <c r="D209" s="148" t="s">
        <v>261</v>
      </c>
      <c r="E209" s="169" t="s">
        <v>133</v>
      </c>
      <c r="F209" s="170" t="s">
        <v>393</v>
      </c>
      <c r="H209" s="171">
        <v>65.206000000000003</v>
      </c>
      <c r="I209" s="172"/>
      <c r="L209" s="168"/>
      <c r="M209" s="173"/>
      <c r="T209" s="174"/>
      <c r="AT209" s="169" t="s">
        <v>261</v>
      </c>
      <c r="AU209" s="169" t="s">
        <v>83</v>
      </c>
      <c r="AV209" s="15" t="s">
        <v>268</v>
      </c>
      <c r="AW209" s="15" t="s">
        <v>35</v>
      </c>
      <c r="AX209" s="15" t="s">
        <v>73</v>
      </c>
      <c r="AY209" s="169" t="s">
        <v>251</v>
      </c>
    </row>
    <row r="210" spans="2:65" s="14" customFormat="1" ht="11.25">
      <c r="B210" s="161"/>
      <c r="D210" s="148" t="s">
        <v>261</v>
      </c>
      <c r="E210" s="162" t="s">
        <v>19</v>
      </c>
      <c r="F210" s="163" t="s">
        <v>280</v>
      </c>
      <c r="H210" s="164">
        <v>94.948999999999998</v>
      </c>
      <c r="I210" s="165"/>
      <c r="L210" s="161"/>
      <c r="M210" s="166"/>
      <c r="T210" s="167"/>
      <c r="AT210" s="162" t="s">
        <v>261</v>
      </c>
      <c r="AU210" s="162" t="s">
        <v>83</v>
      </c>
      <c r="AV210" s="14" t="s">
        <v>257</v>
      </c>
      <c r="AW210" s="14" t="s">
        <v>35</v>
      </c>
      <c r="AX210" s="14" t="s">
        <v>81</v>
      </c>
      <c r="AY210" s="162" t="s">
        <v>251</v>
      </c>
    </row>
    <row r="211" spans="2:65" s="1" customFormat="1" ht="16.5" customHeight="1">
      <c r="B211" s="33"/>
      <c r="C211" s="130" t="s">
        <v>401</v>
      </c>
      <c r="D211" s="130" t="s">
        <v>253</v>
      </c>
      <c r="E211" s="131" t="s">
        <v>402</v>
      </c>
      <c r="F211" s="132" t="s">
        <v>403</v>
      </c>
      <c r="G211" s="133" t="s">
        <v>90</v>
      </c>
      <c r="H211" s="134">
        <v>22.02</v>
      </c>
      <c r="I211" s="135"/>
      <c r="J211" s="136">
        <f>ROUND(I211*H211,2)</f>
        <v>0</v>
      </c>
      <c r="K211" s="132" t="s">
        <v>256</v>
      </c>
      <c r="L211" s="33"/>
      <c r="M211" s="137" t="s">
        <v>19</v>
      </c>
      <c r="N211" s="138" t="s">
        <v>44</v>
      </c>
      <c r="P211" s="139">
        <f>O211*H211</f>
        <v>0</v>
      </c>
      <c r="Q211" s="139">
        <v>3.2730000000000002E-2</v>
      </c>
      <c r="R211" s="139">
        <f>Q211*H211</f>
        <v>0.72071459999999998</v>
      </c>
      <c r="S211" s="139">
        <v>0</v>
      </c>
      <c r="T211" s="140">
        <f>S211*H211</f>
        <v>0</v>
      </c>
      <c r="AR211" s="141" t="s">
        <v>257</v>
      </c>
      <c r="AT211" s="141" t="s">
        <v>253</v>
      </c>
      <c r="AU211" s="141" t="s">
        <v>83</v>
      </c>
      <c r="AY211" s="18" t="s">
        <v>251</v>
      </c>
      <c r="BE211" s="142">
        <f>IF(N211="základní",J211,0)</f>
        <v>0</v>
      </c>
      <c r="BF211" s="142">
        <f>IF(N211="snížená",J211,0)</f>
        <v>0</v>
      </c>
      <c r="BG211" s="142">
        <f>IF(N211="zákl. přenesená",J211,0)</f>
        <v>0</v>
      </c>
      <c r="BH211" s="142">
        <f>IF(N211="sníž. přenesená",J211,0)</f>
        <v>0</v>
      </c>
      <c r="BI211" s="142">
        <f>IF(N211="nulová",J211,0)</f>
        <v>0</v>
      </c>
      <c r="BJ211" s="18" t="s">
        <v>81</v>
      </c>
      <c r="BK211" s="142">
        <f>ROUND(I211*H211,2)</f>
        <v>0</v>
      </c>
      <c r="BL211" s="18" t="s">
        <v>257</v>
      </c>
      <c r="BM211" s="141" t="s">
        <v>404</v>
      </c>
    </row>
    <row r="212" spans="2:65" s="1" customFormat="1" ht="11.25">
      <c r="B212" s="33"/>
      <c r="D212" s="143" t="s">
        <v>259</v>
      </c>
      <c r="F212" s="144" t="s">
        <v>405</v>
      </c>
      <c r="I212" s="145"/>
      <c r="L212" s="33"/>
      <c r="M212" s="146"/>
      <c r="T212" s="54"/>
      <c r="AT212" s="18" t="s">
        <v>259</v>
      </c>
      <c r="AU212" s="18" t="s">
        <v>83</v>
      </c>
    </row>
    <row r="213" spans="2:65" s="12" customFormat="1" ht="11.25">
      <c r="B213" s="147"/>
      <c r="D213" s="148" t="s">
        <v>261</v>
      </c>
      <c r="E213" s="149" t="s">
        <v>19</v>
      </c>
      <c r="F213" s="150" t="s">
        <v>124</v>
      </c>
      <c r="H213" s="151">
        <v>22.02</v>
      </c>
      <c r="I213" s="152"/>
      <c r="L213" s="147"/>
      <c r="M213" s="153"/>
      <c r="T213" s="154"/>
      <c r="AT213" s="149" t="s">
        <v>261</v>
      </c>
      <c r="AU213" s="149" t="s">
        <v>83</v>
      </c>
      <c r="AV213" s="12" t="s">
        <v>83</v>
      </c>
      <c r="AW213" s="12" t="s">
        <v>35</v>
      </c>
      <c r="AX213" s="12" t="s">
        <v>81</v>
      </c>
      <c r="AY213" s="149" t="s">
        <v>251</v>
      </c>
    </row>
    <row r="214" spans="2:65" s="1" customFormat="1" ht="16.5" customHeight="1">
      <c r="B214" s="33"/>
      <c r="C214" s="130" t="s">
        <v>406</v>
      </c>
      <c r="D214" s="130" t="s">
        <v>253</v>
      </c>
      <c r="E214" s="131" t="s">
        <v>407</v>
      </c>
      <c r="F214" s="132" t="s">
        <v>408</v>
      </c>
      <c r="G214" s="133" t="s">
        <v>90</v>
      </c>
      <c r="H214" s="134">
        <v>74.739999999999995</v>
      </c>
      <c r="I214" s="135"/>
      <c r="J214" s="136">
        <f>ROUND(I214*H214,2)</f>
        <v>0</v>
      </c>
      <c r="K214" s="132" t="s">
        <v>256</v>
      </c>
      <c r="L214" s="33"/>
      <c r="M214" s="137" t="s">
        <v>19</v>
      </c>
      <c r="N214" s="138" t="s">
        <v>44</v>
      </c>
      <c r="P214" s="139">
        <f>O214*H214</f>
        <v>0</v>
      </c>
      <c r="Q214" s="139">
        <v>2.4000000000000001E-4</v>
      </c>
      <c r="R214" s="139">
        <f>Q214*H214</f>
        <v>1.7937599999999998E-2</v>
      </c>
      <c r="S214" s="139">
        <v>2.4000000000000001E-4</v>
      </c>
      <c r="T214" s="140">
        <f>S214*H214</f>
        <v>1.7937599999999998E-2</v>
      </c>
      <c r="AR214" s="141" t="s">
        <v>257</v>
      </c>
      <c r="AT214" s="141" t="s">
        <v>253</v>
      </c>
      <c r="AU214" s="141" t="s">
        <v>83</v>
      </c>
      <c r="AY214" s="18" t="s">
        <v>251</v>
      </c>
      <c r="BE214" s="142">
        <f>IF(N214="základní",J214,0)</f>
        <v>0</v>
      </c>
      <c r="BF214" s="142">
        <f>IF(N214="snížená",J214,0)</f>
        <v>0</v>
      </c>
      <c r="BG214" s="142">
        <f>IF(N214="zákl. přenesená",J214,0)</f>
        <v>0</v>
      </c>
      <c r="BH214" s="142">
        <f>IF(N214="sníž. přenesená",J214,0)</f>
        <v>0</v>
      </c>
      <c r="BI214" s="142">
        <f>IF(N214="nulová",J214,0)</f>
        <v>0</v>
      </c>
      <c r="BJ214" s="18" t="s">
        <v>81</v>
      </c>
      <c r="BK214" s="142">
        <f>ROUND(I214*H214,2)</f>
        <v>0</v>
      </c>
      <c r="BL214" s="18" t="s">
        <v>257</v>
      </c>
      <c r="BM214" s="141" t="s">
        <v>409</v>
      </c>
    </row>
    <row r="215" spans="2:65" s="1" customFormat="1" ht="11.25">
      <c r="B215" s="33"/>
      <c r="D215" s="143" t="s">
        <v>259</v>
      </c>
      <c r="F215" s="144" t="s">
        <v>410</v>
      </c>
      <c r="I215" s="145"/>
      <c r="L215" s="33"/>
      <c r="M215" s="146"/>
      <c r="T215" s="54"/>
      <c r="AT215" s="18" t="s">
        <v>259</v>
      </c>
      <c r="AU215" s="18" t="s">
        <v>83</v>
      </c>
    </row>
    <row r="216" spans="2:65" s="13" customFormat="1" ht="11.25">
      <c r="B216" s="155"/>
      <c r="D216" s="148" t="s">
        <v>261</v>
      </c>
      <c r="E216" s="156" t="s">
        <v>19</v>
      </c>
      <c r="F216" s="157" t="s">
        <v>411</v>
      </c>
      <c r="H216" s="156" t="s">
        <v>19</v>
      </c>
      <c r="I216" s="158"/>
      <c r="L216" s="155"/>
      <c r="M216" s="159"/>
      <c r="T216" s="160"/>
      <c r="AT216" s="156" t="s">
        <v>261</v>
      </c>
      <c r="AU216" s="156" t="s">
        <v>83</v>
      </c>
      <c r="AV216" s="13" t="s">
        <v>81</v>
      </c>
      <c r="AW216" s="13" t="s">
        <v>35</v>
      </c>
      <c r="AX216" s="13" t="s">
        <v>73</v>
      </c>
      <c r="AY216" s="156" t="s">
        <v>251</v>
      </c>
    </row>
    <row r="217" spans="2:65" s="12" customFormat="1" ht="11.25">
      <c r="B217" s="147"/>
      <c r="D217" s="148" t="s">
        <v>261</v>
      </c>
      <c r="E217" s="149" t="s">
        <v>19</v>
      </c>
      <c r="F217" s="150" t="s">
        <v>412</v>
      </c>
      <c r="H217" s="151">
        <v>74.739999999999995</v>
      </c>
      <c r="I217" s="152"/>
      <c r="L217" s="147"/>
      <c r="M217" s="153"/>
      <c r="T217" s="154"/>
      <c r="AT217" s="149" t="s">
        <v>261</v>
      </c>
      <c r="AU217" s="149" t="s">
        <v>83</v>
      </c>
      <c r="AV217" s="12" t="s">
        <v>83</v>
      </c>
      <c r="AW217" s="12" t="s">
        <v>35</v>
      </c>
      <c r="AX217" s="12" t="s">
        <v>81</v>
      </c>
      <c r="AY217" s="149" t="s">
        <v>251</v>
      </c>
    </row>
    <row r="218" spans="2:65" s="1" customFormat="1" ht="16.5" customHeight="1">
      <c r="B218" s="33"/>
      <c r="C218" s="130" t="s">
        <v>413</v>
      </c>
      <c r="D218" s="130" t="s">
        <v>253</v>
      </c>
      <c r="E218" s="131" t="s">
        <v>414</v>
      </c>
      <c r="F218" s="132" t="s">
        <v>415</v>
      </c>
      <c r="G218" s="133" t="s">
        <v>101</v>
      </c>
      <c r="H218" s="134">
        <v>65.986999999999995</v>
      </c>
      <c r="I218" s="135"/>
      <c r="J218" s="136">
        <f>ROUND(I218*H218,2)</f>
        <v>0</v>
      </c>
      <c r="K218" s="132" t="s">
        <v>256</v>
      </c>
      <c r="L218" s="33"/>
      <c r="M218" s="137" t="s">
        <v>19</v>
      </c>
      <c r="N218" s="138" t="s">
        <v>44</v>
      </c>
      <c r="P218" s="139">
        <f>O218*H218</f>
        <v>0</v>
      </c>
      <c r="Q218" s="139">
        <v>1.5E-3</v>
      </c>
      <c r="R218" s="139">
        <f>Q218*H218</f>
        <v>9.8980499999999999E-2</v>
      </c>
      <c r="S218" s="139">
        <v>0</v>
      </c>
      <c r="T218" s="140">
        <f>S218*H218</f>
        <v>0</v>
      </c>
      <c r="AR218" s="141" t="s">
        <v>257</v>
      </c>
      <c r="AT218" s="141" t="s">
        <v>253</v>
      </c>
      <c r="AU218" s="141" t="s">
        <v>83</v>
      </c>
      <c r="AY218" s="18" t="s">
        <v>251</v>
      </c>
      <c r="BE218" s="142">
        <f>IF(N218="základní",J218,0)</f>
        <v>0</v>
      </c>
      <c r="BF218" s="142">
        <f>IF(N218="snížená",J218,0)</f>
        <v>0</v>
      </c>
      <c r="BG218" s="142">
        <f>IF(N218="zákl. přenesená",J218,0)</f>
        <v>0</v>
      </c>
      <c r="BH218" s="142">
        <f>IF(N218="sníž. přenesená",J218,0)</f>
        <v>0</v>
      </c>
      <c r="BI218" s="142">
        <f>IF(N218="nulová",J218,0)</f>
        <v>0</v>
      </c>
      <c r="BJ218" s="18" t="s">
        <v>81</v>
      </c>
      <c r="BK218" s="142">
        <f>ROUND(I218*H218,2)</f>
        <v>0</v>
      </c>
      <c r="BL218" s="18" t="s">
        <v>257</v>
      </c>
      <c r="BM218" s="141" t="s">
        <v>416</v>
      </c>
    </row>
    <row r="219" spans="2:65" s="1" customFormat="1" ht="11.25">
      <c r="B219" s="33"/>
      <c r="D219" s="143" t="s">
        <v>259</v>
      </c>
      <c r="F219" s="144" t="s">
        <v>417</v>
      </c>
      <c r="I219" s="145"/>
      <c r="L219" s="33"/>
      <c r="M219" s="146"/>
      <c r="T219" s="54"/>
      <c r="AT219" s="18" t="s">
        <v>259</v>
      </c>
      <c r="AU219" s="18" t="s">
        <v>83</v>
      </c>
    </row>
    <row r="220" spans="2:65" s="13" customFormat="1" ht="11.25">
      <c r="B220" s="155"/>
      <c r="D220" s="148" t="s">
        <v>261</v>
      </c>
      <c r="E220" s="156" t="s">
        <v>19</v>
      </c>
      <c r="F220" s="157" t="s">
        <v>418</v>
      </c>
      <c r="H220" s="156" t="s">
        <v>19</v>
      </c>
      <c r="I220" s="158"/>
      <c r="L220" s="155"/>
      <c r="M220" s="159"/>
      <c r="T220" s="160"/>
      <c r="AT220" s="156" t="s">
        <v>261</v>
      </c>
      <c r="AU220" s="156" t="s">
        <v>83</v>
      </c>
      <c r="AV220" s="13" t="s">
        <v>81</v>
      </c>
      <c r="AW220" s="13" t="s">
        <v>35</v>
      </c>
      <c r="AX220" s="13" t="s">
        <v>73</v>
      </c>
      <c r="AY220" s="156" t="s">
        <v>251</v>
      </c>
    </row>
    <row r="221" spans="2:65" s="12" customFormat="1" ht="11.25">
      <c r="B221" s="147"/>
      <c r="D221" s="148" t="s">
        <v>261</v>
      </c>
      <c r="E221" s="149" t="s">
        <v>19</v>
      </c>
      <c r="F221" s="150" t="s">
        <v>388</v>
      </c>
      <c r="H221" s="151">
        <v>1.7669999999999999</v>
      </c>
      <c r="I221" s="152"/>
      <c r="L221" s="147"/>
      <c r="M221" s="153"/>
      <c r="T221" s="154"/>
      <c r="AT221" s="149" t="s">
        <v>261</v>
      </c>
      <c r="AU221" s="149" t="s">
        <v>83</v>
      </c>
      <c r="AV221" s="12" t="s">
        <v>83</v>
      </c>
      <c r="AW221" s="12" t="s">
        <v>35</v>
      </c>
      <c r="AX221" s="12" t="s">
        <v>73</v>
      </c>
      <c r="AY221" s="149" t="s">
        <v>251</v>
      </c>
    </row>
    <row r="222" spans="2:65" s="12" customFormat="1" ht="11.25">
      <c r="B222" s="147"/>
      <c r="D222" s="148" t="s">
        <v>261</v>
      </c>
      <c r="E222" s="149" t="s">
        <v>19</v>
      </c>
      <c r="F222" s="150" t="s">
        <v>419</v>
      </c>
      <c r="H222" s="151">
        <v>10.8</v>
      </c>
      <c r="I222" s="152"/>
      <c r="L222" s="147"/>
      <c r="M222" s="153"/>
      <c r="T222" s="154"/>
      <c r="AT222" s="149" t="s">
        <v>261</v>
      </c>
      <c r="AU222" s="149" t="s">
        <v>83</v>
      </c>
      <c r="AV222" s="12" t="s">
        <v>83</v>
      </c>
      <c r="AW222" s="12" t="s">
        <v>35</v>
      </c>
      <c r="AX222" s="12" t="s">
        <v>73</v>
      </c>
      <c r="AY222" s="149" t="s">
        <v>251</v>
      </c>
    </row>
    <row r="223" spans="2:65" s="12" customFormat="1" ht="11.25">
      <c r="B223" s="147"/>
      <c r="D223" s="148" t="s">
        <v>261</v>
      </c>
      <c r="E223" s="149" t="s">
        <v>19</v>
      </c>
      <c r="F223" s="150" t="s">
        <v>420</v>
      </c>
      <c r="H223" s="151">
        <v>3.6</v>
      </c>
      <c r="I223" s="152"/>
      <c r="L223" s="147"/>
      <c r="M223" s="153"/>
      <c r="T223" s="154"/>
      <c r="AT223" s="149" t="s">
        <v>261</v>
      </c>
      <c r="AU223" s="149" t="s">
        <v>83</v>
      </c>
      <c r="AV223" s="12" t="s">
        <v>83</v>
      </c>
      <c r="AW223" s="12" t="s">
        <v>35</v>
      </c>
      <c r="AX223" s="12" t="s">
        <v>73</v>
      </c>
      <c r="AY223" s="149" t="s">
        <v>251</v>
      </c>
    </row>
    <row r="224" spans="2:65" s="12" customFormat="1" ht="11.25">
      <c r="B224" s="147"/>
      <c r="D224" s="148" t="s">
        <v>261</v>
      </c>
      <c r="E224" s="149" t="s">
        <v>19</v>
      </c>
      <c r="F224" s="150" t="s">
        <v>421</v>
      </c>
      <c r="H224" s="151">
        <v>14.4</v>
      </c>
      <c r="I224" s="152"/>
      <c r="L224" s="147"/>
      <c r="M224" s="153"/>
      <c r="T224" s="154"/>
      <c r="AT224" s="149" t="s">
        <v>261</v>
      </c>
      <c r="AU224" s="149" t="s">
        <v>83</v>
      </c>
      <c r="AV224" s="12" t="s">
        <v>83</v>
      </c>
      <c r="AW224" s="12" t="s">
        <v>35</v>
      </c>
      <c r="AX224" s="12" t="s">
        <v>73</v>
      </c>
      <c r="AY224" s="149" t="s">
        <v>251</v>
      </c>
    </row>
    <row r="225" spans="2:65" s="12" customFormat="1" ht="11.25">
      <c r="B225" s="147"/>
      <c r="D225" s="148" t="s">
        <v>261</v>
      </c>
      <c r="E225" s="149" t="s">
        <v>19</v>
      </c>
      <c r="F225" s="150" t="s">
        <v>422</v>
      </c>
      <c r="H225" s="151">
        <v>14.4</v>
      </c>
      <c r="I225" s="152"/>
      <c r="L225" s="147"/>
      <c r="M225" s="153"/>
      <c r="T225" s="154"/>
      <c r="AT225" s="149" t="s">
        <v>261</v>
      </c>
      <c r="AU225" s="149" t="s">
        <v>83</v>
      </c>
      <c r="AV225" s="12" t="s">
        <v>83</v>
      </c>
      <c r="AW225" s="12" t="s">
        <v>35</v>
      </c>
      <c r="AX225" s="12" t="s">
        <v>73</v>
      </c>
      <c r="AY225" s="149" t="s">
        <v>251</v>
      </c>
    </row>
    <row r="226" spans="2:65" s="12" customFormat="1" ht="11.25">
      <c r="B226" s="147"/>
      <c r="D226" s="148" t="s">
        <v>261</v>
      </c>
      <c r="E226" s="149" t="s">
        <v>19</v>
      </c>
      <c r="F226" s="150" t="s">
        <v>423</v>
      </c>
      <c r="H226" s="151">
        <v>8.3800000000000008</v>
      </c>
      <c r="I226" s="152"/>
      <c r="L226" s="147"/>
      <c r="M226" s="153"/>
      <c r="T226" s="154"/>
      <c r="AT226" s="149" t="s">
        <v>261</v>
      </c>
      <c r="AU226" s="149" t="s">
        <v>83</v>
      </c>
      <c r="AV226" s="12" t="s">
        <v>83</v>
      </c>
      <c r="AW226" s="12" t="s">
        <v>35</v>
      </c>
      <c r="AX226" s="12" t="s">
        <v>73</v>
      </c>
      <c r="AY226" s="149" t="s">
        <v>251</v>
      </c>
    </row>
    <row r="227" spans="2:65" s="12" customFormat="1" ht="11.25">
      <c r="B227" s="147"/>
      <c r="D227" s="148" t="s">
        <v>261</v>
      </c>
      <c r="E227" s="149" t="s">
        <v>19</v>
      </c>
      <c r="F227" s="150" t="s">
        <v>424</v>
      </c>
      <c r="H227" s="151">
        <v>6.46</v>
      </c>
      <c r="I227" s="152"/>
      <c r="L227" s="147"/>
      <c r="M227" s="153"/>
      <c r="T227" s="154"/>
      <c r="AT227" s="149" t="s">
        <v>261</v>
      </c>
      <c r="AU227" s="149" t="s">
        <v>83</v>
      </c>
      <c r="AV227" s="12" t="s">
        <v>83</v>
      </c>
      <c r="AW227" s="12" t="s">
        <v>35</v>
      </c>
      <c r="AX227" s="12" t="s">
        <v>73</v>
      </c>
      <c r="AY227" s="149" t="s">
        <v>251</v>
      </c>
    </row>
    <row r="228" spans="2:65" s="12" customFormat="1" ht="11.25">
      <c r="B228" s="147"/>
      <c r="D228" s="148" t="s">
        <v>261</v>
      </c>
      <c r="E228" s="149" t="s">
        <v>19</v>
      </c>
      <c r="F228" s="150" t="s">
        <v>425</v>
      </c>
      <c r="H228" s="151">
        <v>4.4800000000000004</v>
      </c>
      <c r="I228" s="152"/>
      <c r="L228" s="147"/>
      <c r="M228" s="153"/>
      <c r="T228" s="154"/>
      <c r="AT228" s="149" t="s">
        <v>261</v>
      </c>
      <c r="AU228" s="149" t="s">
        <v>83</v>
      </c>
      <c r="AV228" s="12" t="s">
        <v>83</v>
      </c>
      <c r="AW228" s="12" t="s">
        <v>35</v>
      </c>
      <c r="AX228" s="12" t="s">
        <v>73</v>
      </c>
      <c r="AY228" s="149" t="s">
        <v>251</v>
      </c>
    </row>
    <row r="229" spans="2:65" s="12" customFormat="1" ht="11.25">
      <c r="B229" s="147"/>
      <c r="D229" s="148" t="s">
        <v>261</v>
      </c>
      <c r="E229" s="149" t="s">
        <v>19</v>
      </c>
      <c r="F229" s="150" t="s">
        <v>426</v>
      </c>
      <c r="H229" s="151">
        <v>1.7</v>
      </c>
      <c r="I229" s="152"/>
      <c r="L229" s="147"/>
      <c r="M229" s="153"/>
      <c r="T229" s="154"/>
      <c r="AT229" s="149" t="s">
        <v>261</v>
      </c>
      <c r="AU229" s="149" t="s">
        <v>83</v>
      </c>
      <c r="AV229" s="12" t="s">
        <v>83</v>
      </c>
      <c r="AW229" s="12" t="s">
        <v>35</v>
      </c>
      <c r="AX229" s="12" t="s">
        <v>73</v>
      </c>
      <c r="AY229" s="149" t="s">
        <v>251</v>
      </c>
    </row>
    <row r="230" spans="2:65" s="14" customFormat="1" ht="11.25">
      <c r="B230" s="161"/>
      <c r="D230" s="148" t="s">
        <v>261</v>
      </c>
      <c r="E230" s="162" t="s">
        <v>110</v>
      </c>
      <c r="F230" s="163" t="s">
        <v>280</v>
      </c>
      <c r="H230" s="164">
        <v>65.986999999999995</v>
      </c>
      <c r="I230" s="165"/>
      <c r="L230" s="161"/>
      <c r="M230" s="166"/>
      <c r="T230" s="167"/>
      <c r="AT230" s="162" t="s">
        <v>261</v>
      </c>
      <c r="AU230" s="162" t="s">
        <v>83</v>
      </c>
      <c r="AV230" s="14" t="s">
        <v>257</v>
      </c>
      <c r="AW230" s="14" t="s">
        <v>35</v>
      </c>
      <c r="AX230" s="14" t="s">
        <v>81</v>
      </c>
      <c r="AY230" s="162" t="s">
        <v>251</v>
      </c>
    </row>
    <row r="231" spans="2:65" s="1" customFormat="1" ht="16.5" customHeight="1">
      <c r="B231" s="33"/>
      <c r="C231" s="130" t="s">
        <v>427</v>
      </c>
      <c r="D231" s="130" t="s">
        <v>253</v>
      </c>
      <c r="E231" s="131" t="s">
        <v>428</v>
      </c>
      <c r="F231" s="132" t="s">
        <v>429</v>
      </c>
      <c r="G231" s="133" t="s">
        <v>90</v>
      </c>
      <c r="H231" s="134">
        <v>26.1</v>
      </c>
      <c r="I231" s="135"/>
      <c r="J231" s="136">
        <f>ROUND(I231*H231,2)</f>
        <v>0</v>
      </c>
      <c r="K231" s="132" t="s">
        <v>256</v>
      </c>
      <c r="L231" s="33"/>
      <c r="M231" s="137" t="s">
        <v>19</v>
      </c>
      <c r="N231" s="138" t="s">
        <v>44</v>
      </c>
      <c r="P231" s="139">
        <f>O231*H231</f>
        <v>0</v>
      </c>
      <c r="Q231" s="139">
        <v>2.5999999999999998E-4</v>
      </c>
      <c r="R231" s="139">
        <f>Q231*H231</f>
        <v>6.7859999999999995E-3</v>
      </c>
      <c r="S231" s="139">
        <v>0</v>
      </c>
      <c r="T231" s="140">
        <f>S231*H231</f>
        <v>0</v>
      </c>
      <c r="AR231" s="141" t="s">
        <v>257</v>
      </c>
      <c r="AT231" s="141" t="s">
        <v>253</v>
      </c>
      <c r="AU231" s="141" t="s">
        <v>83</v>
      </c>
      <c r="AY231" s="18" t="s">
        <v>251</v>
      </c>
      <c r="BE231" s="142">
        <f>IF(N231="základní",J231,0)</f>
        <v>0</v>
      </c>
      <c r="BF231" s="142">
        <f>IF(N231="snížená",J231,0)</f>
        <v>0</v>
      </c>
      <c r="BG231" s="142">
        <f>IF(N231="zákl. přenesená",J231,0)</f>
        <v>0</v>
      </c>
      <c r="BH231" s="142">
        <f>IF(N231="sníž. přenesená",J231,0)</f>
        <v>0</v>
      </c>
      <c r="BI231" s="142">
        <f>IF(N231="nulová",J231,0)</f>
        <v>0</v>
      </c>
      <c r="BJ231" s="18" t="s">
        <v>81</v>
      </c>
      <c r="BK231" s="142">
        <f>ROUND(I231*H231,2)</f>
        <v>0</v>
      </c>
      <c r="BL231" s="18" t="s">
        <v>257</v>
      </c>
      <c r="BM231" s="141" t="s">
        <v>430</v>
      </c>
    </row>
    <row r="232" spans="2:65" s="1" customFormat="1" ht="11.25">
      <c r="B232" s="33"/>
      <c r="D232" s="143" t="s">
        <v>259</v>
      </c>
      <c r="F232" s="144" t="s">
        <v>431</v>
      </c>
      <c r="I232" s="145"/>
      <c r="L232" s="33"/>
      <c r="M232" s="146"/>
      <c r="T232" s="54"/>
      <c r="AT232" s="18" t="s">
        <v>259</v>
      </c>
      <c r="AU232" s="18" t="s">
        <v>83</v>
      </c>
    </row>
    <row r="233" spans="2:65" s="12" customFormat="1" ht="11.25">
      <c r="B233" s="147"/>
      <c r="D233" s="148" t="s">
        <v>261</v>
      </c>
      <c r="E233" s="149" t="s">
        <v>19</v>
      </c>
      <c r="F233" s="150" t="s">
        <v>198</v>
      </c>
      <c r="H233" s="151">
        <v>26.1</v>
      </c>
      <c r="I233" s="152"/>
      <c r="L233" s="147"/>
      <c r="M233" s="153"/>
      <c r="T233" s="154"/>
      <c r="AT233" s="149" t="s">
        <v>261</v>
      </c>
      <c r="AU233" s="149" t="s">
        <v>83</v>
      </c>
      <c r="AV233" s="12" t="s">
        <v>83</v>
      </c>
      <c r="AW233" s="12" t="s">
        <v>35</v>
      </c>
      <c r="AX233" s="12" t="s">
        <v>81</v>
      </c>
      <c r="AY233" s="149" t="s">
        <v>251</v>
      </c>
    </row>
    <row r="234" spans="2:65" s="1" customFormat="1" ht="21.75" customHeight="1">
      <c r="B234" s="33"/>
      <c r="C234" s="130" t="s">
        <v>432</v>
      </c>
      <c r="D234" s="130" t="s">
        <v>253</v>
      </c>
      <c r="E234" s="131" t="s">
        <v>433</v>
      </c>
      <c r="F234" s="132" t="s">
        <v>434</v>
      </c>
      <c r="G234" s="133" t="s">
        <v>90</v>
      </c>
      <c r="H234" s="134">
        <v>26.1</v>
      </c>
      <c r="I234" s="135"/>
      <c r="J234" s="136">
        <f>ROUND(I234*H234,2)</f>
        <v>0</v>
      </c>
      <c r="K234" s="132" t="s">
        <v>256</v>
      </c>
      <c r="L234" s="33"/>
      <c r="M234" s="137" t="s">
        <v>19</v>
      </c>
      <c r="N234" s="138" t="s">
        <v>44</v>
      </c>
      <c r="P234" s="139">
        <f>O234*H234</f>
        <v>0</v>
      </c>
      <c r="Q234" s="139">
        <v>4.3800000000000002E-3</v>
      </c>
      <c r="R234" s="139">
        <f>Q234*H234</f>
        <v>0.11431800000000002</v>
      </c>
      <c r="S234" s="139">
        <v>0</v>
      </c>
      <c r="T234" s="140">
        <f>S234*H234</f>
        <v>0</v>
      </c>
      <c r="AR234" s="141" t="s">
        <v>257</v>
      </c>
      <c r="AT234" s="141" t="s">
        <v>253</v>
      </c>
      <c r="AU234" s="141" t="s">
        <v>83</v>
      </c>
      <c r="AY234" s="18" t="s">
        <v>251</v>
      </c>
      <c r="BE234" s="142">
        <f>IF(N234="základní",J234,0)</f>
        <v>0</v>
      </c>
      <c r="BF234" s="142">
        <f>IF(N234="snížená",J234,0)</f>
        <v>0</v>
      </c>
      <c r="BG234" s="142">
        <f>IF(N234="zákl. přenesená",J234,0)</f>
        <v>0</v>
      </c>
      <c r="BH234" s="142">
        <f>IF(N234="sníž. přenesená",J234,0)</f>
        <v>0</v>
      </c>
      <c r="BI234" s="142">
        <f>IF(N234="nulová",J234,0)</f>
        <v>0</v>
      </c>
      <c r="BJ234" s="18" t="s">
        <v>81</v>
      </c>
      <c r="BK234" s="142">
        <f>ROUND(I234*H234,2)</f>
        <v>0</v>
      </c>
      <c r="BL234" s="18" t="s">
        <v>257</v>
      </c>
      <c r="BM234" s="141" t="s">
        <v>435</v>
      </c>
    </row>
    <row r="235" spans="2:65" s="1" customFormat="1" ht="11.25">
      <c r="B235" s="33"/>
      <c r="D235" s="143" t="s">
        <v>259</v>
      </c>
      <c r="F235" s="144" t="s">
        <v>436</v>
      </c>
      <c r="I235" s="145"/>
      <c r="L235" s="33"/>
      <c r="M235" s="146"/>
      <c r="T235" s="54"/>
      <c r="AT235" s="18" t="s">
        <v>259</v>
      </c>
      <c r="AU235" s="18" t="s">
        <v>83</v>
      </c>
    </row>
    <row r="236" spans="2:65" s="12" customFormat="1" ht="11.25">
      <c r="B236" s="147"/>
      <c r="D236" s="148" t="s">
        <v>261</v>
      </c>
      <c r="E236" s="149" t="s">
        <v>19</v>
      </c>
      <c r="F236" s="150" t="s">
        <v>198</v>
      </c>
      <c r="H236" s="151">
        <v>26.1</v>
      </c>
      <c r="I236" s="152"/>
      <c r="L236" s="147"/>
      <c r="M236" s="153"/>
      <c r="T236" s="154"/>
      <c r="AT236" s="149" t="s">
        <v>261</v>
      </c>
      <c r="AU236" s="149" t="s">
        <v>83</v>
      </c>
      <c r="AV236" s="12" t="s">
        <v>83</v>
      </c>
      <c r="AW236" s="12" t="s">
        <v>35</v>
      </c>
      <c r="AX236" s="12" t="s">
        <v>81</v>
      </c>
      <c r="AY236" s="149" t="s">
        <v>251</v>
      </c>
    </row>
    <row r="237" spans="2:65" s="1" customFormat="1" ht="24.2" customHeight="1">
      <c r="B237" s="33"/>
      <c r="C237" s="130" t="s">
        <v>437</v>
      </c>
      <c r="D237" s="130" t="s">
        <v>253</v>
      </c>
      <c r="E237" s="131" t="s">
        <v>438</v>
      </c>
      <c r="F237" s="132" t="s">
        <v>439</v>
      </c>
      <c r="G237" s="133" t="s">
        <v>90</v>
      </c>
      <c r="H237" s="134">
        <v>153.40600000000001</v>
      </c>
      <c r="I237" s="135"/>
      <c r="J237" s="136">
        <f>ROUND(I237*H237,2)</f>
        <v>0</v>
      </c>
      <c r="K237" s="132" t="s">
        <v>256</v>
      </c>
      <c r="L237" s="33"/>
      <c r="M237" s="137" t="s">
        <v>19</v>
      </c>
      <c r="N237" s="138" t="s">
        <v>44</v>
      </c>
      <c r="P237" s="139">
        <f>O237*H237</f>
        <v>0</v>
      </c>
      <c r="Q237" s="139">
        <v>8.0000000000000007E-5</v>
      </c>
      <c r="R237" s="139">
        <f>Q237*H237</f>
        <v>1.2272480000000002E-2</v>
      </c>
      <c r="S237" s="139">
        <v>0</v>
      </c>
      <c r="T237" s="140">
        <f>S237*H237</f>
        <v>0</v>
      </c>
      <c r="AR237" s="141" t="s">
        <v>257</v>
      </c>
      <c r="AT237" s="141" t="s">
        <v>253</v>
      </c>
      <c r="AU237" s="141" t="s">
        <v>83</v>
      </c>
      <c r="AY237" s="18" t="s">
        <v>251</v>
      </c>
      <c r="BE237" s="142">
        <f>IF(N237="základní",J237,0)</f>
        <v>0</v>
      </c>
      <c r="BF237" s="142">
        <f>IF(N237="snížená",J237,0)</f>
        <v>0</v>
      </c>
      <c r="BG237" s="142">
        <f>IF(N237="zákl. přenesená",J237,0)</f>
        <v>0</v>
      </c>
      <c r="BH237" s="142">
        <f>IF(N237="sníž. přenesená",J237,0)</f>
        <v>0</v>
      </c>
      <c r="BI237" s="142">
        <f>IF(N237="nulová",J237,0)</f>
        <v>0</v>
      </c>
      <c r="BJ237" s="18" t="s">
        <v>81</v>
      </c>
      <c r="BK237" s="142">
        <f>ROUND(I237*H237,2)</f>
        <v>0</v>
      </c>
      <c r="BL237" s="18" t="s">
        <v>257</v>
      </c>
      <c r="BM237" s="141" t="s">
        <v>440</v>
      </c>
    </row>
    <row r="238" spans="2:65" s="1" customFormat="1" ht="11.25">
      <c r="B238" s="33"/>
      <c r="D238" s="143" t="s">
        <v>259</v>
      </c>
      <c r="F238" s="144" t="s">
        <v>441</v>
      </c>
      <c r="I238" s="145"/>
      <c r="L238" s="33"/>
      <c r="M238" s="146"/>
      <c r="T238" s="54"/>
      <c r="AT238" s="18" t="s">
        <v>259</v>
      </c>
      <c r="AU238" s="18" t="s">
        <v>83</v>
      </c>
    </row>
    <row r="239" spans="2:65" s="12" customFormat="1" ht="11.25">
      <c r="B239" s="147"/>
      <c r="D239" s="148" t="s">
        <v>261</v>
      </c>
      <c r="E239" s="149" t="s">
        <v>19</v>
      </c>
      <c r="F239" s="150" t="s">
        <v>166</v>
      </c>
      <c r="H239" s="151">
        <v>153.40600000000001</v>
      </c>
      <c r="I239" s="152"/>
      <c r="L239" s="147"/>
      <c r="M239" s="153"/>
      <c r="T239" s="154"/>
      <c r="AT239" s="149" t="s">
        <v>261</v>
      </c>
      <c r="AU239" s="149" t="s">
        <v>83</v>
      </c>
      <c r="AV239" s="12" t="s">
        <v>83</v>
      </c>
      <c r="AW239" s="12" t="s">
        <v>35</v>
      </c>
      <c r="AX239" s="12" t="s">
        <v>81</v>
      </c>
      <c r="AY239" s="149" t="s">
        <v>251</v>
      </c>
    </row>
    <row r="240" spans="2:65" s="1" customFormat="1" ht="24.2" customHeight="1">
      <c r="B240" s="33"/>
      <c r="C240" s="130" t="s">
        <v>442</v>
      </c>
      <c r="D240" s="130" t="s">
        <v>253</v>
      </c>
      <c r="E240" s="131" t="s">
        <v>443</v>
      </c>
      <c r="F240" s="132" t="s">
        <v>444</v>
      </c>
      <c r="G240" s="133" t="s">
        <v>90</v>
      </c>
      <c r="H240" s="134">
        <v>26.1</v>
      </c>
      <c r="I240" s="135"/>
      <c r="J240" s="136">
        <f>ROUND(I240*H240,2)</f>
        <v>0</v>
      </c>
      <c r="K240" s="132" t="s">
        <v>256</v>
      </c>
      <c r="L240" s="33"/>
      <c r="M240" s="137" t="s">
        <v>19</v>
      </c>
      <c r="N240" s="138" t="s">
        <v>44</v>
      </c>
      <c r="P240" s="139">
        <f>O240*H240</f>
        <v>0</v>
      </c>
      <c r="Q240" s="139">
        <v>2.8500000000000001E-3</v>
      </c>
      <c r="R240" s="139">
        <f>Q240*H240</f>
        <v>7.4385000000000007E-2</v>
      </c>
      <c r="S240" s="139">
        <v>0</v>
      </c>
      <c r="T240" s="140">
        <f>S240*H240</f>
        <v>0</v>
      </c>
      <c r="AR240" s="141" t="s">
        <v>257</v>
      </c>
      <c r="AT240" s="141" t="s">
        <v>253</v>
      </c>
      <c r="AU240" s="141" t="s">
        <v>83</v>
      </c>
      <c r="AY240" s="18" t="s">
        <v>251</v>
      </c>
      <c r="BE240" s="142">
        <f>IF(N240="základní",J240,0)</f>
        <v>0</v>
      </c>
      <c r="BF240" s="142">
        <f>IF(N240="snížená",J240,0)</f>
        <v>0</v>
      </c>
      <c r="BG240" s="142">
        <f>IF(N240="zákl. přenesená",J240,0)</f>
        <v>0</v>
      </c>
      <c r="BH240" s="142">
        <f>IF(N240="sníž. přenesená",J240,0)</f>
        <v>0</v>
      </c>
      <c r="BI240" s="142">
        <f>IF(N240="nulová",J240,0)</f>
        <v>0</v>
      </c>
      <c r="BJ240" s="18" t="s">
        <v>81</v>
      </c>
      <c r="BK240" s="142">
        <f>ROUND(I240*H240,2)</f>
        <v>0</v>
      </c>
      <c r="BL240" s="18" t="s">
        <v>257</v>
      </c>
      <c r="BM240" s="141" t="s">
        <v>445</v>
      </c>
    </row>
    <row r="241" spans="2:65" s="1" customFormat="1" ht="11.25">
      <c r="B241" s="33"/>
      <c r="D241" s="143" t="s">
        <v>259</v>
      </c>
      <c r="F241" s="144" t="s">
        <v>446</v>
      </c>
      <c r="I241" s="145"/>
      <c r="L241" s="33"/>
      <c r="M241" s="146"/>
      <c r="T241" s="54"/>
      <c r="AT241" s="18" t="s">
        <v>259</v>
      </c>
      <c r="AU241" s="18" t="s">
        <v>83</v>
      </c>
    </row>
    <row r="242" spans="2:65" s="13" customFormat="1" ht="11.25">
      <c r="B242" s="155"/>
      <c r="D242" s="148" t="s">
        <v>261</v>
      </c>
      <c r="E242" s="156" t="s">
        <v>19</v>
      </c>
      <c r="F242" s="157" t="s">
        <v>447</v>
      </c>
      <c r="H242" s="156" t="s">
        <v>19</v>
      </c>
      <c r="I242" s="158"/>
      <c r="L242" s="155"/>
      <c r="M242" s="159"/>
      <c r="T242" s="160"/>
      <c r="AT242" s="156" t="s">
        <v>261</v>
      </c>
      <c r="AU242" s="156" t="s">
        <v>83</v>
      </c>
      <c r="AV242" s="13" t="s">
        <v>81</v>
      </c>
      <c r="AW242" s="13" t="s">
        <v>35</v>
      </c>
      <c r="AX242" s="13" t="s">
        <v>73</v>
      </c>
      <c r="AY242" s="156" t="s">
        <v>251</v>
      </c>
    </row>
    <row r="243" spans="2:65" s="12" customFormat="1" ht="11.25">
      <c r="B243" s="147"/>
      <c r="D243" s="148" t="s">
        <v>261</v>
      </c>
      <c r="E243" s="149" t="s">
        <v>198</v>
      </c>
      <c r="F243" s="150" t="s">
        <v>200</v>
      </c>
      <c r="H243" s="151">
        <v>26.1</v>
      </c>
      <c r="I243" s="152"/>
      <c r="L243" s="147"/>
      <c r="M243" s="153"/>
      <c r="T243" s="154"/>
      <c r="AT243" s="149" t="s">
        <v>261</v>
      </c>
      <c r="AU243" s="149" t="s">
        <v>83</v>
      </c>
      <c r="AV243" s="12" t="s">
        <v>83</v>
      </c>
      <c r="AW243" s="12" t="s">
        <v>35</v>
      </c>
      <c r="AX243" s="12" t="s">
        <v>81</v>
      </c>
      <c r="AY243" s="149" t="s">
        <v>251</v>
      </c>
    </row>
    <row r="244" spans="2:65" s="1" customFormat="1" ht="16.5" customHeight="1">
      <c r="B244" s="33"/>
      <c r="C244" s="130" t="s">
        <v>448</v>
      </c>
      <c r="D244" s="130" t="s">
        <v>253</v>
      </c>
      <c r="E244" s="131" t="s">
        <v>449</v>
      </c>
      <c r="F244" s="132" t="s">
        <v>450</v>
      </c>
      <c r="G244" s="133" t="s">
        <v>90</v>
      </c>
      <c r="H244" s="134">
        <v>263.81599999999997</v>
      </c>
      <c r="I244" s="135"/>
      <c r="J244" s="136">
        <f>ROUND(I244*H244,2)</f>
        <v>0</v>
      </c>
      <c r="K244" s="132" t="s">
        <v>256</v>
      </c>
      <c r="L244" s="33"/>
      <c r="M244" s="137" t="s">
        <v>19</v>
      </c>
      <c r="N244" s="138" t="s">
        <v>44</v>
      </c>
      <c r="P244" s="139">
        <f>O244*H244</f>
        <v>0</v>
      </c>
      <c r="Q244" s="139">
        <v>2.5999999999999998E-4</v>
      </c>
      <c r="R244" s="139">
        <f>Q244*H244</f>
        <v>6.8592159999999985E-2</v>
      </c>
      <c r="S244" s="139">
        <v>0</v>
      </c>
      <c r="T244" s="140">
        <f>S244*H244</f>
        <v>0</v>
      </c>
      <c r="AR244" s="141" t="s">
        <v>257</v>
      </c>
      <c r="AT244" s="141" t="s">
        <v>253</v>
      </c>
      <c r="AU244" s="141" t="s">
        <v>83</v>
      </c>
      <c r="AY244" s="18" t="s">
        <v>251</v>
      </c>
      <c r="BE244" s="142">
        <f>IF(N244="základní",J244,0)</f>
        <v>0</v>
      </c>
      <c r="BF244" s="142">
        <f>IF(N244="snížená",J244,0)</f>
        <v>0</v>
      </c>
      <c r="BG244" s="142">
        <f>IF(N244="zákl. přenesená",J244,0)</f>
        <v>0</v>
      </c>
      <c r="BH244" s="142">
        <f>IF(N244="sníž. přenesená",J244,0)</f>
        <v>0</v>
      </c>
      <c r="BI244" s="142">
        <f>IF(N244="nulová",J244,0)</f>
        <v>0</v>
      </c>
      <c r="BJ244" s="18" t="s">
        <v>81</v>
      </c>
      <c r="BK244" s="142">
        <f>ROUND(I244*H244,2)</f>
        <v>0</v>
      </c>
      <c r="BL244" s="18" t="s">
        <v>257</v>
      </c>
      <c r="BM244" s="141" t="s">
        <v>451</v>
      </c>
    </row>
    <row r="245" spans="2:65" s="1" customFormat="1" ht="11.25">
      <c r="B245" s="33"/>
      <c r="D245" s="143" t="s">
        <v>259</v>
      </c>
      <c r="F245" s="144" t="s">
        <v>452</v>
      </c>
      <c r="I245" s="145"/>
      <c r="L245" s="33"/>
      <c r="M245" s="146"/>
      <c r="T245" s="54"/>
      <c r="AT245" s="18" t="s">
        <v>259</v>
      </c>
      <c r="AU245" s="18" t="s">
        <v>83</v>
      </c>
    </row>
    <row r="246" spans="2:65" s="12" customFormat="1" ht="11.25">
      <c r="B246" s="147"/>
      <c r="D246" s="148" t="s">
        <v>261</v>
      </c>
      <c r="E246" s="149" t="s">
        <v>19</v>
      </c>
      <c r="F246" s="150" t="s">
        <v>187</v>
      </c>
      <c r="H246" s="151">
        <v>47.4</v>
      </c>
      <c r="I246" s="152"/>
      <c r="L246" s="147"/>
      <c r="M246" s="153"/>
      <c r="T246" s="154"/>
      <c r="AT246" s="149" t="s">
        <v>261</v>
      </c>
      <c r="AU246" s="149" t="s">
        <v>83</v>
      </c>
      <c r="AV246" s="12" t="s">
        <v>83</v>
      </c>
      <c r="AW246" s="12" t="s">
        <v>35</v>
      </c>
      <c r="AX246" s="12" t="s">
        <v>73</v>
      </c>
      <c r="AY246" s="149" t="s">
        <v>251</v>
      </c>
    </row>
    <row r="247" spans="2:65" s="12" customFormat="1" ht="11.25">
      <c r="B247" s="147"/>
      <c r="D247" s="148" t="s">
        <v>261</v>
      </c>
      <c r="E247" s="149" t="s">
        <v>19</v>
      </c>
      <c r="F247" s="150" t="s">
        <v>166</v>
      </c>
      <c r="H247" s="151">
        <v>153.40600000000001</v>
      </c>
      <c r="I247" s="152"/>
      <c r="L247" s="147"/>
      <c r="M247" s="153"/>
      <c r="T247" s="154"/>
      <c r="AT247" s="149" t="s">
        <v>261</v>
      </c>
      <c r="AU247" s="149" t="s">
        <v>83</v>
      </c>
      <c r="AV247" s="12" t="s">
        <v>83</v>
      </c>
      <c r="AW247" s="12" t="s">
        <v>35</v>
      </c>
      <c r="AX247" s="12" t="s">
        <v>73</v>
      </c>
      <c r="AY247" s="149" t="s">
        <v>251</v>
      </c>
    </row>
    <row r="248" spans="2:65" s="12" customFormat="1" ht="11.25">
      <c r="B248" s="147"/>
      <c r="D248" s="148" t="s">
        <v>261</v>
      </c>
      <c r="E248" s="149" t="s">
        <v>19</v>
      </c>
      <c r="F248" s="150" t="s">
        <v>169</v>
      </c>
      <c r="H248" s="151">
        <v>38.348999999999997</v>
      </c>
      <c r="I248" s="152"/>
      <c r="L248" s="147"/>
      <c r="M248" s="153"/>
      <c r="T248" s="154"/>
      <c r="AT248" s="149" t="s">
        <v>261</v>
      </c>
      <c r="AU248" s="149" t="s">
        <v>83</v>
      </c>
      <c r="AV248" s="12" t="s">
        <v>83</v>
      </c>
      <c r="AW248" s="12" t="s">
        <v>35</v>
      </c>
      <c r="AX248" s="12" t="s">
        <v>73</v>
      </c>
      <c r="AY248" s="149" t="s">
        <v>251</v>
      </c>
    </row>
    <row r="249" spans="2:65" s="12" customFormat="1" ht="11.25">
      <c r="B249" s="147"/>
      <c r="D249" s="148" t="s">
        <v>261</v>
      </c>
      <c r="E249" s="149" t="s">
        <v>19</v>
      </c>
      <c r="F249" s="150" t="s">
        <v>172</v>
      </c>
      <c r="H249" s="151">
        <v>12.782999999999999</v>
      </c>
      <c r="I249" s="152"/>
      <c r="L249" s="147"/>
      <c r="M249" s="153"/>
      <c r="T249" s="154"/>
      <c r="AT249" s="149" t="s">
        <v>261</v>
      </c>
      <c r="AU249" s="149" t="s">
        <v>83</v>
      </c>
      <c r="AV249" s="12" t="s">
        <v>83</v>
      </c>
      <c r="AW249" s="12" t="s">
        <v>35</v>
      </c>
      <c r="AX249" s="12" t="s">
        <v>73</v>
      </c>
      <c r="AY249" s="149" t="s">
        <v>251</v>
      </c>
    </row>
    <row r="250" spans="2:65" s="12" customFormat="1" ht="11.25">
      <c r="B250" s="147"/>
      <c r="D250" s="148" t="s">
        <v>261</v>
      </c>
      <c r="E250" s="149" t="s">
        <v>19</v>
      </c>
      <c r="F250" s="150" t="s">
        <v>453</v>
      </c>
      <c r="H250" s="151">
        <v>11.878</v>
      </c>
      <c r="I250" s="152"/>
      <c r="L250" s="147"/>
      <c r="M250" s="153"/>
      <c r="T250" s="154"/>
      <c r="AT250" s="149" t="s">
        <v>261</v>
      </c>
      <c r="AU250" s="149" t="s">
        <v>83</v>
      </c>
      <c r="AV250" s="12" t="s">
        <v>83</v>
      </c>
      <c r="AW250" s="12" t="s">
        <v>35</v>
      </c>
      <c r="AX250" s="12" t="s">
        <v>73</v>
      </c>
      <c r="AY250" s="149" t="s">
        <v>251</v>
      </c>
    </row>
    <row r="251" spans="2:65" s="14" customFormat="1" ht="11.25">
      <c r="B251" s="161"/>
      <c r="D251" s="148" t="s">
        <v>261</v>
      </c>
      <c r="E251" s="162" t="s">
        <v>19</v>
      </c>
      <c r="F251" s="163" t="s">
        <v>280</v>
      </c>
      <c r="H251" s="164">
        <v>263.81599999999997</v>
      </c>
      <c r="I251" s="165"/>
      <c r="L251" s="161"/>
      <c r="M251" s="166"/>
      <c r="T251" s="167"/>
      <c r="AT251" s="162" t="s">
        <v>261</v>
      </c>
      <c r="AU251" s="162" t="s">
        <v>83</v>
      </c>
      <c r="AV251" s="14" t="s">
        <v>257</v>
      </c>
      <c r="AW251" s="14" t="s">
        <v>35</v>
      </c>
      <c r="AX251" s="14" t="s">
        <v>81</v>
      </c>
      <c r="AY251" s="162" t="s">
        <v>251</v>
      </c>
    </row>
    <row r="252" spans="2:65" s="1" customFormat="1" ht="21.75" customHeight="1">
      <c r="B252" s="33"/>
      <c r="C252" s="130" t="s">
        <v>454</v>
      </c>
      <c r="D252" s="130" t="s">
        <v>253</v>
      </c>
      <c r="E252" s="131" t="s">
        <v>455</v>
      </c>
      <c r="F252" s="132" t="s">
        <v>456</v>
      </c>
      <c r="G252" s="133" t="s">
        <v>90</v>
      </c>
      <c r="H252" s="134">
        <v>59.277999999999999</v>
      </c>
      <c r="I252" s="135"/>
      <c r="J252" s="136">
        <f>ROUND(I252*H252,2)</f>
        <v>0</v>
      </c>
      <c r="K252" s="132" t="s">
        <v>256</v>
      </c>
      <c r="L252" s="33"/>
      <c r="M252" s="137" t="s">
        <v>19</v>
      </c>
      <c r="N252" s="138" t="s">
        <v>44</v>
      </c>
      <c r="P252" s="139">
        <f>O252*H252</f>
        <v>0</v>
      </c>
      <c r="Q252" s="139">
        <v>4.3800000000000002E-3</v>
      </c>
      <c r="R252" s="139">
        <f>Q252*H252</f>
        <v>0.25963764</v>
      </c>
      <c r="S252" s="139">
        <v>0</v>
      </c>
      <c r="T252" s="140">
        <f>S252*H252</f>
        <v>0</v>
      </c>
      <c r="AR252" s="141" t="s">
        <v>257</v>
      </c>
      <c r="AT252" s="141" t="s">
        <v>253</v>
      </c>
      <c r="AU252" s="141" t="s">
        <v>83</v>
      </c>
      <c r="AY252" s="18" t="s">
        <v>251</v>
      </c>
      <c r="BE252" s="142">
        <f>IF(N252="základní",J252,0)</f>
        <v>0</v>
      </c>
      <c r="BF252" s="142">
        <f>IF(N252="snížená",J252,0)</f>
        <v>0</v>
      </c>
      <c r="BG252" s="142">
        <f>IF(N252="zákl. přenesená",J252,0)</f>
        <v>0</v>
      </c>
      <c r="BH252" s="142">
        <f>IF(N252="sníž. přenesená",J252,0)</f>
        <v>0</v>
      </c>
      <c r="BI252" s="142">
        <f>IF(N252="nulová",J252,0)</f>
        <v>0</v>
      </c>
      <c r="BJ252" s="18" t="s">
        <v>81</v>
      </c>
      <c r="BK252" s="142">
        <f>ROUND(I252*H252,2)</f>
        <v>0</v>
      </c>
      <c r="BL252" s="18" t="s">
        <v>257</v>
      </c>
      <c r="BM252" s="141" t="s">
        <v>457</v>
      </c>
    </row>
    <row r="253" spans="2:65" s="1" customFormat="1" ht="11.25">
      <c r="B253" s="33"/>
      <c r="D253" s="143" t="s">
        <v>259</v>
      </c>
      <c r="F253" s="144" t="s">
        <v>458</v>
      </c>
      <c r="I253" s="145"/>
      <c r="L253" s="33"/>
      <c r="M253" s="146"/>
      <c r="T253" s="54"/>
      <c r="AT253" s="18" t="s">
        <v>259</v>
      </c>
      <c r="AU253" s="18" t="s">
        <v>83</v>
      </c>
    </row>
    <row r="254" spans="2:65" s="12" customFormat="1" ht="11.25">
      <c r="B254" s="147"/>
      <c r="D254" s="148" t="s">
        <v>261</v>
      </c>
      <c r="E254" s="149" t="s">
        <v>19</v>
      </c>
      <c r="F254" s="150" t="s">
        <v>187</v>
      </c>
      <c r="H254" s="151">
        <v>47.4</v>
      </c>
      <c r="I254" s="152"/>
      <c r="L254" s="147"/>
      <c r="M254" s="153"/>
      <c r="T254" s="154"/>
      <c r="AT254" s="149" t="s">
        <v>261</v>
      </c>
      <c r="AU254" s="149" t="s">
        <v>83</v>
      </c>
      <c r="AV254" s="12" t="s">
        <v>83</v>
      </c>
      <c r="AW254" s="12" t="s">
        <v>35</v>
      </c>
      <c r="AX254" s="12" t="s">
        <v>73</v>
      </c>
      <c r="AY254" s="149" t="s">
        <v>251</v>
      </c>
    </row>
    <row r="255" spans="2:65" s="12" customFormat="1" ht="11.25">
      <c r="B255" s="147"/>
      <c r="D255" s="148" t="s">
        <v>261</v>
      </c>
      <c r="E255" s="149" t="s">
        <v>19</v>
      </c>
      <c r="F255" s="150" t="s">
        <v>453</v>
      </c>
      <c r="H255" s="151">
        <v>11.878</v>
      </c>
      <c r="I255" s="152"/>
      <c r="L255" s="147"/>
      <c r="M255" s="153"/>
      <c r="T255" s="154"/>
      <c r="AT255" s="149" t="s">
        <v>261</v>
      </c>
      <c r="AU255" s="149" t="s">
        <v>83</v>
      </c>
      <c r="AV255" s="12" t="s">
        <v>83</v>
      </c>
      <c r="AW255" s="12" t="s">
        <v>35</v>
      </c>
      <c r="AX255" s="12" t="s">
        <v>73</v>
      </c>
      <c r="AY255" s="149" t="s">
        <v>251</v>
      </c>
    </row>
    <row r="256" spans="2:65" s="15" customFormat="1" ht="11.25">
      <c r="B256" s="168"/>
      <c r="D256" s="148" t="s">
        <v>261</v>
      </c>
      <c r="E256" s="169" t="s">
        <v>19</v>
      </c>
      <c r="F256" s="170" t="s">
        <v>393</v>
      </c>
      <c r="H256" s="171">
        <v>59.277999999999999</v>
      </c>
      <c r="I256" s="172"/>
      <c r="L256" s="168"/>
      <c r="M256" s="173"/>
      <c r="T256" s="174"/>
      <c r="AT256" s="169" t="s">
        <v>261</v>
      </c>
      <c r="AU256" s="169" t="s">
        <v>83</v>
      </c>
      <c r="AV256" s="15" t="s">
        <v>268</v>
      </c>
      <c r="AW256" s="15" t="s">
        <v>35</v>
      </c>
      <c r="AX256" s="15" t="s">
        <v>81</v>
      </c>
      <c r="AY256" s="169" t="s">
        <v>251</v>
      </c>
    </row>
    <row r="257" spans="2:65" s="1" customFormat="1" ht="24.2" customHeight="1">
      <c r="B257" s="33"/>
      <c r="C257" s="130" t="s">
        <v>459</v>
      </c>
      <c r="D257" s="130" t="s">
        <v>253</v>
      </c>
      <c r="E257" s="131" t="s">
        <v>460</v>
      </c>
      <c r="F257" s="132" t="s">
        <v>461</v>
      </c>
      <c r="G257" s="133" t="s">
        <v>90</v>
      </c>
      <c r="H257" s="134">
        <v>263.81599999999997</v>
      </c>
      <c r="I257" s="135"/>
      <c r="J257" s="136">
        <f>ROUND(I257*H257,2)</f>
        <v>0</v>
      </c>
      <c r="K257" s="132" t="s">
        <v>256</v>
      </c>
      <c r="L257" s="33"/>
      <c r="M257" s="137" t="s">
        <v>19</v>
      </c>
      <c r="N257" s="138" t="s">
        <v>44</v>
      </c>
      <c r="P257" s="139">
        <f>O257*H257</f>
        <v>0</v>
      </c>
      <c r="Q257" s="139">
        <v>2.8500000000000001E-3</v>
      </c>
      <c r="R257" s="139">
        <f>Q257*H257</f>
        <v>0.75187559999999998</v>
      </c>
      <c r="S257" s="139">
        <v>0</v>
      </c>
      <c r="T257" s="140">
        <f>S257*H257</f>
        <v>0</v>
      </c>
      <c r="AR257" s="141" t="s">
        <v>257</v>
      </c>
      <c r="AT257" s="141" t="s">
        <v>253</v>
      </c>
      <c r="AU257" s="141" t="s">
        <v>83</v>
      </c>
      <c r="AY257" s="18" t="s">
        <v>251</v>
      </c>
      <c r="BE257" s="142">
        <f>IF(N257="základní",J257,0)</f>
        <v>0</v>
      </c>
      <c r="BF257" s="142">
        <f>IF(N257="snížená",J257,0)</f>
        <v>0</v>
      </c>
      <c r="BG257" s="142">
        <f>IF(N257="zákl. přenesená",J257,0)</f>
        <v>0</v>
      </c>
      <c r="BH257" s="142">
        <f>IF(N257="sníž. přenesená",J257,0)</f>
        <v>0</v>
      </c>
      <c r="BI257" s="142">
        <f>IF(N257="nulová",J257,0)</f>
        <v>0</v>
      </c>
      <c r="BJ257" s="18" t="s">
        <v>81</v>
      </c>
      <c r="BK257" s="142">
        <f>ROUND(I257*H257,2)</f>
        <v>0</v>
      </c>
      <c r="BL257" s="18" t="s">
        <v>257</v>
      </c>
      <c r="BM257" s="141" t="s">
        <v>462</v>
      </c>
    </row>
    <row r="258" spans="2:65" s="1" customFormat="1" ht="11.25">
      <c r="B258" s="33"/>
      <c r="D258" s="143" t="s">
        <v>259</v>
      </c>
      <c r="F258" s="144" t="s">
        <v>463</v>
      </c>
      <c r="I258" s="145"/>
      <c r="L258" s="33"/>
      <c r="M258" s="146"/>
      <c r="T258" s="54"/>
      <c r="AT258" s="18" t="s">
        <v>259</v>
      </c>
      <c r="AU258" s="18" t="s">
        <v>83</v>
      </c>
    </row>
    <row r="259" spans="2:65" s="13" customFormat="1" ht="11.25">
      <c r="B259" s="155"/>
      <c r="D259" s="148" t="s">
        <v>261</v>
      </c>
      <c r="E259" s="156" t="s">
        <v>19</v>
      </c>
      <c r="F259" s="157" t="s">
        <v>464</v>
      </c>
      <c r="H259" s="156" t="s">
        <v>19</v>
      </c>
      <c r="I259" s="158"/>
      <c r="L259" s="155"/>
      <c r="M259" s="159"/>
      <c r="T259" s="160"/>
      <c r="AT259" s="156" t="s">
        <v>261</v>
      </c>
      <c r="AU259" s="156" t="s">
        <v>83</v>
      </c>
      <c r="AV259" s="13" t="s">
        <v>81</v>
      </c>
      <c r="AW259" s="13" t="s">
        <v>35</v>
      </c>
      <c r="AX259" s="13" t="s">
        <v>73</v>
      </c>
      <c r="AY259" s="156" t="s">
        <v>251</v>
      </c>
    </row>
    <row r="260" spans="2:65" s="12" customFormat="1" ht="11.25">
      <c r="B260" s="147"/>
      <c r="D260" s="148" t="s">
        <v>261</v>
      </c>
      <c r="E260" s="149" t="s">
        <v>187</v>
      </c>
      <c r="F260" s="150" t="s">
        <v>465</v>
      </c>
      <c r="H260" s="151">
        <v>47.4</v>
      </c>
      <c r="I260" s="152"/>
      <c r="L260" s="147"/>
      <c r="M260" s="153"/>
      <c r="T260" s="154"/>
      <c r="AT260" s="149" t="s">
        <v>261</v>
      </c>
      <c r="AU260" s="149" t="s">
        <v>83</v>
      </c>
      <c r="AV260" s="12" t="s">
        <v>83</v>
      </c>
      <c r="AW260" s="12" t="s">
        <v>35</v>
      </c>
      <c r="AX260" s="12" t="s">
        <v>73</v>
      </c>
      <c r="AY260" s="149" t="s">
        <v>251</v>
      </c>
    </row>
    <row r="261" spans="2:65" s="12" customFormat="1" ht="11.25">
      <c r="B261" s="147"/>
      <c r="D261" s="148" t="s">
        <v>261</v>
      </c>
      <c r="E261" s="149" t="s">
        <v>19</v>
      </c>
      <c r="F261" s="150" t="s">
        <v>172</v>
      </c>
      <c r="H261" s="151">
        <v>12.782999999999999</v>
      </c>
      <c r="I261" s="152"/>
      <c r="L261" s="147"/>
      <c r="M261" s="153"/>
      <c r="T261" s="154"/>
      <c r="AT261" s="149" t="s">
        <v>261</v>
      </c>
      <c r="AU261" s="149" t="s">
        <v>83</v>
      </c>
      <c r="AV261" s="12" t="s">
        <v>83</v>
      </c>
      <c r="AW261" s="12" t="s">
        <v>35</v>
      </c>
      <c r="AX261" s="12" t="s">
        <v>73</v>
      </c>
      <c r="AY261" s="149" t="s">
        <v>251</v>
      </c>
    </row>
    <row r="262" spans="2:65" s="12" customFormat="1" ht="11.25">
      <c r="B262" s="147"/>
      <c r="D262" s="148" t="s">
        <v>261</v>
      </c>
      <c r="E262" s="149" t="s">
        <v>19</v>
      </c>
      <c r="F262" s="150" t="s">
        <v>169</v>
      </c>
      <c r="H262" s="151">
        <v>38.348999999999997</v>
      </c>
      <c r="I262" s="152"/>
      <c r="L262" s="147"/>
      <c r="M262" s="153"/>
      <c r="T262" s="154"/>
      <c r="AT262" s="149" t="s">
        <v>261</v>
      </c>
      <c r="AU262" s="149" t="s">
        <v>83</v>
      </c>
      <c r="AV262" s="12" t="s">
        <v>83</v>
      </c>
      <c r="AW262" s="12" t="s">
        <v>35</v>
      </c>
      <c r="AX262" s="12" t="s">
        <v>73</v>
      </c>
      <c r="AY262" s="149" t="s">
        <v>251</v>
      </c>
    </row>
    <row r="263" spans="2:65" s="12" customFormat="1" ht="11.25">
      <c r="B263" s="147"/>
      <c r="D263" s="148" t="s">
        <v>261</v>
      </c>
      <c r="E263" s="149" t="s">
        <v>19</v>
      </c>
      <c r="F263" s="150" t="s">
        <v>166</v>
      </c>
      <c r="H263" s="151">
        <v>153.40600000000001</v>
      </c>
      <c r="I263" s="152"/>
      <c r="L263" s="147"/>
      <c r="M263" s="153"/>
      <c r="T263" s="154"/>
      <c r="AT263" s="149" t="s">
        <v>261</v>
      </c>
      <c r="AU263" s="149" t="s">
        <v>83</v>
      </c>
      <c r="AV263" s="12" t="s">
        <v>83</v>
      </c>
      <c r="AW263" s="12" t="s">
        <v>35</v>
      </c>
      <c r="AX263" s="12" t="s">
        <v>73</v>
      </c>
      <c r="AY263" s="149" t="s">
        <v>251</v>
      </c>
    </row>
    <row r="264" spans="2:65" s="12" customFormat="1" ht="11.25">
      <c r="B264" s="147"/>
      <c r="D264" s="148" t="s">
        <v>261</v>
      </c>
      <c r="E264" s="149" t="s">
        <v>19</v>
      </c>
      <c r="F264" s="150" t="s">
        <v>453</v>
      </c>
      <c r="H264" s="151">
        <v>11.878</v>
      </c>
      <c r="I264" s="152"/>
      <c r="L264" s="147"/>
      <c r="M264" s="153"/>
      <c r="T264" s="154"/>
      <c r="AT264" s="149" t="s">
        <v>261</v>
      </c>
      <c r="AU264" s="149" t="s">
        <v>83</v>
      </c>
      <c r="AV264" s="12" t="s">
        <v>83</v>
      </c>
      <c r="AW264" s="12" t="s">
        <v>35</v>
      </c>
      <c r="AX264" s="12" t="s">
        <v>73</v>
      </c>
      <c r="AY264" s="149" t="s">
        <v>251</v>
      </c>
    </row>
    <row r="265" spans="2:65" s="15" customFormat="1" ht="11.25">
      <c r="B265" s="168"/>
      <c r="D265" s="148" t="s">
        <v>261</v>
      </c>
      <c r="E265" s="169" t="s">
        <v>19</v>
      </c>
      <c r="F265" s="170" t="s">
        <v>393</v>
      </c>
      <c r="H265" s="171">
        <v>263.81599999999997</v>
      </c>
      <c r="I265" s="172"/>
      <c r="L265" s="168"/>
      <c r="M265" s="173"/>
      <c r="T265" s="174"/>
      <c r="AT265" s="169" t="s">
        <v>261</v>
      </c>
      <c r="AU265" s="169" t="s">
        <v>83</v>
      </c>
      <c r="AV265" s="15" t="s">
        <v>268</v>
      </c>
      <c r="AW265" s="15" t="s">
        <v>35</v>
      </c>
      <c r="AX265" s="15" t="s">
        <v>81</v>
      </c>
      <c r="AY265" s="169" t="s">
        <v>251</v>
      </c>
    </row>
    <row r="266" spans="2:65" s="1" customFormat="1" ht="37.9" customHeight="1">
      <c r="B266" s="33"/>
      <c r="C266" s="130" t="s">
        <v>466</v>
      </c>
      <c r="D266" s="130" t="s">
        <v>253</v>
      </c>
      <c r="E266" s="131" t="s">
        <v>467</v>
      </c>
      <c r="F266" s="132" t="s">
        <v>468</v>
      </c>
      <c r="G266" s="133" t="s">
        <v>90</v>
      </c>
      <c r="H266" s="134">
        <v>50.551000000000002</v>
      </c>
      <c r="I266" s="135"/>
      <c r="J266" s="136">
        <f>ROUND(I266*H266,2)</f>
        <v>0</v>
      </c>
      <c r="K266" s="132" t="s">
        <v>256</v>
      </c>
      <c r="L266" s="33"/>
      <c r="M266" s="137" t="s">
        <v>19</v>
      </c>
      <c r="N266" s="138" t="s">
        <v>44</v>
      </c>
      <c r="P266" s="139">
        <f>O266*H266</f>
        <v>0</v>
      </c>
      <c r="Q266" s="139">
        <v>8.6E-3</v>
      </c>
      <c r="R266" s="139">
        <f>Q266*H266</f>
        <v>0.43473860000000003</v>
      </c>
      <c r="S266" s="139">
        <v>0</v>
      </c>
      <c r="T266" s="140">
        <f>S266*H266</f>
        <v>0</v>
      </c>
      <c r="AR266" s="141" t="s">
        <v>257</v>
      </c>
      <c r="AT266" s="141" t="s">
        <v>253</v>
      </c>
      <c r="AU266" s="141" t="s">
        <v>83</v>
      </c>
      <c r="AY266" s="18" t="s">
        <v>251</v>
      </c>
      <c r="BE266" s="142">
        <f>IF(N266="základní",J266,0)</f>
        <v>0</v>
      </c>
      <c r="BF266" s="142">
        <f>IF(N266="snížená",J266,0)</f>
        <v>0</v>
      </c>
      <c r="BG266" s="142">
        <f>IF(N266="zákl. přenesená",J266,0)</f>
        <v>0</v>
      </c>
      <c r="BH266" s="142">
        <f>IF(N266="sníž. přenesená",J266,0)</f>
        <v>0</v>
      </c>
      <c r="BI266" s="142">
        <f>IF(N266="nulová",J266,0)</f>
        <v>0</v>
      </c>
      <c r="BJ266" s="18" t="s">
        <v>81</v>
      </c>
      <c r="BK266" s="142">
        <f>ROUND(I266*H266,2)</f>
        <v>0</v>
      </c>
      <c r="BL266" s="18" t="s">
        <v>257</v>
      </c>
      <c r="BM266" s="141" t="s">
        <v>469</v>
      </c>
    </row>
    <row r="267" spans="2:65" s="1" customFormat="1" ht="11.25">
      <c r="B267" s="33"/>
      <c r="D267" s="143" t="s">
        <v>259</v>
      </c>
      <c r="F267" s="144" t="s">
        <v>470</v>
      </c>
      <c r="I267" s="145"/>
      <c r="L267" s="33"/>
      <c r="M267" s="146"/>
      <c r="T267" s="54"/>
      <c r="AT267" s="18" t="s">
        <v>259</v>
      </c>
      <c r="AU267" s="18" t="s">
        <v>83</v>
      </c>
    </row>
    <row r="268" spans="2:65" s="13" customFormat="1" ht="11.25">
      <c r="B268" s="155"/>
      <c r="D268" s="148" t="s">
        <v>261</v>
      </c>
      <c r="E268" s="156" t="s">
        <v>19</v>
      </c>
      <c r="F268" s="157" t="s">
        <v>471</v>
      </c>
      <c r="H268" s="156" t="s">
        <v>19</v>
      </c>
      <c r="I268" s="158"/>
      <c r="L268" s="155"/>
      <c r="M268" s="159"/>
      <c r="T268" s="160"/>
      <c r="AT268" s="156" t="s">
        <v>261</v>
      </c>
      <c r="AU268" s="156" t="s">
        <v>83</v>
      </c>
      <c r="AV268" s="13" t="s">
        <v>81</v>
      </c>
      <c r="AW268" s="13" t="s">
        <v>35</v>
      </c>
      <c r="AX268" s="13" t="s">
        <v>73</v>
      </c>
      <c r="AY268" s="156" t="s">
        <v>251</v>
      </c>
    </row>
    <row r="269" spans="2:65" s="12" customFormat="1" ht="11.25">
      <c r="B269" s="147"/>
      <c r="D269" s="148" t="s">
        <v>261</v>
      </c>
      <c r="E269" s="149" t="s">
        <v>19</v>
      </c>
      <c r="F269" s="150" t="s">
        <v>472</v>
      </c>
      <c r="H269" s="151">
        <v>29.896000000000001</v>
      </c>
      <c r="I269" s="152"/>
      <c r="L269" s="147"/>
      <c r="M269" s="153"/>
      <c r="T269" s="154"/>
      <c r="AT269" s="149" t="s">
        <v>261</v>
      </c>
      <c r="AU269" s="149" t="s">
        <v>83</v>
      </c>
      <c r="AV269" s="12" t="s">
        <v>83</v>
      </c>
      <c r="AW269" s="12" t="s">
        <v>35</v>
      </c>
      <c r="AX269" s="12" t="s">
        <v>73</v>
      </c>
      <c r="AY269" s="149" t="s">
        <v>251</v>
      </c>
    </row>
    <row r="270" spans="2:65" s="13" customFormat="1" ht="11.25">
      <c r="B270" s="155"/>
      <c r="D270" s="148" t="s">
        <v>261</v>
      </c>
      <c r="E270" s="156" t="s">
        <v>19</v>
      </c>
      <c r="F270" s="157" t="s">
        <v>473</v>
      </c>
      <c r="H270" s="156" t="s">
        <v>19</v>
      </c>
      <c r="I270" s="158"/>
      <c r="L270" s="155"/>
      <c r="M270" s="159"/>
      <c r="T270" s="160"/>
      <c r="AT270" s="156" t="s">
        <v>261</v>
      </c>
      <c r="AU270" s="156" t="s">
        <v>83</v>
      </c>
      <c r="AV270" s="13" t="s">
        <v>81</v>
      </c>
      <c r="AW270" s="13" t="s">
        <v>35</v>
      </c>
      <c r="AX270" s="13" t="s">
        <v>73</v>
      </c>
      <c r="AY270" s="156" t="s">
        <v>251</v>
      </c>
    </row>
    <row r="271" spans="2:65" s="12" customFormat="1" ht="11.25">
      <c r="B271" s="147"/>
      <c r="D271" s="148" t="s">
        <v>261</v>
      </c>
      <c r="E271" s="149" t="s">
        <v>19</v>
      </c>
      <c r="F271" s="150" t="s">
        <v>474</v>
      </c>
      <c r="H271" s="151">
        <v>7.8719999999999999</v>
      </c>
      <c r="I271" s="152"/>
      <c r="L271" s="147"/>
      <c r="M271" s="153"/>
      <c r="T271" s="154"/>
      <c r="AT271" s="149" t="s">
        <v>261</v>
      </c>
      <c r="AU271" s="149" t="s">
        <v>83</v>
      </c>
      <c r="AV271" s="12" t="s">
        <v>83</v>
      </c>
      <c r="AW271" s="12" t="s">
        <v>35</v>
      </c>
      <c r="AX271" s="12" t="s">
        <v>73</v>
      </c>
      <c r="AY271" s="149" t="s">
        <v>251</v>
      </c>
    </row>
    <row r="272" spans="2:65" s="15" customFormat="1" ht="11.25">
      <c r="B272" s="168"/>
      <c r="D272" s="148" t="s">
        <v>261</v>
      </c>
      <c r="E272" s="169" t="s">
        <v>163</v>
      </c>
      <c r="F272" s="170" t="s">
        <v>393</v>
      </c>
      <c r="H272" s="171">
        <v>37.768000000000001</v>
      </c>
      <c r="I272" s="172"/>
      <c r="L272" s="168"/>
      <c r="M272" s="173"/>
      <c r="T272" s="174"/>
      <c r="AT272" s="169" t="s">
        <v>261</v>
      </c>
      <c r="AU272" s="169" t="s">
        <v>83</v>
      </c>
      <c r="AV272" s="15" t="s">
        <v>268</v>
      </c>
      <c r="AW272" s="15" t="s">
        <v>35</v>
      </c>
      <c r="AX272" s="15" t="s">
        <v>73</v>
      </c>
      <c r="AY272" s="169" t="s">
        <v>251</v>
      </c>
    </row>
    <row r="273" spans="2:65" s="13" customFormat="1" ht="11.25">
      <c r="B273" s="155"/>
      <c r="D273" s="148" t="s">
        <v>261</v>
      </c>
      <c r="E273" s="156" t="s">
        <v>19</v>
      </c>
      <c r="F273" s="157" t="s">
        <v>475</v>
      </c>
      <c r="H273" s="156" t="s">
        <v>19</v>
      </c>
      <c r="I273" s="158"/>
      <c r="L273" s="155"/>
      <c r="M273" s="159"/>
      <c r="T273" s="160"/>
      <c r="AT273" s="156" t="s">
        <v>261</v>
      </c>
      <c r="AU273" s="156" t="s">
        <v>83</v>
      </c>
      <c r="AV273" s="13" t="s">
        <v>81</v>
      </c>
      <c r="AW273" s="13" t="s">
        <v>35</v>
      </c>
      <c r="AX273" s="13" t="s">
        <v>73</v>
      </c>
      <c r="AY273" s="156" t="s">
        <v>251</v>
      </c>
    </row>
    <row r="274" spans="2:65" s="12" customFormat="1" ht="11.25">
      <c r="B274" s="147"/>
      <c r="D274" s="148" t="s">
        <v>261</v>
      </c>
      <c r="E274" s="149" t="s">
        <v>19</v>
      </c>
      <c r="F274" s="150" t="s">
        <v>476</v>
      </c>
      <c r="H274" s="151">
        <v>11.211</v>
      </c>
      <c r="I274" s="152"/>
      <c r="L274" s="147"/>
      <c r="M274" s="153"/>
      <c r="T274" s="154"/>
      <c r="AT274" s="149" t="s">
        <v>261</v>
      </c>
      <c r="AU274" s="149" t="s">
        <v>83</v>
      </c>
      <c r="AV274" s="12" t="s">
        <v>83</v>
      </c>
      <c r="AW274" s="12" t="s">
        <v>35</v>
      </c>
      <c r="AX274" s="12" t="s">
        <v>73</v>
      </c>
      <c r="AY274" s="149" t="s">
        <v>251</v>
      </c>
    </row>
    <row r="275" spans="2:65" s="12" customFormat="1" ht="11.25">
      <c r="B275" s="147"/>
      <c r="D275" s="148" t="s">
        <v>261</v>
      </c>
      <c r="E275" s="149" t="s">
        <v>19</v>
      </c>
      <c r="F275" s="150" t="s">
        <v>477</v>
      </c>
      <c r="H275" s="151">
        <v>-1.38</v>
      </c>
      <c r="I275" s="152"/>
      <c r="L275" s="147"/>
      <c r="M275" s="153"/>
      <c r="T275" s="154"/>
      <c r="AT275" s="149" t="s">
        <v>261</v>
      </c>
      <c r="AU275" s="149" t="s">
        <v>83</v>
      </c>
      <c r="AV275" s="12" t="s">
        <v>83</v>
      </c>
      <c r="AW275" s="12" t="s">
        <v>35</v>
      </c>
      <c r="AX275" s="12" t="s">
        <v>73</v>
      </c>
      <c r="AY275" s="149" t="s">
        <v>251</v>
      </c>
    </row>
    <row r="276" spans="2:65" s="13" customFormat="1" ht="11.25">
      <c r="B276" s="155"/>
      <c r="D276" s="148" t="s">
        <v>261</v>
      </c>
      <c r="E276" s="156" t="s">
        <v>19</v>
      </c>
      <c r="F276" s="157" t="s">
        <v>478</v>
      </c>
      <c r="H276" s="156" t="s">
        <v>19</v>
      </c>
      <c r="I276" s="158"/>
      <c r="L276" s="155"/>
      <c r="M276" s="159"/>
      <c r="T276" s="160"/>
      <c r="AT276" s="156" t="s">
        <v>261</v>
      </c>
      <c r="AU276" s="156" t="s">
        <v>83</v>
      </c>
      <c r="AV276" s="13" t="s">
        <v>81</v>
      </c>
      <c r="AW276" s="13" t="s">
        <v>35</v>
      </c>
      <c r="AX276" s="13" t="s">
        <v>73</v>
      </c>
      <c r="AY276" s="156" t="s">
        <v>251</v>
      </c>
    </row>
    <row r="277" spans="2:65" s="12" customFormat="1" ht="11.25">
      <c r="B277" s="147"/>
      <c r="D277" s="148" t="s">
        <v>261</v>
      </c>
      <c r="E277" s="149" t="s">
        <v>19</v>
      </c>
      <c r="F277" s="150" t="s">
        <v>479</v>
      </c>
      <c r="H277" s="151">
        <v>2.952</v>
      </c>
      <c r="I277" s="152"/>
      <c r="L277" s="147"/>
      <c r="M277" s="153"/>
      <c r="T277" s="154"/>
      <c r="AT277" s="149" t="s">
        <v>261</v>
      </c>
      <c r="AU277" s="149" t="s">
        <v>83</v>
      </c>
      <c r="AV277" s="12" t="s">
        <v>83</v>
      </c>
      <c r="AW277" s="12" t="s">
        <v>35</v>
      </c>
      <c r="AX277" s="12" t="s">
        <v>73</v>
      </c>
      <c r="AY277" s="149" t="s">
        <v>251</v>
      </c>
    </row>
    <row r="278" spans="2:65" s="15" customFormat="1" ht="11.25">
      <c r="B278" s="168"/>
      <c r="D278" s="148" t="s">
        <v>261</v>
      </c>
      <c r="E278" s="169" t="s">
        <v>172</v>
      </c>
      <c r="F278" s="170" t="s">
        <v>393</v>
      </c>
      <c r="H278" s="171">
        <v>12.782999999999999</v>
      </c>
      <c r="I278" s="172"/>
      <c r="L278" s="168"/>
      <c r="M278" s="173"/>
      <c r="T278" s="174"/>
      <c r="AT278" s="169" t="s">
        <v>261</v>
      </c>
      <c r="AU278" s="169" t="s">
        <v>83</v>
      </c>
      <c r="AV278" s="15" t="s">
        <v>268</v>
      </c>
      <c r="AW278" s="15" t="s">
        <v>35</v>
      </c>
      <c r="AX278" s="15" t="s">
        <v>73</v>
      </c>
      <c r="AY278" s="169" t="s">
        <v>251</v>
      </c>
    </row>
    <row r="279" spans="2:65" s="12" customFormat="1" ht="11.25">
      <c r="B279" s="147"/>
      <c r="D279" s="148" t="s">
        <v>261</v>
      </c>
      <c r="E279" s="149" t="s">
        <v>19</v>
      </c>
      <c r="F279" s="150" t="s">
        <v>480</v>
      </c>
      <c r="H279" s="151">
        <v>50.551000000000002</v>
      </c>
      <c r="I279" s="152"/>
      <c r="L279" s="147"/>
      <c r="M279" s="153"/>
      <c r="T279" s="154"/>
      <c r="AT279" s="149" t="s">
        <v>261</v>
      </c>
      <c r="AU279" s="149" t="s">
        <v>83</v>
      </c>
      <c r="AV279" s="12" t="s">
        <v>83</v>
      </c>
      <c r="AW279" s="12" t="s">
        <v>35</v>
      </c>
      <c r="AX279" s="12" t="s">
        <v>81</v>
      </c>
      <c r="AY279" s="149" t="s">
        <v>251</v>
      </c>
    </row>
    <row r="280" spans="2:65" s="1" customFormat="1" ht="16.5" customHeight="1">
      <c r="B280" s="33"/>
      <c r="C280" s="175" t="s">
        <v>481</v>
      </c>
      <c r="D280" s="175" t="s">
        <v>482</v>
      </c>
      <c r="E280" s="176" t="s">
        <v>483</v>
      </c>
      <c r="F280" s="177" t="s">
        <v>484</v>
      </c>
      <c r="G280" s="178" t="s">
        <v>90</v>
      </c>
      <c r="H280" s="179">
        <v>53.079000000000001</v>
      </c>
      <c r="I280" s="180"/>
      <c r="J280" s="181">
        <f>ROUND(I280*H280,2)</f>
        <v>0</v>
      </c>
      <c r="K280" s="177" t="s">
        <v>256</v>
      </c>
      <c r="L280" s="182"/>
      <c r="M280" s="183" t="s">
        <v>19</v>
      </c>
      <c r="N280" s="184" t="s">
        <v>44</v>
      </c>
      <c r="P280" s="139">
        <f>O280*H280</f>
        <v>0</v>
      </c>
      <c r="Q280" s="139">
        <v>4.8999999999999998E-3</v>
      </c>
      <c r="R280" s="139">
        <f>Q280*H280</f>
        <v>0.26008710000000002</v>
      </c>
      <c r="S280" s="139">
        <v>0</v>
      </c>
      <c r="T280" s="140">
        <f>S280*H280</f>
        <v>0</v>
      </c>
      <c r="AR280" s="141" t="s">
        <v>300</v>
      </c>
      <c r="AT280" s="141" t="s">
        <v>482</v>
      </c>
      <c r="AU280" s="141" t="s">
        <v>83</v>
      </c>
      <c r="AY280" s="18" t="s">
        <v>251</v>
      </c>
      <c r="BE280" s="142">
        <f>IF(N280="základní",J280,0)</f>
        <v>0</v>
      </c>
      <c r="BF280" s="142">
        <f>IF(N280="snížená",J280,0)</f>
        <v>0</v>
      </c>
      <c r="BG280" s="142">
        <f>IF(N280="zákl. přenesená",J280,0)</f>
        <v>0</v>
      </c>
      <c r="BH280" s="142">
        <f>IF(N280="sníž. přenesená",J280,0)</f>
        <v>0</v>
      </c>
      <c r="BI280" s="142">
        <f>IF(N280="nulová",J280,0)</f>
        <v>0</v>
      </c>
      <c r="BJ280" s="18" t="s">
        <v>81</v>
      </c>
      <c r="BK280" s="142">
        <f>ROUND(I280*H280,2)</f>
        <v>0</v>
      </c>
      <c r="BL280" s="18" t="s">
        <v>257</v>
      </c>
      <c r="BM280" s="141" t="s">
        <v>485</v>
      </c>
    </row>
    <row r="281" spans="2:65" s="12" customFormat="1" ht="11.25">
      <c r="B281" s="147"/>
      <c r="D281" s="148" t="s">
        <v>261</v>
      </c>
      <c r="F281" s="150" t="s">
        <v>486</v>
      </c>
      <c r="H281" s="151">
        <v>53.079000000000001</v>
      </c>
      <c r="I281" s="152"/>
      <c r="L281" s="147"/>
      <c r="M281" s="153"/>
      <c r="T281" s="154"/>
      <c r="AT281" s="149" t="s">
        <v>261</v>
      </c>
      <c r="AU281" s="149" t="s">
        <v>83</v>
      </c>
      <c r="AV281" s="12" t="s">
        <v>83</v>
      </c>
      <c r="AW281" s="12" t="s">
        <v>4</v>
      </c>
      <c r="AX281" s="12" t="s">
        <v>81</v>
      </c>
      <c r="AY281" s="149" t="s">
        <v>251</v>
      </c>
    </row>
    <row r="282" spans="2:65" s="1" customFormat="1" ht="37.9" customHeight="1">
      <c r="B282" s="33"/>
      <c r="C282" s="130" t="s">
        <v>487</v>
      </c>
      <c r="D282" s="130" t="s">
        <v>253</v>
      </c>
      <c r="E282" s="131" t="s">
        <v>488</v>
      </c>
      <c r="F282" s="132" t="s">
        <v>489</v>
      </c>
      <c r="G282" s="133" t="s">
        <v>90</v>
      </c>
      <c r="H282" s="134">
        <v>153.40600000000001</v>
      </c>
      <c r="I282" s="135"/>
      <c r="J282" s="136">
        <f>ROUND(I282*H282,2)</f>
        <v>0</v>
      </c>
      <c r="K282" s="132" t="s">
        <v>256</v>
      </c>
      <c r="L282" s="33"/>
      <c r="M282" s="137" t="s">
        <v>19</v>
      </c>
      <c r="N282" s="138" t="s">
        <v>44</v>
      </c>
      <c r="P282" s="139">
        <f>O282*H282</f>
        <v>0</v>
      </c>
      <c r="Q282" s="139">
        <v>8.6800000000000002E-3</v>
      </c>
      <c r="R282" s="139">
        <f>Q282*H282</f>
        <v>1.3315640800000001</v>
      </c>
      <c r="S282" s="139">
        <v>0</v>
      </c>
      <c r="T282" s="140">
        <f>S282*H282</f>
        <v>0</v>
      </c>
      <c r="AR282" s="141" t="s">
        <v>257</v>
      </c>
      <c r="AT282" s="141" t="s">
        <v>253</v>
      </c>
      <c r="AU282" s="141" t="s">
        <v>83</v>
      </c>
      <c r="AY282" s="18" t="s">
        <v>251</v>
      </c>
      <c r="BE282" s="142">
        <f>IF(N282="základní",J282,0)</f>
        <v>0</v>
      </c>
      <c r="BF282" s="142">
        <f>IF(N282="snížená",J282,0)</f>
        <v>0</v>
      </c>
      <c r="BG282" s="142">
        <f>IF(N282="zákl. přenesená",J282,0)</f>
        <v>0</v>
      </c>
      <c r="BH282" s="142">
        <f>IF(N282="sníž. přenesená",J282,0)</f>
        <v>0</v>
      </c>
      <c r="BI282" s="142">
        <f>IF(N282="nulová",J282,0)</f>
        <v>0</v>
      </c>
      <c r="BJ282" s="18" t="s">
        <v>81</v>
      </c>
      <c r="BK282" s="142">
        <f>ROUND(I282*H282,2)</f>
        <v>0</v>
      </c>
      <c r="BL282" s="18" t="s">
        <v>257</v>
      </c>
      <c r="BM282" s="141" t="s">
        <v>490</v>
      </c>
    </row>
    <row r="283" spans="2:65" s="1" customFormat="1" ht="11.25">
      <c r="B283" s="33"/>
      <c r="D283" s="143" t="s">
        <v>259</v>
      </c>
      <c r="F283" s="144" t="s">
        <v>491</v>
      </c>
      <c r="I283" s="145"/>
      <c r="L283" s="33"/>
      <c r="M283" s="146"/>
      <c r="T283" s="54"/>
      <c r="AT283" s="18" t="s">
        <v>259</v>
      </c>
      <c r="AU283" s="18" t="s">
        <v>83</v>
      </c>
    </row>
    <row r="284" spans="2:65" s="13" customFormat="1" ht="11.25">
      <c r="B284" s="155"/>
      <c r="D284" s="148" t="s">
        <v>261</v>
      </c>
      <c r="E284" s="156" t="s">
        <v>19</v>
      </c>
      <c r="F284" s="157" t="s">
        <v>492</v>
      </c>
      <c r="H284" s="156" t="s">
        <v>19</v>
      </c>
      <c r="I284" s="158"/>
      <c r="L284" s="155"/>
      <c r="M284" s="159"/>
      <c r="T284" s="160"/>
      <c r="AT284" s="156" t="s">
        <v>261</v>
      </c>
      <c r="AU284" s="156" t="s">
        <v>83</v>
      </c>
      <c r="AV284" s="13" t="s">
        <v>81</v>
      </c>
      <c r="AW284" s="13" t="s">
        <v>35</v>
      </c>
      <c r="AX284" s="13" t="s">
        <v>73</v>
      </c>
      <c r="AY284" s="156" t="s">
        <v>251</v>
      </c>
    </row>
    <row r="285" spans="2:65" s="12" customFormat="1" ht="11.25">
      <c r="B285" s="147"/>
      <c r="D285" s="148" t="s">
        <v>261</v>
      </c>
      <c r="E285" s="149" t="s">
        <v>19</v>
      </c>
      <c r="F285" s="150" t="s">
        <v>493</v>
      </c>
      <c r="H285" s="151">
        <v>237.3</v>
      </c>
      <c r="I285" s="152"/>
      <c r="L285" s="147"/>
      <c r="M285" s="153"/>
      <c r="T285" s="154"/>
      <c r="AT285" s="149" t="s">
        <v>261</v>
      </c>
      <c r="AU285" s="149" t="s">
        <v>83</v>
      </c>
      <c r="AV285" s="12" t="s">
        <v>83</v>
      </c>
      <c r="AW285" s="12" t="s">
        <v>35</v>
      </c>
      <c r="AX285" s="12" t="s">
        <v>73</v>
      </c>
      <c r="AY285" s="149" t="s">
        <v>251</v>
      </c>
    </row>
    <row r="286" spans="2:65" s="13" customFormat="1" ht="11.25">
      <c r="B286" s="155"/>
      <c r="D286" s="148" t="s">
        <v>261</v>
      </c>
      <c r="E286" s="156" t="s">
        <v>19</v>
      </c>
      <c r="F286" s="157" t="s">
        <v>494</v>
      </c>
      <c r="H286" s="156" t="s">
        <v>19</v>
      </c>
      <c r="I286" s="158"/>
      <c r="L286" s="155"/>
      <c r="M286" s="159"/>
      <c r="T286" s="160"/>
      <c r="AT286" s="156" t="s">
        <v>261</v>
      </c>
      <c r="AU286" s="156" t="s">
        <v>83</v>
      </c>
      <c r="AV286" s="13" t="s">
        <v>81</v>
      </c>
      <c r="AW286" s="13" t="s">
        <v>35</v>
      </c>
      <c r="AX286" s="13" t="s">
        <v>73</v>
      </c>
      <c r="AY286" s="156" t="s">
        <v>251</v>
      </c>
    </row>
    <row r="287" spans="2:65" s="12" customFormat="1" ht="11.25">
      <c r="B287" s="147"/>
      <c r="D287" s="148" t="s">
        <v>261</v>
      </c>
      <c r="E287" s="149" t="s">
        <v>19</v>
      </c>
      <c r="F287" s="150" t="s">
        <v>495</v>
      </c>
      <c r="H287" s="151">
        <v>45.264000000000003</v>
      </c>
      <c r="I287" s="152"/>
      <c r="L287" s="147"/>
      <c r="M287" s="153"/>
      <c r="T287" s="154"/>
      <c r="AT287" s="149" t="s">
        <v>261</v>
      </c>
      <c r="AU287" s="149" t="s">
        <v>83</v>
      </c>
      <c r="AV287" s="12" t="s">
        <v>83</v>
      </c>
      <c r="AW287" s="12" t="s">
        <v>35</v>
      </c>
      <c r="AX287" s="12" t="s">
        <v>73</v>
      </c>
      <c r="AY287" s="149" t="s">
        <v>251</v>
      </c>
    </row>
    <row r="288" spans="2:65" s="12" customFormat="1" ht="11.25">
      <c r="B288" s="147"/>
      <c r="D288" s="148" t="s">
        <v>261</v>
      </c>
      <c r="E288" s="149" t="s">
        <v>19</v>
      </c>
      <c r="F288" s="150" t="s">
        <v>496</v>
      </c>
      <c r="H288" s="151">
        <v>-94.948999999999998</v>
      </c>
      <c r="I288" s="152"/>
      <c r="L288" s="147"/>
      <c r="M288" s="153"/>
      <c r="T288" s="154"/>
      <c r="AT288" s="149" t="s">
        <v>261</v>
      </c>
      <c r="AU288" s="149" t="s">
        <v>83</v>
      </c>
      <c r="AV288" s="12" t="s">
        <v>83</v>
      </c>
      <c r="AW288" s="12" t="s">
        <v>35</v>
      </c>
      <c r="AX288" s="12" t="s">
        <v>73</v>
      </c>
      <c r="AY288" s="149" t="s">
        <v>251</v>
      </c>
    </row>
    <row r="289" spans="2:65" s="12" customFormat="1" ht="11.25">
      <c r="B289" s="147"/>
      <c r="D289" s="148" t="s">
        <v>261</v>
      </c>
      <c r="E289" s="149" t="s">
        <v>19</v>
      </c>
      <c r="F289" s="150" t="s">
        <v>497</v>
      </c>
      <c r="H289" s="151">
        <v>4.1399999999999997</v>
      </c>
      <c r="I289" s="152"/>
      <c r="L289" s="147"/>
      <c r="M289" s="153"/>
      <c r="T289" s="154"/>
      <c r="AT289" s="149" t="s">
        <v>261</v>
      </c>
      <c r="AU289" s="149" t="s">
        <v>83</v>
      </c>
      <c r="AV289" s="12" t="s">
        <v>83</v>
      </c>
      <c r="AW289" s="12" t="s">
        <v>35</v>
      </c>
      <c r="AX289" s="12" t="s">
        <v>73</v>
      </c>
      <c r="AY289" s="149" t="s">
        <v>251</v>
      </c>
    </row>
    <row r="290" spans="2:65" s="12" customFormat="1" ht="11.25">
      <c r="B290" s="147"/>
      <c r="D290" s="148" t="s">
        <v>261</v>
      </c>
      <c r="E290" s="149" t="s">
        <v>19</v>
      </c>
      <c r="F290" s="150" t="s">
        <v>498</v>
      </c>
      <c r="H290" s="151">
        <v>-38.348999999999997</v>
      </c>
      <c r="I290" s="152"/>
      <c r="L290" s="147"/>
      <c r="M290" s="153"/>
      <c r="T290" s="154"/>
      <c r="AT290" s="149" t="s">
        <v>261</v>
      </c>
      <c r="AU290" s="149" t="s">
        <v>83</v>
      </c>
      <c r="AV290" s="12" t="s">
        <v>83</v>
      </c>
      <c r="AW290" s="12" t="s">
        <v>35</v>
      </c>
      <c r="AX290" s="12" t="s">
        <v>73</v>
      </c>
      <c r="AY290" s="149" t="s">
        <v>251</v>
      </c>
    </row>
    <row r="291" spans="2:65" s="15" customFormat="1" ht="11.25">
      <c r="B291" s="168"/>
      <c r="D291" s="148" t="s">
        <v>261</v>
      </c>
      <c r="E291" s="169" t="s">
        <v>166</v>
      </c>
      <c r="F291" s="170" t="s">
        <v>393</v>
      </c>
      <c r="H291" s="171">
        <v>153.40600000000001</v>
      </c>
      <c r="I291" s="172"/>
      <c r="L291" s="168"/>
      <c r="M291" s="173"/>
      <c r="T291" s="174"/>
      <c r="AT291" s="169" t="s">
        <v>261</v>
      </c>
      <c r="AU291" s="169" t="s">
        <v>83</v>
      </c>
      <c r="AV291" s="15" t="s">
        <v>268</v>
      </c>
      <c r="AW291" s="15" t="s">
        <v>35</v>
      </c>
      <c r="AX291" s="15" t="s">
        <v>81</v>
      </c>
      <c r="AY291" s="169" t="s">
        <v>251</v>
      </c>
    </row>
    <row r="292" spans="2:65" s="1" customFormat="1" ht="16.5" customHeight="1">
      <c r="B292" s="33"/>
      <c r="C292" s="175" t="s">
        <v>499</v>
      </c>
      <c r="D292" s="175" t="s">
        <v>482</v>
      </c>
      <c r="E292" s="176" t="s">
        <v>500</v>
      </c>
      <c r="F292" s="177" t="s">
        <v>501</v>
      </c>
      <c r="G292" s="178" t="s">
        <v>90</v>
      </c>
      <c r="H292" s="179">
        <v>161.07599999999999</v>
      </c>
      <c r="I292" s="180"/>
      <c r="J292" s="181">
        <f>ROUND(I292*H292,2)</f>
        <v>0</v>
      </c>
      <c r="K292" s="177" t="s">
        <v>256</v>
      </c>
      <c r="L292" s="182"/>
      <c r="M292" s="183" t="s">
        <v>19</v>
      </c>
      <c r="N292" s="184" t="s">
        <v>44</v>
      </c>
      <c r="P292" s="139">
        <f>O292*H292</f>
        <v>0</v>
      </c>
      <c r="Q292" s="139">
        <v>2.7000000000000001E-3</v>
      </c>
      <c r="R292" s="139">
        <f>Q292*H292</f>
        <v>0.43490519999999999</v>
      </c>
      <c r="S292" s="139">
        <v>0</v>
      </c>
      <c r="T292" s="140">
        <f>S292*H292</f>
        <v>0</v>
      </c>
      <c r="AR292" s="141" t="s">
        <v>300</v>
      </c>
      <c r="AT292" s="141" t="s">
        <v>482</v>
      </c>
      <c r="AU292" s="141" t="s">
        <v>83</v>
      </c>
      <c r="AY292" s="18" t="s">
        <v>251</v>
      </c>
      <c r="BE292" s="142">
        <f>IF(N292="základní",J292,0)</f>
        <v>0</v>
      </c>
      <c r="BF292" s="142">
        <f>IF(N292="snížená",J292,0)</f>
        <v>0</v>
      </c>
      <c r="BG292" s="142">
        <f>IF(N292="zákl. přenesená",J292,0)</f>
        <v>0</v>
      </c>
      <c r="BH292" s="142">
        <f>IF(N292="sníž. přenesená",J292,0)</f>
        <v>0</v>
      </c>
      <c r="BI292" s="142">
        <f>IF(N292="nulová",J292,0)</f>
        <v>0</v>
      </c>
      <c r="BJ292" s="18" t="s">
        <v>81</v>
      </c>
      <c r="BK292" s="142">
        <f>ROUND(I292*H292,2)</f>
        <v>0</v>
      </c>
      <c r="BL292" s="18" t="s">
        <v>257</v>
      </c>
      <c r="BM292" s="141" t="s">
        <v>502</v>
      </c>
    </row>
    <row r="293" spans="2:65" s="12" customFormat="1" ht="11.25">
      <c r="B293" s="147"/>
      <c r="D293" s="148" t="s">
        <v>261</v>
      </c>
      <c r="F293" s="150" t="s">
        <v>503</v>
      </c>
      <c r="H293" s="151">
        <v>161.07599999999999</v>
      </c>
      <c r="I293" s="152"/>
      <c r="L293" s="147"/>
      <c r="M293" s="153"/>
      <c r="T293" s="154"/>
      <c r="AT293" s="149" t="s">
        <v>261</v>
      </c>
      <c r="AU293" s="149" t="s">
        <v>83</v>
      </c>
      <c r="AV293" s="12" t="s">
        <v>83</v>
      </c>
      <c r="AW293" s="12" t="s">
        <v>4</v>
      </c>
      <c r="AX293" s="12" t="s">
        <v>81</v>
      </c>
      <c r="AY293" s="149" t="s">
        <v>251</v>
      </c>
    </row>
    <row r="294" spans="2:65" s="1" customFormat="1" ht="44.25" customHeight="1">
      <c r="B294" s="33"/>
      <c r="C294" s="130" t="s">
        <v>504</v>
      </c>
      <c r="D294" s="130" t="s">
        <v>253</v>
      </c>
      <c r="E294" s="131" t="s">
        <v>505</v>
      </c>
      <c r="F294" s="132" t="s">
        <v>506</v>
      </c>
      <c r="G294" s="133" t="s">
        <v>90</v>
      </c>
      <c r="H294" s="134">
        <v>38.348999999999997</v>
      </c>
      <c r="I294" s="135"/>
      <c r="J294" s="136">
        <f>ROUND(I294*H294,2)</f>
        <v>0</v>
      </c>
      <c r="K294" s="132" t="s">
        <v>256</v>
      </c>
      <c r="L294" s="33"/>
      <c r="M294" s="137" t="s">
        <v>19</v>
      </c>
      <c r="N294" s="138" t="s">
        <v>44</v>
      </c>
      <c r="P294" s="139">
        <f>O294*H294</f>
        <v>0</v>
      </c>
      <c r="Q294" s="139">
        <v>1.1679999999999999E-2</v>
      </c>
      <c r="R294" s="139">
        <f>Q294*H294</f>
        <v>0.44791631999999992</v>
      </c>
      <c r="S294" s="139">
        <v>0</v>
      </c>
      <c r="T294" s="140">
        <f>S294*H294</f>
        <v>0</v>
      </c>
      <c r="AR294" s="141" t="s">
        <v>257</v>
      </c>
      <c r="AT294" s="141" t="s">
        <v>253</v>
      </c>
      <c r="AU294" s="141" t="s">
        <v>83</v>
      </c>
      <c r="AY294" s="18" t="s">
        <v>251</v>
      </c>
      <c r="BE294" s="142">
        <f>IF(N294="základní",J294,0)</f>
        <v>0</v>
      </c>
      <c r="BF294" s="142">
        <f>IF(N294="snížená",J294,0)</f>
        <v>0</v>
      </c>
      <c r="BG294" s="142">
        <f>IF(N294="zákl. přenesená",J294,0)</f>
        <v>0</v>
      </c>
      <c r="BH294" s="142">
        <f>IF(N294="sníž. přenesená",J294,0)</f>
        <v>0</v>
      </c>
      <c r="BI294" s="142">
        <f>IF(N294="nulová",J294,0)</f>
        <v>0</v>
      </c>
      <c r="BJ294" s="18" t="s">
        <v>81</v>
      </c>
      <c r="BK294" s="142">
        <f>ROUND(I294*H294,2)</f>
        <v>0</v>
      </c>
      <c r="BL294" s="18" t="s">
        <v>257</v>
      </c>
      <c r="BM294" s="141" t="s">
        <v>507</v>
      </c>
    </row>
    <row r="295" spans="2:65" s="1" customFormat="1" ht="11.25">
      <c r="B295" s="33"/>
      <c r="D295" s="143" t="s">
        <v>259</v>
      </c>
      <c r="F295" s="144" t="s">
        <v>508</v>
      </c>
      <c r="I295" s="145"/>
      <c r="L295" s="33"/>
      <c r="M295" s="146"/>
      <c r="T295" s="54"/>
      <c r="AT295" s="18" t="s">
        <v>259</v>
      </c>
      <c r="AU295" s="18" t="s">
        <v>83</v>
      </c>
    </row>
    <row r="296" spans="2:65" s="13" customFormat="1" ht="11.25">
      <c r="B296" s="155"/>
      <c r="D296" s="148" t="s">
        <v>261</v>
      </c>
      <c r="E296" s="156" t="s">
        <v>19</v>
      </c>
      <c r="F296" s="157" t="s">
        <v>509</v>
      </c>
      <c r="H296" s="156" t="s">
        <v>19</v>
      </c>
      <c r="I296" s="158"/>
      <c r="L296" s="155"/>
      <c r="M296" s="159"/>
      <c r="T296" s="160"/>
      <c r="AT296" s="156" t="s">
        <v>261</v>
      </c>
      <c r="AU296" s="156" t="s">
        <v>83</v>
      </c>
      <c r="AV296" s="13" t="s">
        <v>81</v>
      </c>
      <c r="AW296" s="13" t="s">
        <v>35</v>
      </c>
      <c r="AX296" s="13" t="s">
        <v>73</v>
      </c>
      <c r="AY296" s="156" t="s">
        <v>251</v>
      </c>
    </row>
    <row r="297" spans="2:65" s="12" customFormat="1" ht="11.25">
      <c r="B297" s="147"/>
      <c r="D297" s="148" t="s">
        <v>261</v>
      </c>
      <c r="E297" s="149" t="s">
        <v>19</v>
      </c>
      <c r="F297" s="150" t="s">
        <v>510</v>
      </c>
      <c r="H297" s="151">
        <v>29.492999999999999</v>
      </c>
      <c r="I297" s="152"/>
      <c r="L297" s="147"/>
      <c r="M297" s="153"/>
      <c r="T297" s="154"/>
      <c r="AT297" s="149" t="s">
        <v>261</v>
      </c>
      <c r="AU297" s="149" t="s">
        <v>83</v>
      </c>
      <c r="AV297" s="12" t="s">
        <v>83</v>
      </c>
      <c r="AW297" s="12" t="s">
        <v>35</v>
      </c>
      <c r="AX297" s="12" t="s">
        <v>73</v>
      </c>
      <c r="AY297" s="149" t="s">
        <v>251</v>
      </c>
    </row>
    <row r="298" spans="2:65" s="13" customFormat="1" ht="11.25">
      <c r="B298" s="155"/>
      <c r="D298" s="148" t="s">
        <v>261</v>
      </c>
      <c r="E298" s="156" t="s">
        <v>19</v>
      </c>
      <c r="F298" s="157" t="s">
        <v>511</v>
      </c>
      <c r="H298" s="156" t="s">
        <v>19</v>
      </c>
      <c r="I298" s="158"/>
      <c r="L298" s="155"/>
      <c r="M298" s="159"/>
      <c r="T298" s="160"/>
      <c r="AT298" s="156" t="s">
        <v>261</v>
      </c>
      <c r="AU298" s="156" t="s">
        <v>83</v>
      </c>
      <c r="AV298" s="13" t="s">
        <v>81</v>
      </c>
      <c r="AW298" s="13" t="s">
        <v>35</v>
      </c>
      <c r="AX298" s="13" t="s">
        <v>73</v>
      </c>
      <c r="AY298" s="156" t="s">
        <v>251</v>
      </c>
    </row>
    <row r="299" spans="2:65" s="12" customFormat="1" ht="11.25">
      <c r="B299" s="147"/>
      <c r="D299" s="148" t="s">
        <v>261</v>
      </c>
      <c r="E299" s="149" t="s">
        <v>19</v>
      </c>
      <c r="F299" s="150" t="s">
        <v>512</v>
      </c>
      <c r="H299" s="151">
        <v>8.8559999999999999</v>
      </c>
      <c r="I299" s="152"/>
      <c r="L299" s="147"/>
      <c r="M299" s="153"/>
      <c r="T299" s="154"/>
      <c r="AT299" s="149" t="s">
        <v>261</v>
      </c>
      <c r="AU299" s="149" t="s">
        <v>83</v>
      </c>
      <c r="AV299" s="12" t="s">
        <v>83</v>
      </c>
      <c r="AW299" s="12" t="s">
        <v>35</v>
      </c>
      <c r="AX299" s="12" t="s">
        <v>73</v>
      </c>
      <c r="AY299" s="149" t="s">
        <v>251</v>
      </c>
    </row>
    <row r="300" spans="2:65" s="15" customFormat="1" ht="11.25">
      <c r="B300" s="168"/>
      <c r="D300" s="148" t="s">
        <v>261</v>
      </c>
      <c r="E300" s="169" t="s">
        <v>169</v>
      </c>
      <c r="F300" s="170" t="s">
        <v>393</v>
      </c>
      <c r="H300" s="171">
        <v>38.348999999999997</v>
      </c>
      <c r="I300" s="172"/>
      <c r="L300" s="168"/>
      <c r="M300" s="173"/>
      <c r="T300" s="174"/>
      <c r="AT300" s="169" t="s">
        <v>261</v>
      </c>
      <c r="AU300" s="169" t="s">
        <v>83</v>
      </c>
      <c r="AV300" s="15" t="s">
        <v>268</v>
      </c>
      <c r="AW300" s="15" t="s">
        <v>35</v>
      </c>
      <c r="AX300" s="15" t="s">
        <v>81</v>
      </c>
      <c r="AY300" s="169" t="s">
        <v>251</v>
      </c>
    </row>
    <row r="301" spans="2:65" s="1" customFormat="1" ht="16.5" customHeight="1">
      <c r="B301" s="33"/>
      <c r="C301" s="175" t="s">
        <v>513</v>
      </c>
      <c r="D301" s="175" t="s">
        <v>482</v>
      </c>
      <c r="E301" s="176" t="s">
        <v>514</v>
      </c>
      <c r="F301" s="177" t="s">
        <v>515</v>
      </c>
      <c r="G301" s="178" t="s">
        <v>90</v>
      </c>
      <c r="H301" s="179">
        <v>40.265999999999998</v>
      </c>
      <c r="I301" s="180"/>
      <c r="J301" s="181">
        <f>ROUND(I301*H301,2)</f>
        <v>0</v>
      </c>
      <c r="K301" s="177" t="s">
        <v>256</v>
      </c>
      <c r="L301" s="182"/>
      <c r="M301" s="183" t="s">
        <v>19</v>
      </c>
      <c r="N301" s="184" t="s">
        <v>44</v>
      </c>
      <c r="P301" s="139">
        <f>O301*H301</f>
        <v>0</v>
      </c>
      <c r="Q301" s="139">
        <v>2.8000000000000001E-2</v>
      </c>
      <c r="R301" s="139">
        <f>Q301*H301</f>
        <v>1.127448</v>
      </c>
      <c r="S301" s="139">
        <v>0</v>
      </c>
      <c r="T301" s="140">
        <f>S301*H301</f>
        <v>0</v>
      </c>
      <c r="AR301" s="141" t="s">
        <v>300</v>
      </c>
      <c r="AT301" s="141" t="s">
        <v>482</v>
      </c>
      <c r="AU301" s="141" t="s">
        <v>83</v>
      </c>
      <c r="AY301" s="18" t="s">
        <v>251</v>
      </c>
      <c r="BE301" s="142">
        <f>IF(N301="základní",J301,0)</f>
        <v>0</v>
      </c>
      <c r="BF301" s="142">
        <f>IF(N301="snížená",J301,0)</f>
        <v>0</v>
      </c>
      <c r="BG301" s="142">
        <f>IF(N301="zákl. přenesená",J301,0)</f>
        <v>0</v>
      </c>
      <c r="BH301" s="142">
        <f>IF(N301="sníž. přenesená",J301,0)</f>
        <v>0</v>
      </c>
      <c r="BI301" s="142">
        <f>IF(N301="nulová",J301,0)</f>
        <v>0</v>
      </c>
      <c r="BJ301" s="18" t="s">
        <v>81</v>
      </c>
      <c r="BK301" s="142">
        <f>ROUND(I301*H301,2)</f>
        <v>0</v>
      </c>
      <c r="BL301" s="18" t="s">
        <v>257</v>
      </c>
      <c r="BM301" s="141" t="s">
        <v>516</v>
      </c>
    </row>
    <row r="302" spans="2:65" s="12" customFormat="1" ht="11.25">
      <c r="B302" s="147"/>
      <c r="D302" s="148" t="s">
        <v>261</v>
      </c>
      <c r="F302" s="150" t="s">
        <v>517</v>
      </c>
      <c r="H302" s="151">
        <v>40.265999999999998</v>
      </c>
      <c r="I302" s="152"/>
      <c r="L302" s="147"/>
      <c r="M302" s="153"/>
      <c r="T302" s="154"/>
      <c r="AT302" s="149" t="s">
        <v>261</v>
      </c>
      <c r="AU302" s="149" t="s">
        <v>83</v>
      </c>
      <c r="AV302" s="12" t="s">
        <v>83</v>
      </c>
      <c r="AW302" s="12" t="s">
        <v>4</v>
      </c>
      <c r="AX302" s="12" t="s">
        <v>81</v>
      </c>
      <c r="AY302" s="149" t="s">
        <v>251</v>
      </c>
    </row>
    <row r="303" spans="2:65" s="1" customFormat="1" ht="24.2" customHeight="1">
      <c r="B303" s="33"/>
      <c r="C303" s="130" t="s">
        <v>518</v>
      </c>
      <c r="D303" s="130" t="s">
        <v>253</v>
      </c>
      <c r="E303" s="131" t="s">
        <v>519</v>
      </c>
      <c r="F303" s="132" t="s">
        <v>520</v>
      </c>
      <c r="G303" s="133" t="s">
        <v>90</v>
      </c>
      <c r="H303" s="134">
        <v>38.348999999999997</v>
      </c>
      <c r="I303" s="135"/>
      <c r="J303" s="136">
        <f>ROUND(I303*H303,2)</f>
        <v>0</v>
      </c>
      <c r="K303" s="132" t="s">
        <v>256</v>
      </c>
      <c r="L303" s="33"/>
      <c r="M303" s="137" t="s">
        <v>19</v>
      </c>
      <c r="N303" s="138" t="s">
        <v>44</v>
      </c>
      <c r="P303" s="139">
        <f>O303*H303</f>
        <v>0</v>
      </c>
      <c r="Q303" s="139">
        <v>8.0000000000000007E-5</v>
      </c>
      <c r="R303" s="139">
        <f>Q303*H303</f>
        <v>3.06792E-3</v>
      </c>
      <c r="S303" s="139">
        <v>0</v>
      </c>
      <c r="T303" s="140">
        <f>S303*H303</f>
        <v>0</v>
      </c>
      <c r="AR303" s="141" t="s">
        <v>257</v>
      </c>
      <c r="AT303" s="141" t="s">
        <v>253</v>
      </c>
      <c r="AU303" s="141" t="s">
        <v>83</v>
      </c>
      <c r="AY303" s="18" t="s">
        <v>251</v>
      </c>
      <c r="BE303" s="142">
        <f>IF(N303="základní",J303,0)</f>
        <v>0</v>
      </c>
      <c r="BF303" s="142">
        <f>IF(N303="snížená",J303,0)</f>
        <v>0</v>
      </c>
      <c r="BG303" s="142">
        <f>IF(N303="zákl. přenesená",J303,0)</f>
        <v>0</v>
      </c>
      <c r="BH303" s="142">
        <f>IF(N303="sníž. přenesená",J303,0)</f>
        <v>0</v>
      </c>
      <c r="BI303" s="142">
        <f>IF(N303="nulová",J303,0)</f>
        <v>0</v>
      </c>
      <c r="BJ303" s="18" t="s">
        <v>81</v>
      </c>
      <c r="BK303" s="142">
        <f>ROUND(I303*H303,2)</f>
        <v>0</v>
      </c>
      <c r="BL303" s="18" t="s">
        <v>257</v>
      </c>
      <c r="BM303" s="141" t="s">
        <v>521</v>
      </c>
    </row>
    <row r="304" spans="2:65" s="1" customFormat="1" ht="11.25">
      <c r="B304" s="33"/>
      <c r="D304" s="143" t="s">
        <v>259</v>
      </c>
      <c r="F304" s="144" t="s">
        <v>522</v>
      </c>
      <c r="I304" s="145"/>
      <c r="L304" s="33"/>
      <c r="M304" s="146"/>
      <c r="T304" s="54"/>
      <c r="AT304" s="18" t="s">
        <v>259</v>
      </c>
      <c r="AU304" s="18" t="s">
        <v>83</v>
      </c>
    </row>
    <row r="305" spans="2:65" s="12" customFormat="1" ht="11.25">
      <c r="B305" s="147"/>
      <c r="D305" s="148" t="s">
        <v>261</v>
      </c>
      <c r="E305" s="149" t="s">
        <v>19</v>
      </c>
      <c r="F305" s="150" t="s">
        <v>169</v>
      </c>
      <c r="H305" s="151">
        <v>38.348999999999997</v>
      </c>
      <c r="I305" s="152"/>
      <c r="L305" s="147"/>
      <c r="M305" s="153"/>
      <c r="T305" s="154"/>
      <c r="AT305" s="149" t="s">
        <v>261</v>
      </c>
      <c r="AU305" s="149" t="s">
        <v>83</v>
      </c>
      <c r="AV305" s="12" t="s">
        <v>83</v>
      </c>
      <c r="AW305" s="12" t="s">
        <v>35</v>
      </c>
      <c r="AX305" s="12" t="s">
        <v>81</v>
      </c>
      <c r="AY305" s="149" t="s">
        <v>251</v>
      </c>
    </row>
    <row r="306" spans="2:65" s="1" customFormat="1" ht="24.2" customHeight="1">
      <c r="B306" s="33"/>
      <c r="C306" s="130" t="s">
        <v>523</v>
      </c>
      <c r="D306" s="130" t="s">
        <v>253</v>
      </c>
      <c r="E306" s="131" t="s">
        <v>524</v>
      </c>
      <c r="F306" s="132" t="s">
        <v>525</v>
      </c>
      <c r="G306" s="133" t="s">
        <v>90</v>
      </c>
      <c r="H306" s="134">
        <v>38.348999999999997</v>
      </c>
      <c r="I306" s="135"/>
      <c r="J306" s="136">
        <f>ROUND(I306*H306,2)</f>
        <v>0</v>
      </c>
      <c r="K306" s="132" t="s">
        <v>256</v>
      </c>
      <c r="L306" s="33"/>
      <c r="M306" s="137" t="s">
        <v>19</v>
      </c>
      <c r="N306" s="138" t="s">
        <v>44</v>
      </c>
      <c r="P306" s="139">
        <f>O306*H306</f>
        <v>0</v>
      </c>
      <c r="Q306" s="139">
        <v>1.8000000000000001E-4</v>
      </c>
      <c r="R306" s="139">
        <f>Q306*H306</f>
        <v>6.9028199999999996E-3</v>
      </c>
      <c r="S306" s="139">
        <v>0</v>
      </c>
      <c r="T306" s="140">
        <f>S306*H306</f>
        <v>0</v>
      </c>
      <c r="AR306" s="141" t="s">
        <v>257</v>
      </c>
      <c r="AT306" s="141" t="s">
        <v>253</v>
      </c>
      <c r="AU306" s="141" t="s">
        <v>83</v>
      </c>
      <c r="AY306" s="18" t="s">
        <v>251</v>
      </c>
      <c r="BE306" s="142">
        <f>IF(N306="základní",J306,0)</f>
        <v>0</v>
      </c>
      <c r="BF306" s="142">
        <f>IF(N306="snížená",J306,0)</f>
        <v>0</v>
      </c>
      <c r="BG306" s="142">
        <f>IF(N306="zákl. přenesená",J306,0)</f>
        <v>0</v>
      </c>
      <c r="BH306" s="142">
        <f>IF(N306="sníž. přenesená",J306,0)</f>
        <v>0</v>
      </c>
      <c r="BI306" s="142">
        <f>IF(N306="nulová",J306,0)</f>
        <v>0</v>
      </c>
      <c r="BJ306" s="18" t="s">
        <v>81</v>
      </c>
      <c r="BK306" s="142">
        <f>ROUND(I306*H306,2)</f>
        <v>0</v>
      </c>
      <c r="BL306" s="18" t="s">
        <v>257</v>
      </c>
      <c r="BM306" s="141" t="s">
        <v>526</v>
      </c>
    </row>
    <row r="307" spans="2:65" s="1" customFormat="1" ht="11.25">
      <c r="B307" s="33"/>
      <c r="D307" s="143" t="s">
        <v>259</v>
      </c>
      <c r="F307" s="144" t="s">
        <v>527</v>
      </c>
      <c r="I307" s="145"/>
      <c r="L307" s="33"/>
      <c r="M307" s="146"/>
      <c r="T307" s="54"/>
      <c r="AT307" s="18" t="s">
        <v>259</v>
      </c>
      <c r="AU307" s="18" t="s">
        <v>83</v>
      </c>
    </row>
    <row r="308" spans="2:65" s="12" customFormat="1" ht="11.25">
      <c r="B308" s="147"/>
      <c r="D308" s="148" t="s">
        <v>261</v>
      </c>
      <c r="E308" s="149" t="s">
        <v>19</v>
      </c>
      <c r="F308" s="150" t="s">
        <v>169</v>
      </c>
      <c r="H308" s="151">
        <v>38.348999999999997</v>
      </c>
      <c r="I308" s="152"/>
      <c r="L308" s="147"/>
      <c r="M308" s="153"/>
      <c r="T308" s="154"/>
      <c r="AT308" s="149" t="s">
        <v>261</v>
      </c>
      <c r="AU308" s="149" t="s">
        <v>83</v>
      </c>
      <c r="AV308" s="12" t="s">
        <v>83</v>
      </c>
      <c r="AW308" s="12" t="s">
        <v>35</v>
      </c>
      <c r="AX308" s="12" t="s">
        <v>81</v>
      </c>
      <c r="AY308" s="149" t="s">
        <v>251</v>
      </c>
    </row>
    <row r="309" spans="2:65" s="1" customFormat="1" ht="24.2" customHeight="1">
      <c r="B309" s="33"/>
      <c r="C309" s="130" t="s">
        <v>528</v>
      </c>
      <c r="D309" s="130" t="s">
        <v>253</v>
      </c>
      <c r="E309" s="131" t="s">
        <v>529</v>
      </c>
      <c r="F309" s="132" t="s">
        <v>530</v>
      </c>
      <c r="G309" s="133" t="s">
        <v>90</v>
      </c>
      <c r="H309" s="134">
        <v>37.768000000000001</v>
      </c>
      <c r="I309" s="135"/>
      <c r="J309" s="136">
        <f>ROUND(I309*H309,2)</f>
        <v>0</v>
      </c>
      <c r="K309" s="132" t="s">
        <v>256</v>
      </c>
      <c r="L309" s="33"/>
      <c r="M309" s="137" t="s">
        <v>19</v>
      </c>
      <c r="N309" s="138" t="s">
        <v>44</v>
      </c>
      <c r="P309" s="139">
        <f>O309*H309</f>
        <v>0</v>
      </c>
      <c r="Q309" s="139">
        <v>1.0500000000000001E-2</v>
      </c>
      <c r="R309" s="139">
        <f>Q309*H309</f>
        <v>0.39656400000000003</v>
      </c>
      <c r="S309" s="139">
        <v>0</v>
      </c>
      <c r="T309" s="140">
        <f>S309*H309</f>
        <v>0</v>
      </c>
      <c r="AR309" s="141" t="s">
        <v>257</v>
      </c>
      <c r="AT309" s="141" t="s">
        <v>253</v>
      </c>
      <c r="AU309" s="141" t="s">
        <v>83</v>
      </c>
      <c r="AY309" s="18" t="s">
        <v>251</v>
      </c>
      <c r="BE309" s="142">
        <f>IF(N309="základní",J309,0)</f>
        <v>0</v>
      </c>
      <c r="BF309" s="142">
        <f>IF(N309="snížená",J309,0)</f>
        <v>0</v>
      </c>
      <c r="BG309" s="142">
        <f>IF(N309="zákl. přenesená",J309,0)</f>
        <v>0</v>
      </c>
      <c r="BH309" s="142">
        <f>IF(N309="sníž. přenesená",J309,0)</f>
        <v>0</v>
      </c>
      <c r="BI309" s="142">
        <f>IF(N309="nulová",J309,0)</f>
        <v>0</v>
      </c>
      <c r="BJ309" s="18" t="s">
        <v>81</v>
      </c>
      <c r="BK309" s="142">
        <f>ROUND(I309*H309,2)</f>
        <v>0</v>
      </c>
      <c r="BL309" s="18" t="s">
        <v>257</v>
      </c>
      <c r="BM309" s="141" t="s">
        <v>531</v>
      </c>
    </row>
    <row r="310" spans="2:65" s="1" customFormat="1" ht="11.25">
      <c r="B310" s="33"/>
      <c r="D310" s="143" t="s">
        <v>259</v>
      </c>
      <c r="F310" s="144" t="s">
        <v>532</v>
      </c>
      <c r="I310" s="145"/>
      <c r="L310" s="33"/>
      <c r="M310" s="146"/>
      <c r="T310" s="54"/>
      <c r="AT310" s="18" t="s">
        <v>259</v>
      </c>
      <c r="AU310" s="18" t="s">
        <v>83</v>
      </c>
    </row>
    <row r="311" spans="2:65" s="12" customFormat="1" ht="11.25">
      <c r="B311" s="147"/>
      <c r="D311" s="148" t="s">
        <v>261</v>
      </c>
      <c r="E311" s="149" t="s">
        <v>19</v>
      </c>
      <c r="F311" s="150" t="s">
        <v>163</v>
      </c>
      <c r="H311" s="151">
        <v>37.768000000000001</v>
      </c>
      <c r="I311" s="152"/>
      <c r="L311" s="147"/>
      <c r="M311" s="153"/>
      <c r="T311" s="154"/>
      <c r="AT311" s="149" t="s">
        <v>261</v>
      </c>
      <c r="AU311" s="149" t="s">
        <v>83</v>
      </c>
      <c r="AV311" s="12" t="s">
        <v>83</v>
      </c>
      <c r="AW311" s="12" t="s">
        <v>35</v>
      </c>
      <c r="AX311" s="12" t="s">
        <v>81</v>
      </c>
      <c r="AY311" s="149" t="s">
        <v>251</v>
      </c>
    </row>
    <row r="312" spans="2:65" s="1" customFormat="1" ht="24.2" customHeight="1">
      <c r="B312" s="33"/>
      <c r="C312" s="130" t="s">
        <v>533</v>
      </c>
      <c r="D312" s="130" t="s">
        <v>253</v>
      </c>
      <c r="E312" s="131" t="s">
        <v>534</v>
      </c>
      <c r="F312" s="132" t="s">
        <v>535</v>
      </c>
      <c r="G312" s="133" t="s">
        <v>90</v>
      </c>
      <c r="H312" s="134">
        <v>204.53800000000001</v>
      </c>
      <c r="I312" s="135"/>
      <c r="J312" s="136">
        <f>ROUND(I312*H312,2)</f>
        <v>0</v>
      </c>
      <c r="K312" s="132" t="s">
        <v>256</v>
      </c>
      <c r="L312" s="33"/>
      <c r="M312" s="137" t="s">
        <v>19</v>
      </c>
      <c r="N312" s="138" t="s">
        <v>44</v>
      </c>
      <c r="P312" s="139">
        <f>O312*H312</f>
        <v>0</v>
      </c>
      <c r="Q312" s="139">
        <v>1.166E-2</v>
      </c>
      <c r="R312" s="139">
        <f>Q312*H312</f>
        <v>2.38491308</v>
      </c>
      <c r="S312" s="139">
        <v>0</v>
      </c>
      <c r="T312" s="140">
        <f>S312*H312</f>
        <v>0</v>
      </c>
      <c r="AR312" s="141" t="s">
        <v>257</v>
      </c>
      <c r="AT312" s="141" t="s">
        <v>253</v>
      </c>
      <c r="AU312" s="141" t="s">
        <v>83</v>
      </c>
      <c r="AY312" s="18" t="s">
        <v>251</v>
      </c>
      <c r="BE312" s="142">
        <f>IF(N312="základní",J312,0)</f>
        <v>0</v>
      </c>
      <c r="BF312" s="142">
        <f>IF(N312="snížená",J312,0)</f>
        <v>0</v>
      </c>
      <c r="BG312" s="142">
        <f>IF(N312="zákl. přenesená",J312,0)</f>
        <v>0</v>
      </c>
      <c r="BH312" s="142">
        <f>IF(N312="sníž. přenesená",J312,0)</f>
        <v>0</v>
      </c>
      <c r="BI312" s="142">
        <f>IF(N312="nulová",J312,0)</f>
        <v>0</v>
      </c>
      <c r="BJ312" s="18" t="s">
        <v>81</v>
      </c>
      <c r="BK312" s="142">
        <f>ROUND(I312*H312,2)</f>
        <v>0</v>
      </c>
      <c r="BL312" s="18" t="s">
        <v>257</v>
      </c>
      <c r="BM312" s="141" t="s">
        <v>536</v>
      </c>
    </row>
    <row r="313" spans="2:65" s="1" customFormat="1" ht="11.25">
      <c r="B313" s="33"/>
      <c r="D313" s="143" t="s">
        <v>259</v>
      </c>
      <c r="F313" s="144" t="s">
        <v>537</v>
      </c>
      <c r="I313" s="145"/>
      <c r="L313" s="33"/>
      <c r="M313" s="146"/>
      <c r="T313" s="54"/>
      <c r="AT313" s="18" t="s">
        <v>259</v>
      </c>
      <c r="AU313" s="18" t="s">
        <v>83</v>
      </c>
    </row>
    <row r="314" spans="2:65" s="12" customFormat="1" ht="11.25">
      <c r="B314" s="147"/>
      <c r="D314" s="148" t="s">
        <v>261</v>
      </c>
      <c r="E314" s="149" t="s">
        <v>19</v>
      </c>
      <c r="F314" s="150" t="s">
        <v>172</v>
      </c>
      <c r="H314" s="151">
        <v>12.782999999999999</v>
      </c>
      <c r="I314" s="152"/>
      <c r="L314" s="147"/>
      <c r="M314" s="153"/>
      <c r="T314" s="154"/>
      <c r="AT314" s="149" t="s">
        <v>261</v>
      </c>
      <c r="AU314" s="149" t="s">
        <v>83</v>
      </c>
      <c r="AV314" s="12" t="s">
        <v>83</v>
      </c>
      <c r="AW314" s="12" t="s">
        <v>35</v>
      </c>
      <c r="AX314" s="12" t="s">
        <v>73</v>
      </c>
      <c r="AY314" s="149" t="s">
        <v>251</v>
      </c>
    </row>
    <row r="315" spans="2:65" s="12" customFormat="1" ht="11.25">
      <c r="B315" s="147"/>
      <c r="D315" s="148" t="s">
        <v>261</v>
      </c>
      <c r="E315" s="149" t="s">
        <v>19</v>
      </c>
      <c r="F315" s="150" t="s">
        <v>169</v>
      </c>
      <c r="H315" s="151">
        <v>38.348999999999997</v>
      </c>
      <c r="I315" s="152"/>
      <c r="L315" s="147"/>
      <c r="M315" s="153"/>
      <c r="T315" s="154"/>
      <c r="AT315" s="149" t="s">
        <v>261</v>
      </c>
      <c r="AU315" s="149" t="s">
        <v>83</v>
      </c>
      <c r="AV315" s="12" t="s">
        <v>83</v>
      </c>
      <c r="AW315" s="12" t="s">
        <v>35</v>
      </c>
      <c r="AX315" s="12" t="s">
        <v>73</v>
      </c>
      <c r="AY315" s="149" t="s">
        <v>251</v>
      </c>
    </row>
    <row r="316" spans="2:65" s="12" customFormat="1" ht="11.25">
      <c r="B316" s="147"/>
      <c r="D316" s="148" t="s">
        <v>261</v>
      </c>
      <c r="E316" s="149" t="s">
        <v>19</v>
      </c>
      <c r="F316" s="150" t="s">
        <v>166</v>
      </c>
      <c r="H316" s="151">
        <v>153.40600000000001</v>
      </c>
      <c r="I316" s="152"/>
      <c r="L316" s="147"/>
      <c r="M316" s="153"/>
      <c r="T316" s="154"/>
      <c r="AT316" s="149" t="s">
        <v>261</v>
      </c>
      <c r="AU316" s="149" t="s">
        <v>83</v>
      </c>
      <c r="AV316" s="12" t="s">
        <v>83</v>
      </c>
      <c r="AW316" s="12" t="s">
        <v>35</v>
      </c>
      <c r="AX316" s="12" t="s">
        <v>73</v>
      </c>
      <c r="AY316" s="149" t="s">
        <v>251</v>
      </c>
    </row>
    <row r="317" spans="2:65" s="14" customFormat="1" ht="11.25">
      <c r="B317" s="161"/>
      <c r="D317" s="148" t="s">
        <v>261</v>
      </c>
      <c r="E317" s="162" t="s">
        <v>19</v>
      </c>
      <c r="F317" s="163" t="s">
        <v>280</v>
      </c>
      <c r="H317" s="164">
        <v>204.53800000000001</v>
      </c>
      <c r="I317" s="165"/>
      <c r="L317" s="161"/>
      <c r="M317" s="166"/>
      <c r="T317" s="167"/>
      <c r="AT317" s="162" t="s">
        <v>261</v>
      </c>
      <c r="AU317" s="162" t="s">
        <v>83</v>
      </c>
      <c r="AV317" s="14" t="s">
        <v>257</v>
      </c>
      <c r="AW317" s="14" t="s">
        <v>35</v>
      </c>
      <c r="AX317" s="14" t="s">
        <v>81</v>
      </c>
      <c r="AY317" s="162" t="s">
        <v>251</v>
      </c>
    </row>
    <row r="318" spans="2:65" s="1" customFormat="1" ht="16.5" customHeight="1">
      <c r="B318" s="33"/>
      <c r="C318" s="130" t="s">
        <v>538</v>
      </c>
      <c r="D318" s="130" t="s">
        <v>253</v>
      </c>
      <c r="E318" s="131" t="s">
        <v>539</v>
      </c>
      <c r="F318" s="132" t="s">
        <v>540</v>
      </c>
      <c r="G318" s="133" t="s">
        <v>90</v>
      </c>
      <c r="H318" s="134">
        <v>37.768000000000001</v>
      </c>
      <c r="I318" s="135"/>
      <c r="J318" s="136">
        <f>ROUND(I318*H318,2)</f>
        <v>0</v>
      </c>
      <c r="K318" s="132" t="s">
        <v>256</v>
      </c>
      <c r="L318" s="33"/>
      <c r="M318" s="137" t="s">
        <v>19</v>
      </c>
      <c r="N318" s="138" t="s">
        <v>44</v>
      </c>
      <c r="P318" s="139">
        <f>O318*H318</f>
        <v>0</v>
      </c>
      <c r="Q318" s="139">
        <v>2.7300000000000001E-2</v>
      </c>
      <c r="R318" s="139">
        <f>Q318*H318</f>
        <v>1.0310664</v>
      </c>
      <c r="S318" s="139">
        <v>0</v>
      </c>
      <c r="T318" s="140">
        <f>S318*H318</f>
        <v>0</v>
      </c>
      <c r="AR318" s="141" t="s">
        <v>257</v>
      </c>
      <c r="AT318" s="141" t="s">
        <v>253</v>
      </c>
      <c r="AU318" s="141" t="s">
        <v>83</v>
      </c>
      <c r="AY318" s="18" t="s">
        <v>251</v>
      </c>
      <c r="BE318" s="142">
        <f>IF(N318="základní",J318,0)</f>
        <v>0</v>
      </c>
      <c r="BF318" s="142">
        <f>IF(N318="snížená",J318,0)</f>
        <v>0</v>
      </c>
      <c r="BG318" s="142">
        <f>IF(N318="zákl. přenesená",J318,0)</f>
        <v>0</v>
      </c>
      <c r="BH318" s="142">
        <f>IF(N318="sníž. přenesená",J318,0)</f>
        <v>0</v>
      </c>
      <c r="BI318" s="142">
        <f>IF(N318="nulová",J318,0)</f>
        <v>0</v>
      </c>
      <c r="BJ318" s="18" t="s">
        <v>81</v>
      </c>
      <c r="BK318" s="142">
        <f>ROUND(I318*H318,2)</f>
        <v>0</v>
      </c>
      <c r="BL318" s="18" t="s">
        <v>257</v>
      </c>
      <c r="BM318" s="141" t="s">
        <v>541</v>
      </c>
    </row>
    <row r="319" spans="2:65" s="1" customFormat="1" ht="11.25">
      <c r="B319" s="33"/>
      <c r="D319" s="143" t="s">
        <v>259</v>
      </c>
      <c r="F319" s="144" t="s">
        <v>542</v>
      </c>
      <c r="I319" s="145"/>
      <c r="L319" s="33"/>
      <c r="M319" s="146"/>
      <c r="T319" s="54"/>
      <c r="AT319" s="18" t="s">
        <v>259</v>
      </c>
      <c r="AU319" s="18" t="s">
        <v>83</v>
      </c>
    </row>
    <row r="320" spans="2:65" s="12" customFormat="1" ht="11.25">
      <c r="B320" s="147"/>
      <c r="D320" s="148" t="s">
        <v>261</v>
      </c>
      <c r="E320" s="149" t="s">
        <v>19</v>
      </c>
      <c r="F320" s="150" t="s">
        <v>163</v>
      </c>
      <c r="H320" s="151">
        <v>37.768000000000001</v>
      </c>
      <c r="I320" s="152"/>
      <c r="L320" s="147"/>
      <c r="M320" s="153"/>
      <c r="T320" s="154"/>
      <c r="AT320" s="149" t="s">
        <v>261</v>
      </c>
      <c r="AU320" s="149" t="s">
        <v>83</v>
      </c>
      <c r="AV320" s="12" t="s">
        <v>83</v>
      </c>
      <c r="AW320" s="12" t="s">
        <v>35</v>
      </c>
      <c r="AX320" s="12" t="s">
        <v>81</v>
      </c>
      <c r="AY320" s="149" t="s">
        <v>251</v>
      </c>
    </row>
    <row r="321" spans="2:65" s="1" customFormat="1" ht="21.75" customHeight="1">
      <c r="B321" s="33"/>
      <c r="C321" s="130" t="s">
        <v>543</v>
      </c>
      <c r="D321" s="130" t="s">
        <v>253</v>
      </c>
      <c r="E321" s="131" t="s">
        <v>544</v>
      </c>
      <c r="F321" s="132" t="s">
        <v>545</v>
      </c>
      <c r="G321" s="133" t="s">
        <v>90</v>
      </c>
      <c r="H321" s="134">
        <v>12.782999999999999</v>
      </c>
      <c r="I321" s="135"/>
      <c r="J321" s="136">
        <f>ROUND(I321*H321,2)</f>
        <v>0</v>
      </c>
      <c r="K321" s="132" t="s">
        <v>256</v>
      </c>
      <c r="L321" s="33"/>
      <c r="M321" s="137" t="s">
        <v>19</v>
      </c>
      <c r="N321" s="138" t="s">
        <v>44</v>
      </c>
      <c r="P321" s="139">
        <f>O321*H321</f>
        <v>0</v>
      </c>
      <c r="Q321" s="139">
        <v>5.7000000000000002E-3</v>
      </c>
      <c r="R321" s="139">
        <f>Q321*H321</f>
        <v>7.28631E-2</v>
      </c>
      <c r="S321" s="139">
        <v>0</v>
      </c>
      <c r="T321" s="140">
        <f>S321*H321</f>
        <v>0</v>
      </c>
      <c r="AR321" s="141" t="s">
        <v>257</v>
      </c>
      <c r="AT321" s="141" t="s">
        <v>253</v>
      </c>
      <c r="AU321" s="141" t="s">
        <v>83</v>
      </c>
      <c r="AY321" s="18" t="s">
        <v>251</v>
      </c>
      <c r="BE321" s="142">
        <f>IF(N321="základní",J321,0)</f>
        <v>0</v>
      </c>
      <c r="BF321" s="142">
        <f>IF(N321="snížená",J321,0)</f>
        <v>0</v>
      </c>
      <c r="BG321" s="142">
        <f>IF(N321="zákl. přenesená",J321,0)</f>
        <v>0</v>
      </c>
      <c r="BH321" s="142">
        <f>IF(N321="sníž. přenesená",J321,0)</f>
        <v>0</v>
      </c>
      <c r="BI321" s="142">
        <f>IF(N321="nulová",J321,0)</f>
        <v>0</v>
      </c>
      <c r="BJ321" s="18" t="s">
        <v>81</v>
      </c>
      <c r="BK321" s="142">
        <f>ROUND(I321*H321,2)</f>
        <v>0</v>
      </c>
      <c r="BL321" s="18" t="s">
        <v>257</v>
      </c>
      <c r="BM321" s="141" t="s">
        <v>546</v>
      </c>
    </row>
    <row r="322" spans="2:65" s="1" customFormat="1" ht="11.25">
      <c r="B322" s="33"/>
      <c r="D322" s="143" t="s">
        <v>259</v>
      </c>
      <c r="F322" s="144" t="s">
        <v>547</v>
      </c>
      <c r="I322" s="145"/>
      <c r="L322" s="33"/>
      <c r="M322" s="146"/>
      <c r="T322" s="54"/>
      <c r="AT322" s="18" t="s">
        <v>259</v>
      </c>
      <c r="AU322" s="18" t="s">
        <v>83</v>
      </c>
    </row>
    <row r="323" spans="2:65" s="12" customFormat="1" ht="11.25">
      <c r="B323" s="147"/>
      <c r="D323" s="148" t="s">
        <v>261</v>
      </c>
      <c r="E323" s="149" t="s">
        <v>19</v>
      </c>
      <c r="F323" s="150" t="s">
        <v>172</v>
      </c>
      <c r="H323" s="151">
        <v>12.782999999999999</v>
      </c>
      <c r="I323" s="152"/>
      <c r="L323" s="147"/>
      <c r="M323" s="153"/>
      <c r="T323" s="154"/>
      <c r="AT323" s="149" t="s">
        <v>261</v>
      </c>
      <c r="AU323" s="149" t="s">
        <v>83</v>
      </c>
      <c r="AV323" s="12" t="s">
        <v>83</v>
      </c>
      <c r="AW323" s="12" t="s">
        <v>35</v>
      </c>
      <c r="AX323" s="12" t="s">
        <v>81</v>
      </c>
      <c r="AY323" s="149" t="s">
        <v>251</v>
      </c>
    </row>
    <row r="324" spans="2:65" s="1" customFormat="1" ht="24.2" customHeight="1">
      <c r="B324" s="33"/>
      <c r="C324" s="130" t="s">
        <v>548</v>
      </c>
      <c r="D324" s="130" t="s">
        <v>253</v>
      </c>
      <c r="E324" s="131" t="s">
        <v>549</v>
      </c>
      <c r="F324" s="132" t="s">
        <v>550</v>
      </c>
      <c r="G324" s="133" t="s">
        <v>101</v>
      </c>
      <c r="H324" s="134">
        <v>45.643000000000001</v>
      </c>
      <c r="I324" s="135"/>
      <c r="J324" s="136">
        <f>ROUND(I324*H324,2)</f>
        <v>0</v>
      </c>
      <c r="K324" s="132" t="s">
        <v>256</v>
      </c>
      <c r="L324" s="33"/>
      <c r="M324" s="137" t="s">
        <v>19</v>
      </c>
      <c r="N324" s="138" t="s">
        <v>44</v>
      </c>
      <c r="P324" s="139">
        <f>O324*H324</f>
        <v>0</v>
      </c>
      <c r="Q324" s="139">
        <v>0</v>
      </c>
      <c r="R324" s="139">
        <f>Q324*H324</f>
        <v>0</v>
      </c>
      <c r="S324" s="139">
        <v>0</v>
      </c>
      <c r="T324" s="140">
        <f>S324*H324</f>
        <v>0</v>
      </c>
      <c r="AR324" s="141" t="s">
        <v>257</v>
      </c>
      <c r="AT324" s="141" t="s">
        <v>253</v>
      </c>
      <c r="AU324" s="141" t="s">
        <v>83</v>
      </c>
      <c r="AY324" s="18" t="s">
        <v>251</v>
      </c>
      <c r="BE324" s="142">
        <f>IF(N324="základní",J324,0)</f>
        <v>0</v>
      </c>
      <c r="BF324" s="142">
        <f>IF(N324="snížená",J324,0)</f>
        <v>0</v>
      </c>
      <c r="BG324" s="142">
        <f>IF(N324="zákl. přenesená",J324,0)</f>
        <v>0</v>
      </c>
      <c r="BH324" s="142">
        <f>IF(N324="sníž. přenesená",J324,0)</f>
        <v>0</v>
      </c>
      <c r="BI324" s="142">
        <f>IF(N324="nulová",J324,0)</f>
        <v>0</v>
      </c>
      <c r="BJ324" s="18" t="s">
        <v>81</v>
      </c>
      <c r="BK324" s="142">
        <f>ROUND(I324*H324,2)</f>
        <v>0</v>
      </c>
      <c r="BL324" s="18" t="s">
        <v>257</v>
      </c>
      <c r="BM324" s="141" t="s">
        <v>551</v>
      </c>
    </row>
    <row r="325" spans="2:65" s="1" customFormat="1" ht="11.25">
      <c r="B325" s="33"/>
      <c r="D325" s="143" t="s">
        <v>259</v>
      </c>
      <c r="F325" s="144" t="s">
        <v>552</v>
      </c>
      <c r="I325" s="145"/>
      <c r="L325" s="33"/>
      <c r="M325" s="146"/>
      <c r="T325" s="54"/>
      <c r="AT325" s="18" t="s">
        <v>259</v>
      </c>
      <c r="AU325" s="18" t="s">
        <v>83</v>
      </c>
    </row>
    <row r="326" spans="2:65" s="13" customFormat="1" ht="11.25">
      <c r="B326" s="155"/>
      <c r="D326" s="148" t="s">
        <v>261</v>
      </c>
      <c r="E326" s="156" t="s">
        <v>19</v>
      </c>
      <c r="F326" s="157" t="s">
        <v>553</v>
      </c>
      <c r="H326" s="156" t="s">
        <v>19</v>
      </c>
      <c r="I326" s="158"/>
      <c r="L326" s="155"/>
      <c r="M326" s="159"/>
      <c r="T326" s="160"/>
      <c r="AT326" s="156" t="s">
        <v>261</v>
      </c>
      <c r="AU326" s="156" t="s">
        <v>83</v>
      </c>
      <c r="AV326" s="13" t="s">
        <v>81</v>
      </c>
      <c r="AW326" s="13" t="s">
        <v>35</v>
      </c>
      <c r="AX326" s="13" t="s">
        <v>73</v>
      </c>
      <c r="AY326" s="156" t="s">
        <v>251</v>
      </c>
    </row>
    <row r="327" spans="2:65" s="12" customFormat="1" ht="11.25">
      <c r="B327" s="147"/>
      <c r="D327" s="148" t="s">
        <v>261</v>
      </c>
      <c r="E327" s="149" t="s">
        <v>19</v>
      </c>
      <c r="F327" s="150" t="s">
        <v>554</v>
      </c>
      <c r="H327" s="151">
        <v>24</v>
      </c>
      <c r="I327" s="152"/>
      <c r="L327" s="147"/>
      <c r="M327" s="153"/>
      <c r="T327" s="154"/>
      <c r="AT327" s="149" t="s">
        <v>261</v>
      </c>
      <c r="AU327" s="149" t="s">
        <v>83</v>
      </c>
      <c r="AV327" s="12" t="s">
        <v>83</v>
      </c>
      <c r="AW327" s="12" t="s">
        <v>35</v>
      </c>
      <c r="AX327" s="12" t="s">
        <v>73</v>
      </c>
      <c r="AY327" s="149" t="s">
        <v>251</v>
      </c>
    </row>
    <row r="328" spans="2:65" s="13" customFormat="1" ht="11.25">
      <c r="B328" s="155"/>
      <c r="D328" s="148" t="s">
        <v>261</v>
      </c>
      <c r="E328" s="156" t="s">
        <v>19</v>
      </c>
      <c r="F328" s="157" t="s">
        <v>555</v>
      </c>
      <c r="H328" s="156" t="s">
        <v>19</v>
      </c>
      <c r="I328" s="158"/>
      <c r="L328" s="155"/>
      <c r="M328" s="159"/>
      <c r="T328" s="160"/>
      <c r="AT328" s="156" t="s">
        <v>261</v>
      </c>
      <c r="AU328" s="156" t="s">
        <v>83</v>
      </c>
      <c r="AV328" s="13" t="s">
        <v>81</v>
      </c>
      <c r="AW328" s="13" t="s">
        <v>35</v>
      </c>
      <c r="AX328" s="13" t="s">
        <v>73</v>
      </c>
      <c r="AY328" s="156" t="s">
        <v>251</v>
      </c>
    </row>
    <row r="329" spans="2:65" s="12" customFormat="1" ht="11.25">
      <c r="B329" s="147"/>
      <c r="D329" s="148" t="s">
        <v>261</v>
      </c>
      <c r="E329" s="149" t="s">
        <v>19</v>
      </c>
      <c r="F329" s="150" t="s">
        <v>110</v>
      </c>
      <c r="H329" s="151">
        <v>65.986999999999995</v>
      </c>
      <c r="I329" s="152"/>
      <c r="L329" s="147"/>
      <c r="M329" s="153"/>
      <c r="T329" s="154"/>
      <c r="AT329" s="149" t="s">
        <v>261</v>
      </c>
      <c r="AU329" s="149" t="s">
        <v>83</v>
      </c>
      <c r="AV329" s="12" t="s">
        <v>83</v>
      </c>
      <c r="AW329" s="12" t="s">
        <v>35</v>
      </c>
      <c r="AX329" s="12" t="s">
        <v>73</v>
      </c>
      <c r="AY329" s="149" t="s">
        <v>251</v>
      </c>
    </row>
    <row r="330" spans="2:65" s="12" customFormat="1" ht="11.25">
      <c r="B330" s="147"/>
      <c r="D330" s="148" t="s">
        <v>261</v>
      </c>
      <c r="E330" s="149" t="s">
        <v>19</v>
      </c>
      <c r="F330" s="150" t="s">
        <v>556</v>
      </c>
      <c r="H330" s="151">
        <v>-53.543999999999997</v>
      </c>
      <c r="I330" s="152"/>
      <c r="L330" s="147"/>
      <c r="M330" s="153"/>
      <c r="T330" s="154"/>
      <c r="AT330" s="149" t="s">
        <v>261</v>
      </c>
      <c r="AU330" s="149" t="s">
        <v>83</v>
      </c>
      <c r="AV330" s="12" t="s">
        <v>83</v>
      </c>
      <c r="AW330" s="12" t="s">
        <v>35</v>
      </c>
      <c r="AX330" s="12" t="s">
        <v>73</v>
      </c>
      <c r="AY330" s="149" t="s">
        <v>251</v>
      </c>
    </row>
    <row r="331" spans="2:65" s="13" customFormat="1" ht="11.25">
      <c r="B331" s="155"/>
      <c r="D331" s="148" t="s">
        <v>261</v>
      </c>
      <c r="E331" s="156" t="s">
        <v>19</v>
      </c>
      <c r="F331" s="157" t="s">
        <v>557</v>
      </c>
      <c r="H331" s="156" t="s">
        <v>19</v>
      </c>
      <c r="I331" s="158"/>
      <c r="L331" s="155"/>
      <c r="M331" s="159"/>
      <c r="T331" s="160"/>
      <c r="AT331" s="156" t="s">
        <v>261</v>
      </c>
      <c r="AU331" s="156" t="s">
        <v>83</v>
      </c>
      <c r="AV331" s="13" t="s">
        <v>81</v>
      </c>
      <c r="AW331" s="13" t="s">
        <v>35</v>
      </c>
      <c r="AX331" s="13" t="s">
        <v>73</v>
      </c>
      <c r="AY331" s="156" t="s">
        <v>251</v>
      </c>
    </row>
    <row r="332" spans="2:65" s="12" customFormat="1" ht="11.25">
      <c r="B332" s="147"/>
      <c r="D332" s="148" t="s">
        <v>261</v>
      </c>
      <c r="E332" s="149" t="s">
        <v>19</v>
      </c>
      <c r="F332" s="150" t="s">
        <v>558</v>
      </c>
      <c r="H332" s="151">
        <v>9.1999999999999993</v>
      </c>
      <c r="I332" s="152"/>
      <c r="L332" s="147"/>
      <c r="M332" s="153"/>
      <c r="T332" s="154"/>
      <c r="AT332" s="149" t="s">
        <v>261</v>
      </c>
      <c r="AU332" s="149" t="s">
        <v>83</v>
      </c>
      <c r="AV332" s="12" t="s">
        <v>83</v>
      </c>
      <c r="AW332" s="12" t="s">
        <v>35</v>
      </c>
      <c r="AX332" s="12" t="s">
        <v>73</v>
      </c>
      <c r="AY332" s="149" t="s">
        <v>251</v>
      </c>
    </row>
    <row r="333" spans="2:65" s="14" customFormat="1" ht="11.25">
      <c r="B333" s="161"/>
      <c r="D333" s="148" t="s">
        <v>261</v>
      </c>
      <c r="E333" s="162" t="s">
        <v>19</v>
      </c>
      <c r="F333" s="163" t="s">
        <v>280</v>
      </c>
      <c r="H333" s="164">
        <v>45.643000000000001</v>
      </c>
      <c r="I333" s="165"/>
      <c r="L333" s="161"/>
      <c r="M333" s="166"/>
      <c r="T333" s="167"/>
      <c r="AT333" s="162" t="s">
        <v>261</v>
      </c>
      <c r="AU333" s="162" t="s">
        <v>83</v>
      </c>
      <c r="AV333" s="14" t="s">
        <v>257</v>
      </c>
      <c r="AW333" s="14" t="s">
        <v>35</v>
      </c>
      <c r="AX333" s="14" t="s">
        <v>81</v>
      </c>
      <c r="AY333" s="162" t="s">
        <v>251</v>
      </c>
    </row>
    <row r="334" spans="2:65" s="1" customFormat="1" ht="16.5" customHeight="1">
      <c r="B334" s="33"/>
      <c r="C334" s="175" t="s">
        <v>559</v>
      </c>
      <c r="D334" s="175" t="s">
        <v>482</v>
      </c>
      <c r="E334" s="176" t="s">
        <v>560</v>
      </c>
      <c r="F334" s="177" t="s">
        <v>561</v>
      </c>
      <c r="G334" s="178" t="s">
        <v>101</v>
      </c>
      <c r="H334" s="179">
        <v>38.265000000000001</v>
      </c>
      <c r="I334" s="180"/>
      <c r="J334" s="181">
        <f>ROUND(I334*H334,2)</f>
        <v>0</v>
      </c>
      <c r="K334" s="177" t="s">
        <v>256</v>
      </c>
      <c r="L334" s="182"/>
      <c r="M334" s="183" t="s">
        <v>19</v>
      </c>
      <c r="N334" s="184" t="s">
        <v>44</v>
      </c>
      <c r="P334" s="139">
        <f>O334*H334</f>
        <v>0</v>
      </c>
      <c r="Q334" s="139">
        <v>1E-4</v>
      </c>
      <c r="R334" s="139">
        <f>Q334*H334</f>
        <v>3.8265E-3</v>
      </c>
      <c r="S334" s="139">
        <v>0</v>
      </c>
      <c r="T334" s="140">
        <f>S334*H334</f>
        <v>0</v>
      </c>
      <c r="AR334" s="141" t="s">
        <v>300</v>
      </c>
      <c r="AT334" s="141" t="s">
        <v>482</v>
      </c>
      <c r="AU334" s="141" t="s">
        <v>83</v>
      </c>
      <c r="AY334" s="18" t="s">
        <v>251</v>
      </c>
      <c r="BE334" s="142">
        <f>IF(N334="základní",J334,0)</f>
        <v>0</v>
      </c>
      <c r="BF334" s="142">
        <f>IF(N334="snížená",J334,0)</f>
        <v>0</v>
      </c>
      <c r="BG334" s="142">
        <f>IF(N334="zákl. přenesená",J334,0)</f>
        <v>0</v>
      </c>
      <c r="BH334" s="142">
        <f>IF(N334="sníž. přenesená",J334,0)</f>
        <v>0</v>
      </c>
      <c r="BI334" s="142">
        <f>IF(N334="nulová",J334,0)</f>
        <v>0</v>
      </c>
      <c r="BJ334" s="18" t="s">
        <v>81</v>
      </c>
      <c r="BK334" s="142">
        <f>ROUND(I334*H334,2)</f>
        <v>0</v>
      </c>
      <c r="BL334" s="18" t="s">
        <v>257</v>
      </c>
      <c r="BM334" s="141" t="s">
        <v>562</v>
      </c>
    </row>
    <row r="335" spans="2:65" s="13" customFormat="1" ht="11.25">
      <c r="B335" s="155"/>
      <c r="D335" s="148" t="s">
        <v>261</v>
      </c>
      <c r="E335" s="156" t="s">
        <v>19</v>
      </c>
      <c r="F335" s="157" t="s">
        <v>553</v>
      </c>
      <c r="H335" s="156" t="s">
        <v>19</v>
      </c>
      <c r="I335" s="158"/>
      <c r="L335" s="155"/>
      <c r="M335" s="159"/>
      <c r="T335" s="160"/>
      <c r="AT335" s="156" t="s">
        <v>261</v>
      </c>
      <c r="AU335" s="156" t="s">
        <v>83</v>
      </c>
      <c r="AV335" s="13" t="s">
        <v>81</v>
      </c>
      <c r="AW335" s="13" t="s">
        <v>35</v>
      </c>
      <c r="AX335" s="13" t="s">
        <v>73</v>
      </c>
      <c r="AY335" s="156" t="s">
        <v>251</v>
      </c>
    </row>
    <row r="336" spans="2:65" s="12" customFormat="1" ht="11.25">
      <c r="B336" s="147"/>
      <c r="D336" s="148" t="s">
        <v>261</v>
      </c>
      <c r="E336" s="149" t="s">
        <v>19</v>
      </c>
      <c r="F336" s="150" t="s">
        <v>554</v>
      </c>
      <c r="H336" s="151">
        <v>24</v>
      </c>
      <c r="I336" s="152"/>
      <c r="L336" s="147"/>
      <c r="M336" s="153"/>
      <c r="T336" s="154"/>
      <c r="AT336" s="149" t="s">
        <v>261</v>
      </c>
      <c r="AU336" s="149" t="s">
        <v>83</v>
      </c>
      <c r="AV336" s="12" t="s">
        <v>83</v>
      </c>
      <c r="AW336" s="12" t="s">
        <v>35</v>
      </c>
      <c r="AX336" s="12" t="s">
        <v>73</v>
      </c>
      <c r="AY336" s="149" t="s">
        <v>251</v>
      </c>
    </row>
    <row r="337" spans="2:65" s="13" customFormat="1" ht="11.25">
      <c r="B337" s="155"/>
      <c r="D337" s="148" t="s">
        <v>261</v>
      </c>
      <c r="E337" s="156" t="s">
        <v>19</v>
      </c>
      <c r="F337" s="157" t="s">
        <v>555</v>
      </c>
      <c r="H337" s="156" t="s">
        <v>19</v>
      </c>
      <c r="I337" s="158"/>
      <c r="L337" s="155"/>
      <c r="M337" s="159"/>
      <c r="T337" s="160"/>
      <c r="AT337" s="156" t="s">
        <v>261</v>
      </c>
      <c r="AU337" s="156" t="s">
        <v>83</v>
      </c>
      <c r="AV337" s="13" t="s">
        <v>81</v>
      </c>
      <c r="AW337" s="13" t="s">
        <v>35</v>
      </c>
      <c r="AX337" s="13" t="s">
        <v>73</v>
      </c>
      <c r="AY337" s="156" t="s">
        <v>251</v>
      </c>
    </row>
    <row r="338" spans="2:65" s="12" customFormat="1" ht="11.25">
      <c r="B338" s="147"/>
      <c r="D338" s="148" t="s">
        <v>261</v>
      </c>
      <c r="E338" s="149" t="s">
        <v>19</v>
      </c>
      <c r="F338" s="150" t="s">
        <v>110</v>
      </c>
      <c r="H338" s="151">
        <v>65.986999999999995</v>
      </c>
      <c r="I338" s="152"/>
      <c r="L338" s="147"/>
      <c r="M338" s="153"/>
      <c r="T338" s="154"/>
      <c r="AT338" s="149" t="s">
        <v>261</v>
      </c>
      <c r="AU338" s="149" t="s">
        <v>83</v>
      </c>
      <c r="AV338" s="12" t="s">
        <v>83</v>
      </c>
      <c r="AW338" s="12" t="s">
        <v>35</v>
      </c>
      <c r="AX338" s="12" t="s">
        <v>73</v>
      </c>
      <c r="AY338" s="149" t="s">
        <v>251</v>
      </c>
    </row>
    <row r="339" spans="2:65" s="12" customFormat="1" ht="11.25">
      <c r="B339" s="147"/>
      <c r="D339" s="148" t="s">
        <v>261</v>
      </c>
      <c r="E339" s="149" t="s">
        <v>19</v>
      </c>
      <c r="F339" s="150" t="s">
        <v>556</v>
      </c>
      <c r="H339" s="151">
        <v>-53.543999999999997</v>
      </c>
      <c r="I339" s="152"/>
      <c r="L339" s="147"/>
      <c r="M339" s="153"/>
      <c r="T339" s="154"/>
      <c r="AT339" s="149" t="s">
        <v>261</v>
      </c>
      <c r="AU339" s="149" t="s">
        <v>83</v>
      </c>
      <c r="AV339" s="12" t="s">
        <v>83</v>
      </c>
      <c r="AW339" s="12" t="s">
        <v>35</v>
      </c>
      <c r="AX339" s="12" t="s">
        <v>73</v>
      </c>
      <c r="AY339" s="149" t="s">
        <v>251</v>
      </c>
    </row>
    <row r="340" spans="2:65" s="14" customFormat="1" ht="11.25">
      <c r="B340" s="161"/>
      <c r="D340" s="148" t="s">
        <v>261</v>
      </c>
      <c r="E340" s="162" t="s">
        <v>19</v>
      </c>
      <c r="F340" s="163" t="s">
        <v>280</v>
      </c>
      <c r="H340" s="164">
        <v>36.442999999999998</v>
      </c>
      <c r="I340" s="165"/>
      <c r="L340" s="161"/>
      <c r="M340" s="166"/>
      <c r="T340" s="167"/>
      <c r="AT340" s="162" t="s">
        <v>261</v>
      </c>
      <c r="AU340" s="162" t="s">
        <v>83</v>
      </c>
      <c r="AV340" s="14" t="s">
        <v>257</v>
      </c>
      <c r="AW340" s="14" t="s">
        <v>35</v>
      </c>
      <c r="AX340" s="14" t="s">
        <v>81</v>
      </c>
      <c r="AY340" s="162" t="s">
        <v>251</v>
      </c>
    </row>
    <row r="341" spans="2:65" s="12" customFormat="1" ht="11.25">
      <c r="B341" s="147"/>
      <c r="D341" s="148" t="s">
        <v>261</v>
      </c>
      <c r="F341" s="150" t="s">
        <v>563</v>
      </c>
      <c r="H341" s="151">
        <v>38.265000000000001</v>
      </c>
      <c r="I341" s="152"/>
      <c r="L341" s="147"/>
      <c r="M341" s="153"/>
      <c r="T341" s="154"/>
      <c r="AT341" s="149" t="s">
        <v>261</v>
      </c>
      <c r="AU341" s="149" t="s">
        <v>83</v>
      </c>
      <c r="AV341" s="12" t="s">
        <v>83</v>
      </c>
      <c r="AW341" s="12" t="s">
        <v>4</v>
      </c>
      <c r="AX341" s="12" t="s">
        <v>81</v>
      </c>
      <c r="AY341" s="149" t="s">
        <v>251</v>
      </c>
    </row>
    <row r="342" spans="2:65" s="1" customFormat="1" ht="16.5" customHeight="1">
      <c r="B342" s="33"/>
      <c r="C342" s="175" t="s">
        <v>564</v>
      </c>
      <c r="D342" s="175" t="s">
        <v>482</v>
      </c>
      <c r="E342" s="176" t="s">
        <v>565</v>
      </c>
      <c r="F342" s="177" t="s">
        <v>566</v>
      </c>
      <c r="G342" s="178" t="s">
        <v>101</v>
      </c>
      <c r="H342" s="179">
        <v>9.66</v>
      </c>
      <c r="I342" s="180"/>
      <c r="J342" s="181">
        <f>ROUND(I342*H342,2)</f>
        <v>0</v>
      </c>
      <c r="K342" s="177" t="s">
        <v>256</v>
      </c>
      <c r="L342" s="182"/>
      <c r="M342" s="183" t="s">
        <v>19</v>
      </c>
      <c r="N342" s="184" t="s">
        <v>44</v>
      </c>
      <c r="P342" s="139">
        <f>O342*H342</f>
        <v>0</v>
      </c>
      <c r="Q342" s="139">
        <v>5.0000000000000002E-5</v>
      </c>
      <c r="R342" s="139">
        <f>Q342*H342</f>
        <v>4.8300000000000003E-4</v>
      </c>
      <c r="S342" s="139">
        <v>0</v>
      </c>
      <c r="T342" s="140">
        <f>S342*H342</f>
        <v>0</v>
      </c>
      <c r="AR342" s="141" t="s">
        <v>300</v>
      </c>
      <c r="AT342" s="141" t="s">
        <v>482</v>
      </c>
      <c r="AU342" s="141" t="s">
        <v>83</v>
      </c>
      <c r="AY342" s="18" t="s">
        <v>251</v>
      </c>
      <c r="BE342" s="142">
        <f>IF(N342="základní",J342,0)</f>
        <v>0</v>
      </c>
      <c r="BF342" s="142">
        <f>IF(N342="snížená",J342,0)</f>
        <v>0</v>
      </c>
      <c r="BG342" s="142">
        <f>IF(N342="zákl. přenesená",J342,0)</f>
        <v>0</v>
      </c>
      <c r="BH342" s="142">
        <f>IF(N342="sníž. přenesená",J342,0)</f>
        <v>0</v>
      </c>
      <c r="BI342" s="142">
        <f>IF(N342="nulová",J342,0)</f>
        <v>0</v>
      </c>
      <c r="BJ342" s="18" t="s">
        <v>81</v>
      </c>
      <c r="BK342" s="142">
        <f>ROUND(I342*H342,2)</f>
        <v>0</v>
      </c>
      <c r="BL342" s="18" t="s">
        <v>257</v>
      </c>
      <c r="BM342" s="141" t="s">
        <v>567</v>
      </c>
    </row>
    <row r="343" spans="2:65" s="12" customFormat="1" ht="11.25">
      <c r="B343" s="147"/>
      <c r="D343" s="148" t="s">
        <v>261</v>
      </c>
      <c r="E343" s="149" t="s">
        <v>19</v>
      </c>
      <c r="F343" s="150" t="s">
        <v>558</v>
      </c>
      <c r="H343" s="151">
        <v>9.1999999999999993</v>
      </c>
      <c r="I343" s="152"/>
      <c r="L343" s="147"/>
      <c r="M343" s="153"/>
      <c r="T343" s="154"/>
      <c r="AT343" s="149" t="s">
        <v>261</v>
      </c>
      <c r="AU343" s="149" t="s">
        <v>83</v>
      </c>
      <c r="AV343" s="12" t="s">
        <v>83</v>
      </c>
      <c r="AW343" s="12" t="s">
        <v>35</v>
      </c>
      <c r="AX343" s="12" t="s">
        <v>81</v>
      </c>
      <c r="AY343" s="149" t="s">
        <v>251</v>
      </c>
    </row>
    <row r="344" spans="2:65" s="12" customFormat="1" ht="11.25">
      <c r="B344" s="147"/>
      <c r="D344" s="148" t="s">
        <v>261</v>
      </c>
      <c r="F344" s="150" t="s">
        <v>568</v>
      </c>
      <c r="H344" s="151">
        <v>9.66</v>
      </c>
      <c r="I344" s="152"/>
      <c r="L344" s="147"/>
      <c r="M344" s="153"/>
      <c r="T344" s="154"/>
      <c r="AT344" s="149" t="s">
        <v>261</v>
      </c>
      <c r="AU344" s="149" t="s">
        <v>83</v>
      </c>
      <c r="AV344" s="12" t="s">
        <v>83</v>
      </c>
      <c r="AW344" s="12" t="s">
        <v>4</v>
      </c>
      <c r="AX344" s="12" t="s">
        <v>81</v>
      </c>
      <c r="AY344" s="149" t="s">
        <v>251</v>
      </c>
    </row>
    <row r="345" spans="2:65" s="1" customFormat="1" ht="16.5" customHeight="1">
      <c r="B345" s="33"/>
      <c r="C345" s="175" t="s">
        <v>569</v>
      </c>
      <c r="D345" s="175" t="s">
        <v>482</v>
      </c>
      <c r="E345" s="176" t="s">
        <v>570</v>
      </c>
      <c r="F345" s="177" t="s">
        <v>571</v>
      </c>
      <c r="G345" s="178" t="s">
        <v>101</v>
      </c>
      <c r="H345" s="179">
        <v>9.66</v>
      </c>
      <c r="I345" s="180"/>
      <c r="J345" s="181">
        <f>ROUND(I345*H345,2)</f>
        <v>0</v>
      </c>
      <c r="K345" s="177" t="s">
        <v>256</v>
      </c>
      <c r="L345" s="182"/>
      <c r="M345" s="183" t="s">
        <v>19</v>
      </c>
      <c r="N345" s="184" t="s">
        <v>44</v>
      </c>
      <c r="P345" s="139">
        <f>O345*H345</f>
        <v>0</v>
      </c>
      <c r="Q345" s="139">
        <v>5.0000000000000001E-4</v>
      </c>
      <c r="R345" s="139">
        <f>Q345*H345</f>
        <v>4.8300000000000001E-3</v>
      </c>
      <c r="S345" s="139">
        <v>0</v>
      </c>
      <c r="T345" s="140">
        <f>S345*H345</f>
        <v>0</v>
      </c>
      <c r="AR345" s="141" t="s">
        <v>300</v>
      </c>
      <c r="AT345" s="141" t="s">
        <v>482</v>
      </c>
      <c r="AU345" s="141" t="s">
        <v>83</v>
      </c>
      <c r="AY345" s="18" t="s">
        <v>251</v>
      </c>
      <c r="BE345" s="142">
        <f>IF(N345="základní",J345,0)</f>
        <v>0</v>
      </c>
      <c r="BF345" s="142">
        <f>IF(N345="snížená",J345,0)</f>
        <v>0</v>
      </c>
      <c r="BG345" s="142">
        <f>IF(N345="zákl. přenesená",J345,0)</f>
        <v>0</v>
      </c>
      <c r="BH345" s="142">
        <f>IF(N345="sníž. přenesená",J345,0)</f>
        <v>0</v>
      </c>
      <c r="BI345" s="142">
        <f>IF(N345="nulová",J345,0)</f>
        <v>0</v>
      </c>
      <c r="BJ345" s="18" t="s">
        <v>81</v>
      </c>
      <c r="BK345" s="142">
        <f>ROUND(I345*H345,2)</f>
        <v>0</v>
      </c>
      <c r="BL345" s="18" t="s">
        <v>257</v>
      </c>
      <c r="BM345" s="141" t="s">
        <v>572</v>
      </c>
    </row>
    <row r="346" spans="2:65" s="12" customFormat="1" ht="11.25">
      <c r="B346" s="147"/>
      <c r="D346" s="148" t="s">
        <v>261</v>
      </c>
      <c r="E346" s="149" t="s">
        <v>19</v>
      </c>
      <c r="F346" s="150" t="s">
        <v>558</v>
      </c>
      <c r="H346" s="151">
        <v>9.1999999999999993</v>
      </c>
      <c r="I346" s="152"/>
      <c r="L346" s="147"/>
      <c r="M346" s="153"/>
      <c r="T346" s="154"/>
      <c r="AT346" s="149" t="s">
        <v>261</v>
      </c>
      <c r="AU346" s="149" t="s">
        <v>83</v>
      </c>
      <c r="AV346" s="12" t="s">
        <v>83</v>
      </c>
      <c r="AW346" s="12" t="s">
        <v>35</v>
      </c>
      <c r="AX346" s="12" t="s">
        <v>81</v>
      </c>
      <c r="AY346" s="149" t="s">
        <v>251</v>
      </c>
    </row>
    <row r="347" spans="2:65" s="12" customFormat="1" ht="11.25">
      <c r="B347" s="147"/>
      <c r="D347" s="148" t="s">
        <v>261</v>
      </c>
      <c r="F347" s="150" t="s">
        <v>568</v>
      </c>
      <c r="H347" s="151">
        <v>9.66</v>
      </c>
      <c r="I347" s="152"/>
      <c r="L347" s="147"/>
      <c r="M347" s="153"/>
      <c r="T347" s="154"/>
      <c r="AT347" s="149" t="s">
        <v>261</v>
      </c>
      <c r="AU347" s="149" t="s">
        <v>83</v>
      </c>
      <c r="AV347" s="12" t="s">
        <v>83</v>
      </c>
      <c r="AW347" s="12" t="s">
        <v>4</v>
      </c>
      <c r="AX347" s="12" t="s">
        <v>81</v>
      </c>
      <c r="AY347" s="149" t="s">
        <v>251</v>
      </c>
    </row>
    <row r="348" spans="2:65" s="1" customFormat="1" ht="33" customHeight="1">
      <c r="B348" s="33"/>
      <c r="C348" s="130" t="s">
        <v>573</v>
      </c>
      <c r="D348" s="130" t="s">
        <v>253</v>
      </c>
      <c r="E348" s="131" t="s">
        <v>574</v>
      </c>
      <c r="F348" s="132" t="s">
        <v>575</v>
      </c>
      <c r="G348" s="133" t="s">
        <v>101</v>
      </c>
      <c r="H348" s="134">
        <v>65.986999999999995</v>
      </c>
      <c r="I348" s="135"/>
      <c r="J348" s="136">
        <f>ROUND(I348*H348,2)</f>
        <v>0</v>
      </c>
      <c r="K348" s="132" t="s">
        <v>256</v>
      </c>
      <c r="L348" s="33"/>
      <c r="M348" s="137" t="s">
        <v>19</v>
      </c>
      <c r="N348" s="138" t="s">
        <v>44</v>
      </c>
      <c r="P348" s="139">
        <f>O348*H348</f>
        <v>0</v>
      </c>
      <c r="Q348" s="139">
        <v>0</v>
      </c>
      <c r="R348" s="139">
        <f>Q348*H348</f>
        <v>0</v>
      </c>
      <c r="S348" s="139">
        <v>0</v>
      </c>
      <c r="T348" s="140">
        <f>S348*H348</f>
        <v>0</v>
      </c>
      <c r="AR348" s="141" t="s">
        <v>257</v>
      </c>
      <c r="AT348" s="141" t="s">
        <v>253</v>
      </c>
      <c r="AU348" s="141" t="s">
        <v>83</v>
      </c>
      <c r="AY348" s="18" t="s">
        <v>251</v>
      </c>
      <c r="BE348" s="142">
        <f>IF(N348="základní",J348,0)</f>
        <v>0</v>
      </c>
      <c r="BF348" s="142">
        <f>IF(N348="snížená",J348,0)</f>
        <v>0</v>
      </c>
      <c r="BG348" s="142">
        <f>IF(N348="zákl. přenesená",J348,0)</f>
        <v>0</v>
      </c>
      <c r="BH348" s="142">
        <f>IF(N348="sníž. přenesená",J348,0)</f>
        <v>0</v>
      </c>
      <c r="BI348" s="142">
        <f>IF(N348="nulová",J348,0)</f>
        <v>0</v>
      </c>
      <c r="BJ348" s="18" t="s">
        <v>81</v>
      </c>
      <c r="BK348" s="142">
        <f>ROUND(I348*H348,2)</f>
        <v>0</v>
      </c>
      <c r="BL348" s="18" t="s">
        <v>257</v>
      </c>
      <c r="BM348" s="141" t="s">
        <v>576</v>
      </c>
    </row>
    <row r="349" spans="2:65" s="1" customFormat="1" ht="11.25">
      <c r="B349" s="33"/>
      <c r="D349" s="143" t="s">
        <v>259</v>
      </c>
      <c r="F349" s="144" t="s">
        <v>577</v>
      </c>
      <c r="I349" s="145"/>
      <c r="L349" s="33"/>
      <c r="M349" s="146"/>
      <c r="T349" s="54"/>
      <c r="AT349" s="18" t="s">
        <v>259</v>
      </c>
      <c r="AU349" s="18" t="s">
        <v>83</v>
      </c>
    </row>
    <row r="350" spans="2:65" s="12" customFormat="1" ht="11.25">
      <c r="B350" s="147"/>
      <c r="D350" s="148" t="s">
        <v>261</v>
      </c>
      <c r="E350" s="149" t="s">
        <v>19</v>
      </c>
      <c r="F350" s="150" t="s">
        <v>110</v>
      </c>
      <c r="H350" s="151">
        <v>65.986999999999995</v>
      </c>
      <c r="I350" s="152"/>
      <c r="L350" s="147"/>
      <c r="M350" s="153"/>
      <c r="T350" s="154"/>
      <c r="AT350" s="149" t="s">
        <v>261</v>
      </c>
      <c r="AU350" s="149" t="s">
        <v>83</v>
      </c>
      <c r="AV350" s="12" t="s">
        <v>83</v>
      </c>
      <c r="AW350" s="12" t="s">
        <v>35</v>
      </c>
      <c r="AX350" s="12" t="s">
        <v>81</v>
      </c>
      <c r="AY350" s="149" t="s">
        <v>251</v>
      </c>
    </row>
    <row r="351" spans="2:65" s="1" customFormat="1" ht="16.5" customHeight="1">
      <c r="B351" s="33"/>
      <c r="C351" s="175" t="s">
        <v>578</v>
      </c>
      <c r="D351" s="175" t="s">
        <v>482</v>
      </c>
      <c r="E351" s="176" t="s">
        <v>579</v>
      </c>
      <c r="F351" s="177" t="s">
        <v>580</v>
      </c>
      <c r="G351" s="178" t="s">
        <v>101</v>
      </c>
      <c r="H351" s="179">
        <v>69.286000000000001</v>
      </c>
      <c r="I351" s="180"/>
      <c r="J351" s="181">
        <f>ROUND(I351*H351,2)</f>
        <v>0</v>
      </c>
      <c r="K351" s="177" t="s">
        <v>256</v>
      </c>
      <c r="L351" s="182"/>
      <c r="M351" s="183" t="s">
        <v>19</v>
      </c>
      <c r="N351" s="184" t="s">
        <v>44</v>
      </c>
      <c r="P351" s="139">
        <f>O351*H351</f>
        <v>0</v>
      </c>
      <c r="Q351" s="139">
        <v>4.0000000000000003E-5</v>
      </c>
      <c r="R351" s="139">
        <f>Q351*H351</f>
        <v>2.7714400000000004E-3</v>
      </c>
      <c r="S351" s="139">
        <v>0</v>
      </c>
      <c r="T351" s="140">
        <f>S351*H351</f>
        <v>0</v>
      </c>
      <c r="AR351" s="141" t="s">
        <v>300</v>
      </c>
      <c r="AT351" s="141" t="s">
        <v>482</v>
      </c>
      <c r="AU351" s="141" t="s">
        <v>83</v>
      </c>
      <c r="AY351" s="18" t="s">
        <v>251</v>
      </c>
      <c r="BE351" s="142">
        <f>IF(N351="základní",J351,0)</f>
        <v>0</v>
      </c>
      <c r="BF351" s="142">
        <f>IF(N351="snížená",J351,0)</f>
        <v>0</v>
      </c>
      <c r="BG351" s="142">
        <f>IF(N351="zákl. přenesená",J351,0)</f>
        <v>0</v>
      </c>
      <c r="BH351" s="142">
        <f>IF(N351="sníž. přenesená",J351,0)</f>
        <v>0</v>
      </c>
      <c r="BI351" s="142">
        <f>IF(N351="nulová",J351,0)</f>
        <v>0</v>
      </c>
      <c r="BJ351" s="18" t="s">
        <v>81</v>
      </c>
      <c r="BK351" s="142">
        <f>ROUND(I351*H351,2)</f>
        <v>0</v>
      </c>
      <c r="BL351" s="18" t="s">
        <v>257</v>
      </c>
      <c r="BM351" s="141" t="s">
        <v>581</v>
      </c>
    </row>
    <row r="352" spans="2:65" s="12" customFormat="1" ht="11.25">
      <c r="B352" s="147"/>
      <c r="D352" s="148" t="s">
        <v>261</v>
      </c>
      <c r="F352" s="150" t="s">
        <v>582</v>
      </c>
      <c r="H352" s="151">
        <v>69.286000000000001</v>
      </c>
      <c r="I352" s="152"/>
      <c r="L352" s="147"/>
      <c r="M352" s="153"/>
      <c r="T352" s="154"/>
      <c r="AT352" s="149" t="s">
        <v>261</v>
      </c>
      <c r="AU352" s="149" t="s">
        <v>83</v>
      </c>
      <c r="AV352" s="12" t="s">
        <v>83</v>
      </c>
      <c r="AW352" s="12" t="s">
        <v>4</v>
      </c>
      <c r="AX352" s="12" t="s">
        <v>81</v>
      </c>
      <c r="AY352" s="149" t="s">
        <v>251</v>
      </c>
    </row>
    <row r="353" spans="2:65" s="1" customFormat="1" ht="16.5" customHeight="1">
      <c r="B353" s="33"/>
      <c r="C353" s="130" t="s">
        <v>583</v>
      </c>
      <c r="D353" s="130" t="s">
        <v>253</v>
      </c>
      <c r="E353" s="131" t="s">
        <v>584</v>
      </c>
      <c r="F353" s="132" t="s">
        <v>585</v>
      </c>
      <c r="G353" s="133" t="s">
        <v>101</v>
      </c>
      <c r="H353" s="134">
        <v>42.61</v>
      </c>
      <c r="I353" s="135"/>
      <c r="J353" s="136">
        <f>ROUND(I353*H353,2)</f>
        <v>0</v>
      </c>
      <c r="K353" s="132" t="s">
        <v>256</v>
      </c>
      <c r="L353" s="33"/>
      <c r="M353" s="137" t="s">
        <v>19</v>
      </c>
      <c r="N353" s="138" t="s">
        <v>44</v>
      </c>
      <c r="P353" s="139">
        <f>O353*H353</f>
        <v>0</v>
      </c>
      <c r="Q353" s="139">
        <v>1E-4</v>
      </c>
      <c r="R353" s="139">
        <f>Q353*H353</f>
        <v>4.261E-3</v>
      </c>
      <c r="S353" s="139">
        <v>0</v>
      </c>
      <c r="T353" s="140">
        <f>S353*H353</f>
        <v>0</v>
      </c>
      <c r="AR353" s="141" t="s">
        <v>257</v>
      </c>
      <c r="AT353" s="141" t="s">
        <v>253</v>
      </c>
      <c r="AU353" s="141" t="s">
        <v>83</v>
      </c>
      <c r="AY353" s="18" t="s">
        <v>251</v>
      </c>
      <c r="BE353" s="142">
        <f>IF(N353="základní",J353,0)</f>
        <v>0</v>
      </c>
      <c r="BF353" s="142">
        <f>IF(N353="snížená",J353,0)</f>
        <v>0</v>
      </c>
      <c r="BG353" s="142">
        <f>IF(N353="zákl. přenesená",J353,0)</f>
        <v>0</v>
      </c>
      <c r="BH353" s="142">
        <f>IF(N353="sníž. přenesená",J353,0)</f>
        <v>0</v>
      </c>
      <c r="BI353" s="142">
        <f>IF(N353="nulová",J353,0)</f>
        <v>0</v>
      </c>
      <c r="BJ353" s="18" t="s">
        <v>81</v>
      </c>
      <c r="BK353" s="142">
        <f>ROUND(I353*H353,2)</f>
        <v>0</v>
      </c>
      <c r="BL353" s="18" t="s">
        <v>257</v>
      </c>
      <c r="BM353" s="141" t="s">
        <v>586</v>
      </c>
    </row>
    <row r="354" spans="2:65" s="1" customFormat="1" ht="11.25">
      <c r="B354" s="33"/>
      <c r="D354" s="143" t="s">
        <v>259</v>
      </c>
      <c r="F354" s="144" t="s">
        <v>587</v>
      </c>
      <c r="I354" s="145"/>
      <c r="L354" s="33"/>
      <c r="M354" s="146"/>
      <c r="T354" s="54"/>
      <c r="AT354" s="18" t="s">
        <v>259</v>
      </c>
      <c r="AU354" s="18" t="s">
        <v>83</v>
      </c>
    </row>
    <row r="355" spans="2:65" s="12" customFormat="1" ht="11.25">
      <c r="B355" s="147"/>
      <c r="D355" s="148" t="s">
        <v>261</v>
      </c>
      <c r="E355" s="149" t="s">
        <v>19</v>
      </c>
      <c r="F355" s="150" t="s">
        <v>588</v>
      </c>
      <c r="H355" s="151">
        <v>32.770000000000003</v>
      </c>
      <c r="I355" s="152"/>
      <c r="L355" s="147"/>
      <c r="M355" s="153"/>
      <c r="T355" s="154"/>
      <c r="AT355" s="149" t="s">
        <v>261</v>
      </c>
      <c r="AU355" s="149" t="s">
        <v>83</v>
      </c>
      <c r="AV355" s="12" t="s">
        <v>83</v>
      </c>
      <c r="AW355" s="12" t="s">
        <v>35</v>
      </c>
      <c r="AX355" s="12" t="s">
        <v>73</v>
      </c>
      <c r="AY355" s="149" t="s">
        <v>251</v>
      </c>
    </row>
    <row r="356" spans="2:65" s="12" customFormat="1" ht="11.25">
      <c r="B356" s="147"/>
      <c r="D356" s="148" t="s">
        <v>261</v>
      </c>
      <c r="E356" s="149" t="s">
        <v>19</v>
      </c>
      <c r="F356" s="150" t="s">
        <v>117</v>
      </c>
      <c r="H356" s="151">
        <v>9.84</v>
      </c>
      <c r="I356" s="152"/>
      <c r="L356" s="147"/>
      <c r="M356" s="153"/>
      <c r="T356" s="154"/>
      <c r="AT356" s="149" t="s">
        <v>261</v>
      </c>
      <c r="AU356" s="149" t="s">
        <v>83</v>
      </c>
      <c r="AV356" s="12" t="s">
        <v>83</v>
      </c>
      <c r="AW356" s="12" t="s">
        <v>35</v>
      </c>
      <c r="AX356" s="12" t="s">
        <v>73</v>
      </c>
      <c r="AY356" s="149" t="s">
        <v>251</v>
      </c>
    </row>
    <row r="357" spans="2:65" s="14" customFormat="1" ht="11.25">
      <c r="B357" s="161"/>
      <c r="D357" s="148" t="s">
        <v>261</v>
      </c>
      <c r="E357" s="162" t="s">
        <v>19</v>
      </c>
      <c r="F357" s="163" t="s">
        <v>280</v>
      </c>
      <c r="H357" s="164">
        <v>42.61</v>
      </c>
      <c r="I357" s="165"/>
      <c r="L357" s="161"/>
      <c r="M357" s="166"/>
      <c r="T357" s="167"/>
      <c r="AT357" s="162" t="s">
        <v>261</v>
      </c>
      <c r="AU357" s="162" t="s">
        <v>83</v>
      </c>
      <c r="AV357" s="14" t="s">
        <v>257</v>
      </c>
      <c r="AW357" s="14" t="s">
        <v>35</v>
      </c>
      <c r="AX357" s="14" t="s">
        <v>81</v>
      </c>
      <c r="AY357" s="162" t="s">
        <v>251</v>
      </c>
    </row>
    <row r="358" spans="2:65" s="1" customFormat="1" ht="16.5" customHeight="1">
      <c r="B358" s="33"/>
      <c r="C358" s="175" t="s">
        <v>589</v>
      </c>
      <c r="D358" s="175" t="s">
        <v>482</v>
      </c>
      <c r="E358" s="176" t="s">
        <v>590</v>
      </c>
      <c r="F358" s="177" t="s">
        <v>591</v>
      </c>
      <c r="G358" s="178" t="s">
        <v>101</v>
      </c>
      <c r="H358" s="179">
        <v>44.741</v>
      </c>
      <c r="I358" s="180"/>
      <c r="J358" s="181">
        <f>ROUND(I358*H358,2)</f>
        <v>0</v>
      </c>
      <c r="K358" s="177" t="s">
        <v>256</v>
      </c>
      <c r="L358" s="182"/>
      <c r="M358" s="183" t="s">
        <v>19</v>
      </c>
      <c r="N358" s="184" t="s">
        <v>44</v>
      </c>
      <c r="P358" s="139">
        <f>O358*H358</f>
        <v>0</v>
      </c>
      <c r="Q358" s="139">
        <v>6.8000000000000005E-4</v>
      </c>
      <c r="R358" s="139">
        <f>Q358*H358</f>
        <v>3.042388E-2</v>
      </c>
      <c r="S358" s="139">
        <v>0</v>
      </c>
      <c r="T358" s="140">
        <f>S358*H358</f>
        <v>0</v>
      </c>
      <c r="AR358" s="141" t="s">
        <v>300</v>
      </c>
      <c r="AT358" s="141" t="s">
        <v>482</v>
      </c>
      <c r="AU358" s="141" t="s">
        <v>83</v>
      </c>
      <c r="AY358" s="18" t="s">
        <v>251</v>
      </c>
      <c r="BE358" s="142">
        <f>IF(N358="základní",J358,0)</f>
        <v>0</v>
      </c>
      <c r="BF358" s="142">
        <f>IF(N358="snížená",J358,0)</f>
        <v>0</v>
      </c>
      <c r="BG358" s="142">
        <f>IF(N358="zákl. přenesená",J358,0)</f>
        <v>0</v>
      </c>
      <c r="BH358" s="142">
        <f>IF(N358="sníž. přenesená",J358,0)</f>
        <v>0</v>
      </c>
      <c r="BI358" s="142">
        <f>IF(N358="nulová",J358,0)</f>
        <v>0</v>
      </c>
      <c r="BJ358" s="18" t="s">
        <v>81</v>
      </c>
      <c r="BK358" s="142">
        <f>ROUND(I358*H358,2)</f>
        <v>0</v>
      </c>
      <c r="BL358" s="18" t="s">
        <v>257</v>
      </c>
      <c r="BM358" s="141" t="s">
        <v>592</v>
      </c>
    </row>
    <row r="359" spans="2:65" s="12" customFormat="1" ht="11.25">
      <c r="B359" s="147"/>
      <c r="D359" s="148" t="s">
        <v>261</v>
      </c>
      <c r="F359" s="150" t="s">
        <v>593</v>
      </c>
      <c r="H359" s="151">
        <v>44.741</v>
      </c>
      <c r="I359" s="152"/>
      <c r="L359" s="147"/>
      <c r="M359" s="153"/>
      <c r="T359" s="154"/>
      <c r="AT359" s="149" t="s">
        <v>261</v>
      </c>
      <c r="AU359" s="149" t="s">
        <v>83</v>
      </c>
      <c r="AV359" s="12" t="s">
        <v>83</v>
      </c>
      <c r="AW359" s="12" t="s">
        <v>4</v>
      </c>
      <c r="AX359" s="12" t="s">
        <v>81</v>
      </c>
      <c r="AY359" s="149" t="s">
        <v>251</v>
      </c>
    </row>
    <row r="360" spans="2:65" s="1" customFormat="1" ht="16.5" customHeight="1">
      <c r="B360" s="33"/>
      <c r="C360" s="130" t="s">
        <v>594</v>
      </c>
      <c r="D360" s="130" t="s">
        <v>253</v>
      </c>
      <c r="E360" s="131" t="s">
        <v>595</v>
      </c>
      <c r="F360" s="132" t="s">
        <v>596</v>
      </c>
      <c r="G360" s="133" t="s">
        <v>101</v>
      </c>
      <c r="H360" s="134">
        <v>111.688</v>
      </c>
      <c r="I360" s="135"/>
      <c r="J360" s="136">
        <f>ROUND(I360*H360,2)</f>
        <v>0</v>
      </c>
      <c r="K360" s="132" t="s">
        <v>256</v>
      </c>
      <c r="L360" s="33"/>
      <c r="M360" s="137" t="s">
        <v>19</v>
      </c>
      <c r="N360" s="138" t="s">
        <v>44</v>
      </c>
      <c r="P360" s="139">
        <f>O360*H360</f>
        <v>0</v>
      </c>
      <c r="Q360" s="139">
        <v>0</v>
      </c>
      <c r="R360" s="139">
        <f>Q360*H360</f>
        <v>0</v>
      </c>
      <c r="S360" s="139">
        <v>0</v>
      </c>
      <c r="T360" s="140">
        <f>S360*H360</f>
        <v>0</v>
      </c>
      <c r="AR360" s="141" t="s">
        <v>257</v>
      </c>
      <c r="AT360" s="141" t="s">
        <v>253</v>
      </c>
      <c r="AU360" s="141" t="s">
        <v>83</v>
      </c>
      <c r="AY360" s="18" t="s">
        <v>251</v>
      </c>
      <c r="BE360" s="142">
        <f>IF(N360="základní",J360,0)</f>
        <v>0</v>
      </c>
      <c r="BF360" s="142">
        <f>IF(N360="snížená",J360,0)</f>
        <v>0</v>
      </c>
      <c r="BG360" s="142">
        <f>IF(N360="zákl. přenesená",J360,0)</f>
        <v>0</v>
      </c>
      <c r="BH360" s="142">
        <f>IF(N360="sníž. přenesená",J360,0)</f>
        <v>0</v>
      </c>
      <c r="BI360" s="142">
        <f>IF(N360="nulová",J360,0)</f>
        <v>0</v>
      </c>
      <c r="BJ360" s="18" t="s">
        <v>81</v>
      </c>
      <c r="BK360" s="142">
        <f>ROUND(I360*H360,2)</f>
        <v>0</v>
      </c>
      <c r="BL360" s="18" t="s">
        <v>257</v>
      </c>
      <c r="BM360" s="141" t="s">
        <v>597</v>
      </c>
    </row>
    <row r="361" spans="2:65" s="1" customFormat="1" ht="11.25">
      <c r="B361" s="33"/>
      <c r="D361" s="143" t="s">
        <v>259</v>
      </c>
      <c r="F361" s="144" t="s">
        <v>598</v>
      </c>
      <c r="I361" s="145"/>
      <c r="L361" s="33"/>
      <c r="M361" s="146"/>
      <c r="T361" s="54"/>
      <c r="AT361" s="18" t="s">
        <v>259</v>
      </c>
      <c r="AU361" s="18" t="s">
        <v>83</v>
      </c>
    </row>
    <row r="362" spans="2:65" s="13" customFormat="1" ht="11.25">
      <c r="B362" s="155"/>
      <c r="D362" s="148" t="s">
        <v>261</v>
      </c>
      <c r="E362" s="156" t="s">
        <v>19</v>
      </c>
      <c r="F362" s="157" t="s">
        <v>599</v>
      </c>
      <c r="H362" s="156" t="s">
        <v>19</v>
      </c>
      <c r="I362" s="158"/>
      <c r="L362" s="155"/>
      <c r="M362" s="159"/>
      <c r="T362" s="160"/>
      <c r="AT362" s="156" t="s">
        <v>261</v>
      </c>
      <c r="AU362" s="156" t="s">
        <v>83</v>
      </c>
      <c r="AV362" s="13" t="s">
        <v>81</v>
      </c>
      <c r="AW362" s="13" t="s">
        <v>35</v>
      </c>
      <c r="AX362" s="13" t="s">
        <v>73</v>
      </c>
      <c r="AY362" s="156" t="s">
        <v>251</v>
      </c>
    </row>
    <row r="363" spans="2:65" s="12" customFormat="1" ht="11.25">
      <c r="B363" s="147"/>
      <c r="D363" s="148" t="s">
        <v>261</v>
      </c>
      <c r="E363" s="149" t="s">
        <v>19</v>
      </c>
      <c r="F363" s="150" t="s">
        <v>600</v>
      </c>
      <c r="H363" s="151">
        <v>0.88400000000000001</v>
      </c>
      <c r="I363" s="152"/>
      <c r="L363" s="147"/>
      <c r="M363" s="153"/>
      <c r="T363" s="154"/>
      <c r="AT363" s="149" t="s">
        <v>261</v>
      </c>
      <c r="AU363" s="149" t="s">
        <v>83</v>
      </c>
      <c r="AV363" s="12" t="s">
        <v>83</v>
      </c>
      <c r="AW363" s="12" t="s">
        <v>35</v>
      </c>
      <c r="AX363" s="12" t="s">
        <v>73</v>
      </c>
      <c r="AY363" s="149" t="s">
        <v>251</v>
      </c>
    </row>
    <row r="364" spans="2:65" s="12" customFormat="1" ht="11.25">
      <c r="B364" s="147"/>
      <c r="D364" s="148" t="s">
        <v>261</v>
      </c>
      <c r="E364" s="149" t="s">
        <v>19</v>
      </c>
      <c r="F364" s="150" t="s">
        <v>601</v>
      </c>
      <c r="H364" s="151">
        <v>3.6</v>
      </c>
      <c r="I364" s="152"/>
      <c r="L364" s="147"/>
      <c r="M364" s="153"/>
      <c r="T364" s="154"/>
      <c r="AT364" s="149" t="s">
        <v>261</v>
      </c>
      <c r="AU364" s="149" t="s">
        <v>83</v>
      </c>
      <c r="AV364" s="12" t="s">
        <v>83</v>
      </c>
      <c r="AW364" s="12" t="s">
        <v>35</v>
      </c>
      <c r="AX364" s="12" t="s">
        <v>73</v>
      </c>
      <c r="AY364" s="149" t="s">
        <v>251</v>
      </c>
    </row>
    <row r="365" spans="2:65" s="12" customFormat="1" ht="11.25">
      <c r="B365" s="147"/>
      <c r="D365" s="148" t="s">
        <v>261</v>
      </c>
      <c r="E365" s="149" t="s">
        <v>19</v>
      </c>
      <c r="F365" s="150" t="s">
        <v>602</v>
      </c>
      <c r="H365" s="151">
        <v>1.2</v>
      </c>
      <c r="I365" s="152"/>
      <c r="L365" s="147"/>
      <c r="M365" s="153"/>
      <c r="T365" s="154"/>
      <c r="AT365" s="149" t="s">
        <v>261</v>
      </c>
      <c r="AU365" s="149" t="s">
        <v>83</v>
      </c>
      <c r="AV365" s="12" t="s">
        <v>83</v>
      </c>
      <c r="AW365" s="12" t="s">
        <v>35</v>
      </c>
      <c r="AX365" s="12" t="s">
        <v>73</v>
      </c>
      <c r="AY365" s="149" t="s">
        <v>251</v>
      </c>
    </row>
    <row r="366" spans="2:65" s="12" customFormat="1" ht="11.25">
      <c r="B366" s="147"/>
      <c r="D366" s="148" t="s">
        <v>261</v>
      </c>
      <c r="E366" s="149" t="s">
        <v>19</v>
      </c>
      <c r="F366" s="150" t="s">
        <v>603</v>
      </c>
      <c r="H366" s="151">
        <v>4.8</v>
      </c>
      <c r="I366" s="152"/>
      <c r="L366" s="147"/>
      <c r="M366" s="153"/>
      <c r="T366" s="154"/>
      <c r="AT366" s="149" t="s">
        <v>261</v>
      </c>
      <c r="AU366" s="149" t="s">
        <v>83</v>
      </c>
      <c r="AV366" s="12" t="s">
        <v>83</v>
      </c>
      <c r="AW366" s="12" t="s">
        <v>35</v>
      </c>
      <c r="AX366" s="12" t="s">
        <v>73</v>
      </c>
      <c r="AY366" s="149" t="s">
        <v>251</v>
      </c>
    </row>
    <row r="367" spans="2:65" s="12" customFormat="1" ht="11.25">
      <c r="B367" s="147"/>
      <c r="D367" s="148" t="s">
        <v>261</v>
      </c>
      <c r="E367" s="149" t="s">
        <v>19</v>
      </c>
      <c r="F367" s="150" t="s">
        <v>604</v>
      </c>
      <c r="H367" s="151">
        <v>4.8</v>
      </c>
      <c r="I367" s="152"/>
      <c r="L367" s="147"/>
      <c r="M367" s="153"/>
      <c r="T367" s="154"/>
      <c r="AT367" s="149" t="s">
        <v>261</v>
      </c>
      <c r="AU367" s="149" t="s">
        <v>83</v>
      </c>
      <c r="AV367" s="12" t="s">
        <v>83</v>
      </c>
      <c r="AW367" s="12" t="s">
        <v>35</v>
      </c>
      <c r="AX367" s="12" t="s">
        <v>73</v>
      </c>
      <c r="AY367" s="149" t="s">
        <v>251</v>
      </c>
    </row>
    <row r="368" spans="2:65" s="15" customFormat="1" ht="11.25">
      <c r="B368" s="168"/>
      <c r="D368" s="148" t="s">
        <v>261</v>
      </c>
      <c r="E368" s="169" t="s">
        <v>103</v>
      </c>
      <c r="F368" s="170" t="s">
        <v>393</v>
      </c>
      <c r="H368" s="171">
        <v>15.284000000000001</v>
      </c>
      <c r="I368" s="172"/>
      <c r="L368" s="168"/>
      <c r="M368" s="173"/>
      <c r="T368" s="174"/>
      <c r="AT368" s="169" t="s">
        <v>261</v>
      </c>
      <c r="AU368" s="169" t="s">
        <v>83</v>
      </c>
      <c r="AV368" s="15" t="s">
        <v>268</v>
      </c>
      <c r="AW368" s="15" t="s">
        <v>35</v>
      </c>
      <c r="AX368" s="15" t="s">
        <v>73</v>
      </c>
      <c r="AY368" s="169" t="s">
        <v>251</v>
      </c>
    </row>
    <row r="369" spans="2:65" s="12" customFormat="1" ht="11.25">
      <c r="B369" s="147"/>
      <c r="D369" s="148" t="s">
        <v>261</v>
      </c>
      <c r="E369" s="149" t="s">
        <v>19</v>
      </c>
      <c r="F369" s="150" t="s">
        <v>605</v>
      </c>
      <c r="H369" s="151">
        <v>2.2999999999999998</v>
      </c>
      <c r="I369" s="152"/>
      <c r="L369" s="147"/>
      <c r="M369" s="153"/>
      <c r="T369" s="154"/>
      <c r="AT369" s="149" t="s">
        <v>261</v>
      </c>
      <c r="AU369" s="149" t="s">
        <v>83</v>
      </c>
      <c r="AV369" s="12" t="s">
        <v>83</v>
      </c>
      <c r="AW369" s="12" t="s">
        <v>35</v>
      </c>
      <c r="AX369" s="12" t="s">
        <v>73</v>
      </c>
      <c r="AY369" s="149" t="s">
        <v>251</v>
      </c>
    </row>
    <row r="370" spans="2:65" s="12" customFormat="1" ht="11.25">
      <c r="B370" s="147"/>
      <c r="D370" s="148" t="s">
        <v>261</v>
      </c>
      <c r="E370" s="149" t="s">
        <v>19</v>
      </c>
      <c r="F370" s="150" t="s">
        <v>606</v>
      </c>
      <c r="H370" s="151">
        <v>2.2999999999999998</v>
      </c>
      <c r="I370" s="152"/>
      <c r="L370" s="147"/>
      <c r="M370" s="153"/>
      <c r="T370" s="154"/>
      <c r="AT370" s="149" t="s">
        <v>261</v>
      </c>
      <c r="AU370" s="149" t="s">
        <v>83</v>
      </c>
      <c r="AV370" s="12" t="s">
        <v>83</v>
      </c>
      <c r="AW370" s="12" t="s">
        <v>35</v>
      </c>
      <c r="AX370" s="12" t="s">
        <v>73</v>
      </c>
      <c r="AY370" s="149" t="s">
        <v>251</v>
      </c>
    </row>
    <row r="371" spans="2:65" s="15" customFormat="1" ht="11.25">
      <c r="B371" s="168"/>
      <c r="D371" s="148" t="s">
        <v>261</v>
      </c>
      <c r="E371" s="169" t="s">
        <v>99</v>
      </c>
      <c r="F371" s="170" t="s">
        <v>393</v>
      </c>
      <c r="H371" s="171">
        <v>4.5999999999999996</v>
      </c>
      <c r="I371" s="172"/>
      <c r="L371" s="168"/>
      <c r="M371" s="173"/>
      <c r="T371" s="174"/>
      <c r="AT371" s="169" t="s">
        <v>261</v>
      </c>
      <c r="AU371" s="169" t="s">
        <v>83</v>
      </c>
      <c r="AV371" s="15" t="s">
        <v>268</v>
      </c>
      <c r="AW371" s="15" t="s">
        <v>35</v>
      </c>
      <c r="AX371" s="15" t="s">
        <v>73</v>
      </c>
      <c r="AY371" s="169" t="s">
        <v>251</v>
      </c>
    </row>
    <row r="372" spans="2:65" s="12" customFormat="1" ht="11.25">
      <c r="B372" s="147"/>
      <c r="D372" s="148" t="s">
        <v>261</v>
      </c>
      <c r="E372" s="149" t="s">
        <v>19</v>
      </c>
      <c r="F372" s="150" t="s">
        <v>607</v>
      </c>
      <c r="H372" s="151">
        <v>2.36</v>
      </c>
      <c r="I372" s="152"/>
      <c r="L372" s="147"/>
      <c r="M372" s="153"/>
      <c r="T372" s="154"/>
      <c r="AT372" s="149" t="s">
        <v>261</v>
      </c>
      <c r="AU372" s="149" t="s">
        <v>83</v>
      </c>
      <c r="AV372" s="12" t="s">
        <v>83</v>
      </c>
      <c r="AW372" s="12" t="s">
        <v>35</v>
      </c>
      <c r="AX372" s="12" t="s">
        <v>73</v>
      </c>
      <c r="AY372" s="149" t="s">
        <v>251</v>
      </c>
    </row>
    <row r="373" spans="2:65" s="12" customFormat="1" ht="11.25">
      <c r="B373" s="147"/>
      <c r="D373" s="148" t="s">
        <v>261</v>
      </c>
      <c r="E373" s="149" t="s">
        <v>19</v>
      </c>
      <c r="F373" s="150" t="s">
        <v>608</v>
      </c>
      <c r="H373" s="151">
        <v>20.7</v>
      </c>
      <c r="I373" s="152"/>
      <c r="L373" s="147"/>
      <c r="M373" s="153"/>
      <c r="T373" s="154"/>
      <c r="AT373" s="149" t="s">
        <v>261</v>
      </c>
      <c r="AU373" s="149" t="s">
        <v>83</v>
      </c>
      <c r="AV373" s="12" t="s">
        <v>83</v>
      </c>
      <c r="AW373" s="12" t="s">
        <v>35</v>
      </c>
      <c r="AX373" s="12" t="s">
        <v>73</v>
      </c>
      <c r="AY373" s="149" t="s">
        <v>251</v>
      </c>
    </row>
    <row r="374" spans="2:65" s="12" customFormat="1" ht="11.25">
      <c r="B374" s="147"/>
      <c r="D374" s="148" t="s">
        <v>261</v>
      </c>
      <c r="E374" s="149" t="s">
        <v>19</v>
      </c>
      <c r="F374" s="150" t="s">
        <v>609</v>
      </c>
      <c r="H374" s="151">
        <v>6.3</v>
      </c>
      <c r="I374" s="152"/>
      <c r="L374" s="147"/>
      <c r="M374" s="153"/>
      <c r="T374" s="154"/>
      <c r="AT374" s="149" t="s">
        <v>261</v>
      </c>
      <c r="AU374" s="149" t="s">
        <v>83</v>
      </c>
      <c r="AV374" s="12" t="s">
        <v>83</v>
      </c>
      <c r="AW374" s="12" t="s">
        <v>35</v>
      </c>
      <c r="AX374" s="12" t="s">
        <v>73</v>
      </c>
      <c r="AY374" s="149" t="s">
        <v>251</v>
      </c>
    </row>
    <row r="375" spans="2:65" s="12" customFormat="1" ht="11.25">
      <c r="B375" s="147"/>
      <c r="D375" s="148" t="s">
        <v>261</v>
      </c>
      <c r="E375" s="149" t="s">
        <v>19</v>
      </c>
      <c r="F375" s="150" t="s">
        <v>610</v>
      </c>
      <c r="H375" s="151">
        <v>2.2999999999999998</v>
      </c>
      <c r="I375" s="152"/>
      <c r="L375" s="147"/>
      <c r="M375" s="153"/>
      <c r="T375" s="154"/>
      <c r="AT375" s="149" t="s">
        <v>261</v>
      </c>
      <c r="AU375" s="149" t="s">
        <v>83</v>
      </c>
      <c r="AV375" s="12" t="s">
        <v>83</v>
      </c>
      <c r="AW375" s="12" t="s">
        <v>35</v>
      </c>
      <c r="AX375" s="12" t="s">
        <v>73</v>
      </c>
      <c r="AY375" s="149" t="s">
        <v>251</v>
      </c>
    </row>
    <row r="376" spans="2:65" s="12" customFormat="1" ht="11.25">
      <c r="B376" s="147"/>
      <c r="D376" s="148" t="s">
        <v>261</v>
      </c>
      <c r="E376" s="149" t="s">
        <v>19</v>
      </c>
      <c r="F376" s="150" t="s">
        <v>611</v>
      </c>
      <c r="H376" s="151">
        <v>6.6</v>
      </c>
      <c r="I376" s="152"/>
      <c r="L376" s="147"/>
      <c r="M376" s="153"/>
      <c r="T376" s="154"/>
      <c r="AT376" s="149" t="s">
        <v>261</v>
      </c>
      <c r="AU376" s="149" t="s">
        <v>83</v>
      </c>
      <c r="AV376" s="12" t="s">
        <v>83</v>
      </c>
      <c r="AW376" s="12" t="s">
        <v>35</v>
      </c>
      <c r="AX376" s="12" t="s">
        <v>73</v>
      </c>
      <c r="AY376" s="149" t="s">
        <v>251</v>
      </c>
    </row>
    <row r="377" spans="2:65" s="15" customFormat="1" ht="11.25">
      <c r="B377" s="168"/>
      <c r="D377" s="148" t="s">
        <v>261</v>
      </c>
      <c r="E377" s="169" t="s">
        <v>106</v>
      </c>
      <c r="F377" s="170" t="s">
        <v>393</v>
      </c>
      <c r="H377" s="171">
        <v>38.26</v>
      </c>
      <c r="I377" s="172"/>
      <c r="L377" s="168"/>
      <c r="M377" s="173"/>
      <c r="T377" s="174"/>
      <c r="AT377" s="169" t="s">
        <v>261</v>
      </c>
      <c r="AU377" s="169" t="s">
        <v>83</v>
      </c>
      <c r="AV377" s="15" t="s">
        <v>268</v>
      </c>
      <c r="AW377" s="15" t="s">
        <v>35</v>
      </c>
      <c r="AX377" s="15" t="s">
        <v>73</v>
      </c>
      <c r="AY377" s="169" t="s">
        <v>251</v>
      </c>
    </row>
    <row r="378" spans="2:65" s="12" customFormat="1" ht="11.25">
      <c r="B378" s="147"/>
      <c r="D378" s="148" t="s">
        <v>261</v>
      </c>
      <c r="E378" s="149" t="s">
        <v>19</v>
      </c>
      <c r="F378" s="150" t="s">
        <v>612</v>
      </c>
      <c r="H378" s="151">
        <v>111.688</v>
      </c>
      <c r="I378" s="152"/>
      <c r="L378" s="147"/>
      <c r="M378" s="153"/>
      <c r="T378" s="154"/>
      <c r="AT378" s="149" t="s">
        <v>261</v>
      </c>
      <c r="AU378" s="149" t="s">
        <v>83</v>
      </c>
      <c r="AV378" s="12" t="s">
        <v>83</v>
      </c>
      <c r="AW378" s="12" t="s">
        <v>35</v>
      </c>
      <c r="AX378" s="12" t="s">
        <v>81</v>
      </c>
      <c r="AY378" s="149" t="s">
        <v>251</v>
      </c>
    </row>
    <row r="379" spans="2:65" s="1" customFormat="1" ht="16.5" customHeight="1">
      <c r="B379" s="33"/>
      <c r="C379" s="175" t="s">
        <v>613</v>
      </c>
      <c r="D379" s="175" t="s">
        <v>482</v>
      </c>
      <c r="E379" s="176" t="s">
        <v>614</v>
      </c>
      <c r="F379" s="177" t="s">
        <v>615</v>
      </c>
      <c r="G379" s="178" t="s">
        <v>101</v>
      </c>
      <c r="H379" s="179">
        <v>61.051000000000002</v>
      </c>
      <c r="I379" s="180"/>
      <c r="J379" s="181">
        <f>ROUND(I379*H379,2)</f>
        <v>0</v>
      </c>
      <c r="K379" s="177" t="s">
        <v>256</v>
      </c>
      <c r="L379" s="182"/>
      <c r="M379" s="183" t="s">
        <v>19</v>
      </c>
      <c r="N379" s="184" t="s">
        <v>44</v>
      </c>
      <c r="P379" s="139">
        <f>O379*H379</f>
        <v>0</v>
      </c>
      <c r="Q379" s="139">
        <v>2.9999999999999997E-4</v>
      </c>
      <c r="R379" s="139">
        <f>Q379*H379</f>
        <v>1.83153E-2</v>
      </c>
      <c r="S379" s="139">
        <v>0</v>
      </c>
      <c r="T379" s="140">
        <f>S379*H379</f>
        <v>0</v>
      </c>
      <c r="AR379" s="141" t="s">
        <v>300</v>
      </c>
      <c r="AT379" s="141" t="s">
        <v>482</v>
      </c>
      <c r="AU379" s="141" t="s">
        <v>83</v>
      </c>
      <c r="AY379" s="18" t="s">
        <v>251</v>
      </c>
      <c r="BE379" s="142">
        <f>IF(N379="základní",J379,0)</f>
        <v>0</v>
      </c>
      <c r="BF379" s="142">
        <f>IF(N379="snížená",J379,0)</f>
        <v>0</v>
      </c>
      <c r="BG379" s="142">
        <f>IF(N379="zákl. přenesená",J379,0)</f>
        <v>0</v>
      </c>
      <c r="BH379" s="142">
        <f>IF(N379="sníž. přenesená",J379,0)</f>
        <v>0</v>
      </c>
      <c r="BI379" s="142">
        <f>IF(N379="nulová",J379,0)</f>
        <v>0</v>
      </c>
      <c r="BJ379" s="18" t="s">
        <v>81</v>
      </c>
      <c r="BK379" s="142">
        <f>ROUND(I379*H379,2)</f>
        <v>0</v>
      </c>
      <c r="BL379" s="18" t="s">
        <v>257</v>
      </c>
      <c r="BM379" s="141" t="s">
        <v>616</v>
      </c>
    </row>
    <row r="380" spans="2:65" s="12" customFormat="1" ht="11.25">
      <c r="B380" s="147"/>
      <c r="D380" s="148" t="s">
        <v>261</v>
      </c>
      <c r="E380" s="149" t="s">
        <v>19</v>
      </c>
      <c r="F380" s="150" t="s">
        <v>103</v>
      </c>
      <c r="H380" s="151">
        <v>15.284000000000001</v>
      </c>
      <c r="I380" s="152"/>
      <c r="L380" s="147"/>
      <c r="M380" s="153"/>
      <c r="T380" s="154"/>
      <c r="AT380" s="149" t="s">
        <v>261</v>
      </c>
      <c r="AU380" s="149" t="s">
        <v>83</v>
      </c>
      <c r="AV380" s="12" t="s">
        <v>83</v>
      </c>
      <c r="AW380" s="12" t="s">
        <v>35</v>
      </c>
      <c r="AX380" s="12" t="s">
        <v>73</v>
      </c>
      <c r="AY380" s="149" t="s">
        <v>251</v>
      </c>
    </row>
    <row r="381" spans="2:65" s="12" customFormat="1" ht="11.25">
      <c r="B381" s="147"/>
      <c r="D381" s="148" t="s">
        <v>261</v>
      </c>
      <c r="E381" s="149" t="s">
        <v>19</v>
      </c>
      <c r="F381" s="150" t="s">
        <v>106</v>
      </c>
      <c r="H381" s="151">
        <v>38.26</v>
      </c>
      <c r="I381" s="152"/>
      <c r="L381" s="147"/>
      <c r="M381" s="153"/>
      <c r="T381" s="154"/>
      <c r="AT381" s="149" t="s">
        <v>261</v>
      </c>
      <c r="AU381" s="149" t="s">
        <v>83</v>
      </c>
      <c r="AV381" s="12" t="s">
        <v>83</v>
      </c>
      <c r="AW381" s="12" t="s">
        <v>35</v>
      </c>
      <c r="AX381" s="12" t="s">
        <v>73</v>
      </c>
      <c r="AY381" s="149" t="s">
        <v>251</v>
      </c>
    </row>
    <row r="382" spans="2:65" s="12" customFormat="1" ht="11.25">
      <c r="B382" s="147"/>
      <c r="D382" s="148" t="s">
        <v>261</v>
      </c>
      <c r="E382" s="149" t="s">
        <v>19</v>
      </c>
      <c r="F382" s="150" t="s">
        <v>99</v>
      </c>
      <c r="H382" s="151">
        <v>4.5999999999999996</v>
      </c>
      <c r="I382" s="152"/>
      <c r="L382" s="147"/>
      <c r="M382" s="153"/>
      <c r="T382" s="154"/>
      <c r="AT382" s="149" t="s">
        <v>261</v>
      </c>
      <c r="AU382" s="149" t="s">
        <v>83</v>
      </c>
      <c r="AV382" s="12" t="s">
        <v>83</v>
      </c>
      <c r="AW382" s="12" t="s">
        <v>35</v>
      </c>
      <c r="AX382" s="12" t="s">
        <v>73</v>
      </c>
      <c r="AY382" s="149" t="s">
        <v>251</v>
      </c>
    </row>
    <row r="383" spans="2:65" s="14" customFormat="1" ht="11.25">
      <c r="B383" s="161"/>
      <c r="D383" s="148" t="s">
        <v>261</v>
      </c>
      <c r="E383" s="162" t="s">
        <v>19</v>
      </c>
      <c r="F383" s="163" t="s">
        <v>280</v>
      </c>
      <c r="H383" s="164">
        <v>58.143999999999998</v>
      </c>
      <c r="I383" s="165"/>
      <c r="L383" s="161"/>
      <c r="M383" s="166"/>
      <c r="T383" s="167"/>
      <c r="AT383" s="162" t="s">
        <v>261</v>
      </c>
      <c r="AU383" s="162" t="s">
        <v>83</v>
      </c>
      <c r="AV383" s="14" t="s">
        <v>257</v>
      </c>
      <c r="AW383" s="14" t="s">
        <v>35</v>
      </c>
      <c r="AX383" s="14" t="s">
        <v>81</v>
      </c>
      <c r="AY383" s="162" t="s">
        <v>251</v>
      </c>
    </row>
    <row r="384" spans="2:65" s="12" customFormat="1" ht="11.25">
      <c r="B384" s="147"/>
      <c r="D384" s="148" t="s">
        <v>261</v>
      </c>
      <c r="F384" s="150" t="s">
        <v>617</v>
      </c>
      <c r="H384" s="151">
        <v>61.051000000000002</v>
      </c>
      <c r="I384" s="152"/>
      <c r="L384" s="147"/>
      <c r="M384" s="153"/>
      <c r="T384" s="154"/>
      <c r="AT384" s="149" t="s">
        <v>261</v>
      </c>
      <c r="AU384" s="149" t="s">
        <v>83</v>
      </c>
      <c r="AV384" s="12" t="s">
        <v>83</v>
      </c>
      <c r="AW384" s="12" t="s">
        <v>4</v>
      </c>
      <c r="AX384" s="12" t="s">
        <v>81</v>
      </c>
      <c r="AY384" s="149" t="s">
        <v>251</v>
      </c>
    </row>
    <row r="385" spans="2:65" s="1" customFormat="1" ht="16.5" customHeight="1">
      <c r="B385" s="33"/>
      <c r="C385" s="175" t="s">
        <v>618</v>
      </c>
      <c r="D385" s="175" t="s">
        <v>482</v>
      </c>
      <c r="E385" s="176" t="s">
        <v>619</v>
      </c>
      <c r="F385" s="177" t="s">
        <v>620</v>
      </c>
      <c r="G385" s="178" t="s">
        <v>101</v>
      </c>
      <c r="H385" s="179">
        <v>56.220999999999997</v>
      </c>
      <c r="I385" s="180"/>
      <c r="J385" s="181">
        <f>ROUND(I385*H385,2)</f>
        <v>0</v>
      </c>
      <c r="K385" s="177" t="s">
        <v>256</v>
      </c>
      <c r="L385" s="182"/>
      <c r="M385" s="183" t="s">
        <v>19</v>
      </c>
      <c r="N385" s="184" t="s">
        <v>44</v>
      </c>
      <c r="P385" s="139">
        <f>O385*H385</f>
        <v>0</v>
      </c>
      <c r="Q385" s="139">
        <v>2.0000000000000001E-4</v>
      </c>
      <c r="R385" s="139">
        <f>Q385*H385</f>
        <v>1.1244199999999999E-2</v>
      </c>
      <c r="S385" s="139">
        <v>0</v>
      </c>
      <c r="T385" s="140">
        <f>S385*H385</f>
        <v>0</v>
      </c>
      <c r="AR385" s="141" t="s">
        <v>300</v>
      </c>
      <c r="AT385" s="141" t="s">
        <v>482</v>
      </c>
      <c r="AU385" s="141" t="s">
        <v>83</v>
      </c>
      <c r="AY385" s="18" t="s">
        <v>251</v>
      </c>
      <c r="BE385" s="142">
        <f>IF(N385="základní",J385,0)</f>
        <v>0</v>
      </c>
      <c r="BF385" s="142">
        <f>IF(N385="snížená",J385,0)</f>
        <v>0</v>
      </c>
      <c r="BG385" s="142">
        <f>IF(N385="zákl. přenesená",J385,0)</f>
        <v>0</v>
      </c>
      <c r="BH385" s="142">
        <f>IF(N385="sníž. přenesená",J385,0)</f>
        <v>0</v>
      </c>
      <c r="BI385" s="142">
        <f>IF(N385="nulová",J385,0)</f>
        <v>0</v>
      </c>
      <c r="BJ385" s="18" t="s">
        <v>81</v>
      </c>
      <c r="BK385" s="142">
        <f>ROUND(I385*H385,2)</f>
        <v>0</v>
      </c>
      <c r="BL385" s="18" t="s">
        <v>257</v>
      </c>
      <c r="BM385" s="141" t="s">
        <v>621</v>
      </c>
    </row>
    <row r="386" spans="2:65" s="12" customFormat="1" ht="11.25">
      <c r="B386" s="147"/>
      <c r="D386" s="148" t="s">
        <v>261</v>
      </c>
      <c r="E386" s="149" t="s">
        <v>19</v>
      </c>
      <c r="F386" s="150" t="s">
        <v>103</v>
      </c>
      <c r="H386" s="151">
        <v>15.284000000000001</v>
      </c>
      <c r="I386" s="152"/>
      <c r="L386" s="147"/>
      <c r="M386" s="153"/>
      <c r="T386" s="154"/>
      <c r="AT386" s="149" t="s">
        <v>261</v>
      </c>
      <c r="AU386" s="149" t="s">
        <v>83</v>
      </c>
      <c r="AV386" s="12" t="s">
        <v>83</v>
      </c>
      <c r="AW386" s="12" t="s">
        <v>35</v>
      </c>
      <c r="AX386" s="12" t="s">
        <v>73</v>
      </c>
      <c r="AY386" s="149" t="s">
        <v>251</v>
      </c>
    </row>
    <row r="387" spans="2:65" s="12" customFormat="1" ht="11.25">
      <c r="B387" s="147"/>
      <c r="D387" s="148" t="s">
        <v>261</v>
      </c>
      <c r="E387" s="149" t="s">
        <v>19</v>
      </c>
      <c r="F387" s="150" t="s">
        <v>106</v>
      </c>
      <c r="H387" s="151">
        <v>38.26</v>
      </c>
      <c r="I387" s="152"/>
      <c r="L387" s="147"/>
      <c r="M387" s="153"/>
      <c r="T387" s="154"/>
      <c r="AT387" s="149" t="s">
        <v>261</v>
      </c>
      <c r="AU387" s="149" t="s">
        <v>83</v>
      </c>
      <c r="AV387" s="12" t="s">
        <v>83</v>
      </c>
      <c r="AW387" s="12" t="s">
        <v>35</v>
      </c>
      <c r="AX387" s="12" t="s">
        <v>73</v>
      </c>
      <c r="AY387" s="149" t="s">
        <v>251</v>
      </c>
    </row>
    <row r="388" spans="2:65" s="14" customFormat="1" ht="11.25">
      <c r="B388" s="161"/>
      <c r="D388" s="148" t="s">
        <v>261</v>
      </c>
      <c r="E388" s="162" t="s">
        <v>19</v>
      </c>
      <c r="F388" s="163" t="s">
        <v>280</v>
      </c>
      <c r="H388" s="164">
        <v>53.543999999999997</v>
      </c>
      <c r="I388" s="165"/>
      <c r="L388" s="161"/>
      <c r="M388" s="166"/>
      <c r="T388" s="167"/>
      <c r="AT388" s="162" t="s">
        <v>261</v>
      </c>
      <c r="AU388" s="162" t="s">
        <v>83</v>
      </c>
      <c r="AV388" s="14" t="s">
        <v>257</v>
      </c>
      <c r="AW388" s="14" t="s">
        <v>35</v>
      </c>
      <c r="AX388" s="14" t="s">
        <v>81</v>
      </c>
      <c r="AY388" s="162" t="s">
        <v>251</v>
      </c>
    </row>
    <row r="389" spans="2:65" s="12" customFormat="1" ht="11.25">
      <c r="B389" s="147"/>
      <c r="D389" s="148" t="s">
        <v>261</v>
      </c>
      <c r="F389" s="150" t="s">
        <v>622</v>
      </c>
      <c r="H389" s="151">
        <v>56.220999999999997</v>
      </c>
      <c r="I389" s="152"/>
      <c r="L389" s="147"/>
      <c r="M389" s="153"/>
      <c r="T389" s="154"/>
      <c r="AT389" s="149" t="s">
        <v>261</v>
      </c>
      <c r="AU389" s="149" t="s">
        <v>83</v>
      </c>
      <c r="AV389" s="12" t="s">
        <v>83</v>
      </c>
      <c r="AW389" s="12" t="s">
        <v>4</v>
      </c>
      <c r="AX389" s="12" t="s">
        <v>81</v>
      </c>
      <c r="AY389" s="149" t="s">
        <v>251</v>
      </c>
    </row>
    <row r="390" spans="2:65" s="1" customFormat="1" ht="16.5" customHeight="1">
      <c r="B390" s="33"/>
      <c r="C390" s="130" t="s">
        <v>623</v>
      </c>
      <c r="D390" s="130" t="s">
        <v>253</v>
      </c>
      <c r="E390" s="131" t="s">
        <v>624</v>
      </c>
      <c r="F390" s="132" t="s">
        <v>625</v>
      </c>
      <c r="G390" s="133" t="s">
        <v>90</v>
      </c>
      <c r="H390" s="134">
        <v>204.53800000000001</v>
      </c>
      <c r="I390" s="135"/>
      <c r="J390" s="136">
        <f>ROUND(I390*H390,2)</f>
        <v>0</v>
      </c>
      <c r="K390" s="132" t="s">
        <v>256</v>
      </c>
      <c r="L390" s="33"/>
      <c r="M390" s="137" t="s">
        <v>19</v>
      </c>
      <c r="N390" s="138" t="s">
        <v>44</v>
      </c>
      <c r="P390" s="139">
        <f>O390*H390</f>
        <v>0</v>
      </c>
      <c r="Q390" s="139">
        <v>0</v>
      </c>
      <c r="R390" s="139">
        <f>Q390*H390</f>
        <v>0</v>
      </c>
      <c r="S390" s="139">
        <v>0</v>
      </c>
      <c r="T390" s="140">
        <f>S390*H390</f>
        <v>0</v>
      </c>
      <c r="AR390" s="141" t="s">
        <v>257</v>
      </c>
      <c r="AT390" s="141" t="s">
        <v>253</v>
      </c>
      <c r="AU390" s="141" t="s">
        <v>83</v>
      </c>
      <c r="AY390" s="18" t="s">
        <v>251</v>
      </c>
      <c r="BE390" s="142">
        <f>IF(N390="základní",J390,0)</f>
        <v>0</v>
      </c>
      <c r="BF390" s="142">
        <f>IF(N390="snížená",J390,0)</f>
        <v>0</v>
      </c>
      <c r="BG390" s="142">
        <f>IF(N390="zákl. přenesená",J390,0)</f>
        <v>0</v>
      </c>
      <c r="BH390" s="142">
        <f>IF(N390="sníž. přenesená",J390,0)</f>
        <v>0</v>
      </c>
      <c r="BI390" s="142">
        <f>IF(N390="nulová",J390,0)</f>
        <v>0</v>
      </c>
      <c r="BJ390" s="18" t="s">
        <v>81</v>
      </c>
      <c r="BK390" s="142">
        <f>ROUND(I390*H390,2)</f>
        <v>0</v>
      </c>
      <c r="BL390" s="18" t="s">
        <v>257</v>
      </c>
      <c r="BM390" s="141" t="s">
        <v>626</v>
      </c>
    </row>
    <row r="391" spans="2:65" s="1" customFormat="1" ht="11.25">
      <c r="B391" s="33"/>
      <c r="D391" s="143" t="s">
        <v>259</v>
      </c>
      <c r="F391" s="144" t="s">
        <v>627</v>
      </c>
      <c r="I391" s="145"/>
      <c r="L391" s="33"/>
      <c r="M391" s="146"/>
      <c r="T391" s="54"/>
      <c r="AT391" s="18" t="s">
        <v>259</v>
      </c>
      <c r="AU391" s="18" t="s">
        <v>83</v>
      </c>
    </row>
    <row r="392" spans="2:65" s="12" customFormat="1" ht="11.25">
      <c r="B392" s="147"/>
      <c r="D392" s="148" t="s">
        <v>261</v>
      </c>
      <c r="E392" s="149" t="s">
        <v>19</v>
      </c>
      <c r="F392" s="150" t="s">
        <v>166</v>
      </c>
      <c r="H392" s="151">
        <v>153.40600000000001</v>
      </c>
      <c r="I392" s="152"/>
      <c r="L392" s="147"/>
      <c r="M392" s="153"/>
      <c r="T392" s="154"/>
      <c r="AT392" s="149" t="s">
        <v>261</v>
      </c>
      <c r="AU392" s="149" t="s">
        <v>83</v>
      </c>
      <c r="AV392" s="12" t="s">
        <v>83</v>
      </c>
      <c r="AW392" s="12" t="s">
        <v>35</v>
      </c>
      <c r="AX392" s="12" t="s">
        <v>73</v>
      </c>
      <c r="AY392" s="149" t="s">
        <v>251</v>
      </c>
    </row>
    <row r="393" spans="2:65" s="12" customFormat="1" ht="11.25">
      <c r="B393" s="147"/>
      <c r="D393" s="148" t="s">
        <v>261</v>
      </c>
      <c r="E393" s="149" t="s">
        <v>19</v>
      </c>
      <c r="F393" s="150" t="s">
        <v>169</v>
      </c>
      <c r="H393" s="151">
        <v>38.348999999999997</v>
      </c>
      <c r="I393" s="152"/>
      <c r="L393" s="147"/>
      <c r="M393" s="153"/>
      <c r="T393" s="154"/>
      <c r="AT393" s="149" t="s">
        <v>261</v>
      </c>
      <c r="AU393" s="149" t="s">
        <v>83</v>
      </c>
      <c r="AV393" s="12" t="s">
        <v>83</v>
      </c>
      <c r="AW393" s="12" t="s">
        <v>35</v>
      </c>
      <c r="AX393" s="12" t="s">
        <v>73</v>
      </c>
      <c r="AY393" s="149" t="s">
        <v>251</v>
      </c>
    </row>
    <row r="394" spans="2:65" s="12" customFormat="1" ht="11.25">
      <c r="B394" s="147"/>
      <c r="D394" s="148" t="s">
        <v>261</v>
      </c>
      <c r="E394" s="149" t="s">
        <v>19</v>
      </c>
      <c r="F394" s="150" t="s">
        <v>172</v>
      </c>
      <c r="H394" s="151">
        <v>12.782999999999999</v>
      </c>
      <c r="I394" s="152"/>
      <c r="L394" s="147"/>
      <c r="M394" s="153"/>
      <c r="T394" s="154"/>
      <c r="AT394" s="149" t="s">
        <v>261</v>
      </c>
      <c r="AU394" s="149" t="s">
        <v>83</v>
      </c>
      <c r="AV394" s="12" t="s">
        <v>83</v>
      </c>
      <c r="AW394" s="12" t="s">
        <v>35</v>
      </c>
      <c r="AX394" s="12" t="s">
        <v>73</v>
      </c>
      <c r="AY394" s="149" t="s">
        <v>251</v>
      </c>
    </row>
    <row r="395" spans="2:65" s="14" customFormat="1" ht="11.25">
      <c r="B395" s="161"/>
      <c r="D395" s="148" t="s">
        <v>261</v>
      </c>
      <c r="E395" s="162" t="s">
        <v>19</v>
      </c>
      <c r="F395" s="163" t="s">
        <v>280</v>
      </c>
      <c r="H395" s="164">
        <v>204.53800000000001</v>
      </c>
      <c r="I395" s="165"/>
      <c r="L395" s="161"/>
      <c r="M395" s="166"/>
      <c r="T395" s="167"/>
      <c r="AT395" s="162" t="s">
        <v>261</v>
      </c>
      <c r="AU395" s="162" t="s">
        <v>83</v>
      </c>
      <c r="AV395" s="14" t="s">
        <v>257</v>
      </c>
      <c r="AW395" s="14" t="s">
        <v>35</v>
      </c>
      <c r="AX395" s="14" t="s">
        <v>81</v>
      </c>
      <c r="AY395" s="162" t="s">
        <v>251</v>
      </c>
    </row>
    <row r="396" spans="2:65" s="1" customFormat="1" ht="24.2" customHeight="1">
      <c r="B396" s="33"/>
      <c r="C396" s="130" t="s">
        <v>628</v>
      </c>
      <c r="D396" s="130" t="s">
        <v>253</v>
      </c>
      <c r="E396" s="131" t="s">
        <v>629</v>
      </c>
      <c r="F396" s="132" t="s">
        <v>630</v>
      </c>
      <c r="G396" s="133" t="s">
        <v>101</v>
      </c>
      <c r="H396" s="134">
        <v>74.739999999999995</v>
      </c>
      <c r="I396" s="135"/>
      <c r="J396" s="136">
        <f>ROUND(I396*H396,2)</f>
        <v>0</v>
      </c>
      <c r="K396" s="132" t="s">
        <v>256</v>
      </c>
      <c r="L396" s="33"/>
      <c r="M396" s="137" t="s">
        <v>19</v>
      </c>
      <c r="N396" s="138" t="s">
        <v>44</v>
      </c>
      <c r="P396" s="139">
        <f>O396*H396</f>
        <v>0</v>
      </c>
      <c r="Q396" s="139">
        <v>0</v>
      </c>
      <c r="R396" s="139">
        <f>Q396*H396</f>
        <v>0</v>
      </c>
      <c r="S396" s="139">
        <v>0</v>
      </c>
      <c r="T396" s="140">
        <f>S396*H396</f>
        <v>0</v>
      </c>
      <c r="AR396" s="141" t="s">
        <v>257</v>
      </c>
      <c r="AT396" s="141" t="s">
        <v>253</v>
      </c>
      <c r="AU396" s="141" t="s">
        <v>83</v>
      </c>
      <c r="AY396" s="18" t="s">
        <v>251</v>
      </c>
      <c r="BE396" s="142">
        <f>IF(N396="základní",J396,0)</f>
        <v>0</v>
      </c>
      <c r="BF396" s="142">
        <f>IF(N396="snížená",J396,0)</f>
        <v>0</v>
      </c>
      <c r="BG396" s="142">
        <f>IF(N396="zákl. přenesená",J396,0)</f>
        <v>0</v>
      </c>
      <c r="BH396" s="142">
        <f>IF(N396="sníž. přenesená",J396,0)</f>
        <v>0</v>
      </c>
      <c r="BI396" s="142">
        <f>IF(N396="nulová",J396,0)</f>
        <v>0</v>
      </c>
      <c r="BJ396" s="18" t="s">
        <v>81</v>
      </c>
      <c r="BK396" s="142">
        <f>ROUND(I396*H396,2)</f>
        <v>0</v>
      </c>
      <c r="BL396" s="18" t="s">
        <v>257</v>
      </c>
      <c r="BM396" s="141" t="s">
        <v>631</v>
      </c>
    </row>
    <row r="397" spans="2:65" s="1" customFormat="1" ht="11.25">
      <c r="B397" s="33"/>
      <c r="D397" s="143" t="s">
        <v>259</v>
      </c>
      <c r="F397" s="144" t="s">
        <v>632</v>
      </c>
      <c r="I397" s="145"/>
      <c r="L397" s="33"/>
      <c r="M397" s="146"/>
      <c r="T397" s="54"/>
      <c r="AT397" s="18" t="s">
        <v>259</v>
      </c>
      <c r="AU397" s="18" t="s">
        <v>83</v>
      </c>
    </row>
    <row r="398" spans="2:65" s="12" customFormat="1" ht="11.25">
      <c r="B398" s="147"/>
      <c r="D398" s="148" t="s">
        <v>261</v>
      </c>
      <c r="E398" s="149" t="s">
        <v>19</v>
      </c>
      <c r="F398" s="150" t="s">
        <v>412</v>
      </c>
      <c r="H398" s="151">
        <v>74.739999999999995</v>
      </c>
      <c r="I398" s="152"/>
      <c r="L398" s="147"/>
      <c r="M398" s="153"/>
      <c r="T398" s="154"/>
      <c r="AT398" s="149" t="s">
        <v>261</v>
      </c>
      <c r="AU398" s="149" t="s">
        <v>83</v>
      </c>
      <c r="AV398" s="12" t="s">
        <v>83</v>
      </c>
      <c r="AW398" s="12" t="s">
        <v>35</v>
      </c>
      <c r="AX398" s="12" t="s">
        <v>81</v>
      </c>
      <c r="AY398" s="149" t="s">
        <v>251</v>
      </c>
    </row>
    <row r="399" spans="2:65" s="1" customFormat="1" ht="16.5" customHeight="1">
      <c r="B399" s="33"/>
      <c r="C399" s="130" t="s">
        <v>633</v>
      </c>
      <c r="D399" s="130" t="s">
        <v>253</v>
      </c>
      <c r="E399" s="131" t="s">
        <v>634</v>
      </c>
      <c r="F399" s="132" t="s">
        <v>635</v>
      </c>
      <c r="G399" s="133" t="s">
        <v>324</v>
      </c>
      <c r="H399" s="134">
        <v>1.0999999999999999E-2</v>
      </c>
      <c r="I399" s="135"/>
      <c r="J399" s="136">
        <f>ROUND(I399*H399,2)</f>
        <v>0</v>
      </c>
      <c r="K399" s="132" t="s">
        <v>256</v>
      </c>
      <c r="L399" s="33"/>
      <c r="M399" s="137" t="s">
        <v>19</v>
      </c>
      <c r="N399" s="138" t="s">
        <v>44</v>
      </c>
      <c r="P399" s="139">
        <f>O399*H399</f>
        <v>0</v>
      </c>
      <c r="Q399" s="139">
        <v>1.06277</v>
      </c>
      <c r="R399" s="139">
        <f>Q399*H399</f>
        <v>1.169047E-2</v>
      </c>
      <c r="S399" s="139">
        <v>0</v>
      </c>
      <c r="T399" s="140">
        <f>S399*H399</f>
        <v>0</v>
      </c>
      <c r="AR399" s="141" t="s">
        <v>257</v>
      </c>
      <c r="AT399" s="141" t="s">
        <v>253</v>
      </c>
      <c r="AU399" s="141" t="s">
        <v>83</v>
      </c>
      <c r="AY399" s="18" t="s">
        <v>251</v>
      </c>
      <c r="BE399" s="142">
        <f>IF(N399="základní",J399,0)</f>
        <v>0</v>
      </c>
      <c r="BF399" s="142">
        <f>IF(N399="snížená",J399,0)</f>
        <v>0</v>
      </c>
      <c r="BG399" s="142">
        <f>IF(N399="zákl. přenesená",J399,0)</f>
        <v>0</v>
      </c>
      <c r="BH399" s="142">
        <f>IF(N399="sníž. přenesená",J399,0)</f>
        <v>0</v>
      </c>
      <c r="BI399" s="142">
        <f>IF(N399="nulová",J399,0)</f>
        <v>0</v>
      </c>
      <c r="BJ399" s="18" t="s">
        <v>81</v>
      </c>
      <c r="BK399" s="142">
        <f>ROUND(I399*H399,2)</f>
        <v>0</v>
      </c>
      <c r="BL399" s="18" t="s">
        <v>257</v>
      </c>
      <c r="BM399" s="141" t="s">
        <v>636</v>
      </c>
    </row>
    <row r="400" spans="2:65" s="1" customFormat="1" ht="11.25">
      <c r="B400" s="33"/>
      <c r="D400" s="143" t="s">
        <v>259</v>
      </c>
      <c r="F400" s="144" t="s">
        <v>637</v>
      </c>
      <c r="I400" s="145"/>
      <c r="L400" s="33"/>
      <c r="M400" s="146"/>
      <c r="T400" s="54"/>
      <c r="AT400" s="18" t="s">
        <v>259</v>
      </c>
      <c r="AU400" s="18" t="s">
        <v>83</v>
      </c>
    </row>
    <row r="401" spans="2:65" s="12" customFormat="1" ht="11.25">
      <c r="B401" s="147"/>
      <c r="D401" s="148" t="s">
        <v>261</v>
      </c>
      <c r="E401" s="149" t="s">
        <v>19</v>
      </c>
      <c r="F401" s="150" t="s">
        <v>638</v>
      </c>
      <c r="H401" s="151">
        <v>1.0999999999999999E-2</v>
      </c>
      <c r="I401" s="152"/>
      <c r="L401" s="147"/>
      <c r="M401" s="153"/>
      <c r="T401" s="154"/>
      <c r="AT401" s="149" t="s">
        <v>261</v>
      </c>
      <c r="AU401" s="149" t="s">
        <v>83</v>
      </c>
      <c r="AV401" s="12" t="s">
        <v>83</v>
      </c>
      <c r="AW401" s="12" t="s">
        <v>35</v>
      </c>
      <c r="AX401" s="12" t="s">
        <v>81</v>
      </c>
      <c r="AY401" s="149" t="s">
        <v>251</v>
      </c>
    </row>
    <row r="402" spans="2:65" s="1" customFormat="1" ht="33" customHeight="1">
      <c r="B402" s="33"/>
      <c r="C402" s="130" t="s">
        <v>639</v>
      </c>
      <c r="D402" s="130" t="s">
        <v>253</v>
      </c>
      <c r="E402" s="131" t="s">
        <v>640</v>
      </c>
      <c r="F402" s="132" t="s">
        <v>641</v>
      </c>
      <c r="G402" s="133" t="s">
        <v>90</v>
      </c>
      <c r="H402" s="134">
        <v>1.84</v>
      </c>
      <c r="I402" s="135"/>
      <c r="J402" s="136">
        <f>ROUND(I402*H402,2)</f>
        <v>0</v>
      </c>
      <c r="K402" s="132" t="s">
        <v>256</v>
      </c>
      <c r="L402" s="33"/>
      <c r="M402" s="137" t="s">
        <v>19</v>
      </c>
      <c r="N402" s="138" t="s">
        <v>44</v>
      </c>
      <c r="P402" s="139">
        <f>O402*H402</f>
        <v>0</v>
      </c>
      <c r="Q402" s="139">
        <v>0.1157</v>
      </c>
      <c r="R402" s="139">
        <f>Q402*H402</f>
        <v>0.21288799999999999</v>
      </c>
      <c r="S402" s="139">
        <v>0</v>
      </c>
      <c r="T402" s="140">
        <f>S402*H402</f>
        <v>0</v>
      </c>
      <c r="AR402" s="141" t="s">
        <v>257</v>
      </c>
      <c r="AT402" s="141" t="s">
        <v>253</v>
      </c>
      <c r="AU402" s="141" t="s">
        <v>83</v>
      </c>
      <c r="AY402" s="18" t="s">
        <v>251</v>
      </c>
      <c r="BE402" s="142">
        <f>IF(N402="základní",J402,0)</f>
        <v>0</v>
      </c>
      <c r="BF402" s="142">
        <f>IF(N402="snížená",J402,0)</f>
        <v>0</v>
      </c>
      <c r="BG402" s="142">
        <f>IF(N402="zákl. přenesená",J402,0)</f>
        <v>0</v>
      </c>
      <c r="BH402" s="142">
        <f>IF(N402="sníž. přenesená",J402,0)</f>
        <v>0</v>
      </c>
      <c r="BI402" s="142">
        <f>IF(N402="nulová",J402,0)</f>
        <v>0</v>
      </c>
      <c r="BJ402" s="18" t="s">
        <v>81</v>
      </c>
      <c r="BK402" s="142">
        <f>ROUND(I402*H402,2)</f>
        <v>0</v>
      </c>
      <c r="BL402" s="18" t="s">
        <v>257</v>
      </c>
      <c r="BM402" s="141" t="s">
        <v>642</v>
      </c>
    </row>
    <row r="403" spans="2:65" s="1" customFormat="1" ht="11.25">
      <c r="B403" s="33"/>
      <c r="D403" s="143" t="s">
        <v>259</v>
      </c>
      <c r="F403" s="144" t="s">
        <v>643</v>
      </c>
      <c r="I403" s="145"/>
      <c r="L403" s="33"/>
      <c r="M403" s="146"/>
      <c r="T403" s="54"/>
      <c r="AT403" s="18" t="s">
        <v>259</v>
      </c>
      <c r="AU403" s="18" t="s">
        <v>83</v>
      </c>
    </row>
    <row r="404" spans="2:65" s="13" customFormat="1" ht="11.25">
      <c r="B404" s="155"/>
      <c r="D404" s="148" t="s">
        <v>261</v>
      </c>
      <c r="E404" s="156" t="s">
        <v>19</v>
      </c>
      <c r="F404" s="157" t="s">
        <v>644</v>
      </c>
      <c r="H404" s="156" t="s">
        <v>19</v>
      </c>
      <c r="I404" s="158"/>
      <c r="L404" s="155"/>
      <c r="M404" s="159"/>
      <c r="T404" s="160"/>
      <c r="AT404" s="156" t="s">
        <v>261</v>
      </c>
      <c r="AU404" s="156" t="s">
        <v>83</v>
      </c>
      <c r="AV404" s="13" t="s">
        <v>81</v>
      </c>
      <c r="AW404" s="13" t="s">
        <v>35</v>
      </c>
      <c r="AX404" s="13" t="s">
        <v>73</v>
      </c>
      <c r="AY404" s="156" t="s">
        <v>251</v>
      </c>
    </row>
    <row r="405" spans="2:65" s="12" customFormat="1" ht="11.25">
      <c r="B405" s="147"/>
      <c r="D405" s="148" t="s">
        <v>261</v>
      </c>
      <c r="E405" s="149" t="s">
        <v>19</v>
      </c>
      <c r="F405" s="150" t="s">
        <v>645</v>
      </c>
      <c r="H405" s="151">
        <v>0.92</v>
      </c>
      <c r="I405" s="152"/>
      <c r="L405" s="147"/>
      <c r="M405" s="153"/>
      <c r="T405" s="154"/>
      <c r="AT405" s="149" t="s">
        <v>261</v>
      </c>
      <c r="AU405" s="149" t="s">
        <v>83</v>
      </c>
      <c r="AV405" s="12" t="s">
        <v>83</v>
      </c>
      <c r="AW405" s="12" t="s">
        <v>35</v>
      </c>
      <c r="AX405" s="12" t="s">
        <v>73</v>
      </c>
      <c r="AY405" s="149" t="s">
        <v>251</v>
      </c>
    </row>
    <row r="406" spans="2:65" s="12" customFormat="1" ht="11.25">
      <c r="B406" s="147"/>
      <c r="D406" s="148" t="s">
        <v>261</v>
      </c>
      <c r="E406" s="149" t="s">
        <v>19</v>
      </c>
      <c r="F406" s="150" t="s">
        <v>646</v>
      </c>
      <c r="H406" s="151">
        <v>0.92</v>
      </c>
      <c r="I406" s="152"/>
      <c r="L406" s="147"/>
      <c r="M406" s="153"/>
      <c r="T406" s="154"/>
      <c r="AT406" s="149" t="s">
        <v>261</v>
      </c>
      <c r="AU406" s="149" t="s">
        <v>83</v>
      </c>
      <c r="AV406" s="12" t="s">
        <v>83</v>
      </c>
      <c r="AW406" s="12" t="s">
        <v>35</v>
      </c>
      <c r="AX406" s="12" t="s">
        <v>73</v>
      </c>
      <c r="AY406" s="149" t="s">
        <v>251</v>
      </c>
    </row>
    <row r="407" spans="2:65" s="15" customFormat="1" ht="11.25">
      <c r="B407" s="168"/>
      <c r="D407" s="148" t="s">
        <v>261</v>
      </c>
      <c r="E407" s="169" t="s">
        <v>88</v>
      </c>
      <c r="F407" s="170" t="s">
        <v>393</v>
      </c>
      <c r="H407" s="171">
        <v>1.84</v>
      </c>
      <c r="I407" s="172"/>
      <c r="L407" s="168"/>
      <c r="M407" s="173"/>
      <c r="T407" s="174"/>
      <c r="AT407" s="169" t="s">
        <v>261</v>
      </c>
      <c r="AU407" s="169" t="s">
        <v>83</v>
      </c>
      <c r="AV407" s="15" t="s">
        <v>268</v>
      </c>
      <c r="AW407" s="15" t="s">
        <v>35</v>
      </c>
      <c r="AX407" s="15" t="s">
        <v>81</v>
      </c>
      <c r="AY407" s="169" t="s">
        <v>251</v>
      </c>
    </row>
    <row r="408" spans="2:65" s="1" customFormat="1" ht="21.75" customHeight="1">
      <c r="B408" s="33"/>
      <c r="C408" s="130" t="s">
        <v>647</v>
      </c>
      <c r="D408" s="130" t="s">
        <v>253</v>
      </c>
      <c r="E408" s="131" t="s">
        <v>648</v>
      </c>
      <c r="F408" s="132" t="s">
        <v>649</v>
      </c>
      <c r="G408" s="133" t="s">
        <v>122</v>
      </c>
      <c r="H408" s="134">
        <v>0.81200000000000006</v>
      </c>
      <c r="I408" s="135"/>
      <c r="J408" s="136">
        <f>ROUND(I408*H408,2)</f>
        <v>0</v>
      </c>
      <c r="K408" s="132" t="s">
        <v>256</v>
      </c>
      <c r="L408" s="33"/>
      <c r="M408" s="137" t="s">
        <v>19</v>
      </c>
      <c r="N408" s="138" t="s">
        <v>44</v>
      </c>
      <c r="P408" s="139">
        <f>O408*H408</f>
        <v>0</v>
      </c>
      <c r="Q408" s="139">
        <v>1.837</v>
      </c>
      <c r="R408" s="139">
        <f>Q408*H408</f>
        <v>1.491644</v>
      </c>
      <c r="S408" s="139">
        <v>0</v>
      </c>
      <c r="T408" s="140">
        <f>S408*H408</f>
        <v>0</v>
      </c>
      <c r="AR408" s="141" t="s">
        <v>257</v>
      </c>
      <c r="AT408" s="141" t="s">
        <v>253</v>
      </c>
      <c r="AU408" s="141" t="s">
        <v>83</v>
      </c>
      <c r="AY408" s="18" t="s">
        <v>251</v>
      </c>
      <c r="BE408" s="142">
        <f>IF(N408="základní",J408,0)</f>
        <v>0</v>
      </c>
      <c r="BF408" s="142">
        <f>IF(N408="snížená",J408,0)</f>
        <v>0</v>
      </c>
      <c r="BG408" s="142">
        <f>IF(N408="zákl. přenesená",J408,0)</f>
        <v>0</v>
      </c>
      <c r="BH408" s="142">
        <f>IF(N408="sníž. přenesená",J408,0)</f>
        <v>0</v>
      </c>
      <c r="BI408" s="142">
        <f>IF(N408="nulová",J408,0)</f>
        <v>0</v>
      </c>
      <c r="BJ408" s="18" t="s">
        <v>81</v>
      </c>
      <c r="BK408" s="142">
        <f>ROUND(I408*H408,2)</f>
        <v>0</v>
      </c>
      <c r="BL408" s="18" t="s">
        <v>257</v>
      </c>
      <c r="BM408" s="141" t="s">
        <v>650</v>
      </c>
    </row>
    <row r="409" spans="2:65" s="1" customFormat="1" ht="11.25">
      <c r="B409" s="33"/>
      <c r="D409" s="143" t="s">
        <v>259</v>
      </c>
      <c r="F409" s="144" t="s">
        <v>651</v>
      </c>
      <c r="I409" s="145"/>
      <c r="L409" s="33"/>
      <c r="M409" s="146"/>
      <c r="T409" s="54"/>
      <c r="AT409" s="18" t="s">
        <v>259</v>
      </c>
      <c r="AU409" s="18" t="s">
        <v>83</v>
      </c>
    </row>
    <row r="410" spans="2:65" s="12" customFormat="1" ht="11.25">
      <c r="B410" s="147"/>
      <c r="D410" s="148" t="s">
        <v>261</v>
      </c>
      <c r="E410" s="149" t="s">
        <v>19</v>
      </c>
      <c r="F410" s="150" t="s">
        <v>652</v>
      </c>
      <c r="H410" s="151">
        <v>0.81200000000000006</v>
      </c>
      <c r="I410" s="152"/>
      <c r="L410" s="147"/>
      <c r="M410" s="153"/>
      <c r="T410" s="154"/>
      <c r="AT410" s="149" t="s">
        <v>261</v>
      </c>
      <c r="AU410" s="149" t="s">
        <v>83</v>
      </c>
      <c r="AV410" s="12" t="s">
        <v>83</v>
      </c>
      <c r="AW410" s="12" t="s">
        <v>35</v>
      </c>
      <c r="AX410" s="12" t="s">
        <v>81</v>
      </c>
      <c r="AY410" s="149" t="s">
        <v>251</v>
      </c>
    </row>
    <row r="411" spans="2:65" s="1" customFormat="1" ht="21.75" customHeight="1">
      <c r="B411" s="33"/>
      <c r="C411" s="130" t="s">
        <v>653</v>
      </c>
      <c r="D411" s="130" t="s">
        <v>253</v>
      </c>
      <c r="E411" s="131" t="s">
        <v>654</v>
      </c>
      <c r="F411" s="132" t="s">
        <v>655</v>
      </c>
      <c r="G411" s="133" t="s">
        <v>90</v>
      </c>
      <c r="H411" s="134">
        <v>4.0599999999999996</v>
      </c>
      <c r="I411" s="135"/>
      <c r="J411" s="136">
        <f>ROUND(I411*H411,2)</f>
        <v>0</v>
      </c>
      <c r="K411" s="132" t="s">
        <v>256</v>
      </c>
      <c r="L411" s="33"/>
      <c r="M411" s="137" t="s">
        <v>19</v>
      </c>
      <c r="N411" s="138" t="s">
        <v>44</v>
      </c>
      <c r="P411" s="139">
        <f>O411*H411</f>
        <v>0</v>
      </c>
      <c r="Q411" s="139">
        <v>0.22136</v>
      </c>
      <c r="R411" s="139">
        <f>Q411*H411</f>
        <v>0.8987215999999999</v>
      </c>
      <c r="S411" s="139">
        <v>0</v>
      </c>
      <c r="T411" s="140">
        <f>S411*H411</f>
        <v>0</v>
      </c>
      <c r="AR411" s="141" t="s">
        <v>257</v>
      </c>
      <c r="AT411" s="141" t="s">
        <v>253</v>
      </c>
      <c r="AU411" s="141" t="s">
        <v>83</v>
      </c>
      <c r="AY411" s="18" t="s">
        <v>251</v>
      </c>
      <c r="BE411" s="142">
        <f>IF(N411="základní",J411,0)</f>
        <v>0</v>
      </c>
      <c r="BF411" s="142">
        <f>IF(N411="snížená",J411,0)</f>
        <v>0</v>
      </c>
      <c r="BG411" s="142">
        <f>IF(N411="zákl. přenesená",J411,0)</f>
        <v>0</v>
      </c>
      <c r="BH411" s="142">
        <f>IF(N411="sníž. přenesená",J411,0)</f>
        <v>0</v>
      </c>
      <c r="BI411" s="142">
        <f>IF(N411="nulová",J411,0)</f>
        <v>0</v>
      </c>
      <c r="BJ411" s="18" t="s">
        <v>81</v>
      </c>
      <c r="BK411" s="142">
        <f>ROUND(I411*H411,2)</f>
        <v>0</v>
      </c>
      <c r="BL411" s="18" t="s">
        <v>257</v>
      </c>
      <c r="BM411" s="141" t="s">
        <v>656</v>
      </c>
    </row>
    <row r="412" spans="2:65" s="1" customFormat="1" ht="11.25">
      <c r="B412" s="33"/>
      <c r="D412" s="143" t="s">
        <v>259</v>
      </c>
      <c r="F412" s="144" t="s">
        <v>657</v>
      </c>
      <c r="I412" s="145"/>
      <c r="L412" s="33"/>
      <c r="M412" s="146"/>
      <c r="T412" s="54"/>
      <c r="AT412" s="18" t="s">
        <v>259</v>
      </c>
      <c r="AU412" s="18" t="s">
        <v>83</v>
      </c>
    </row>
    <row r="413" spans="2:65" s="12" customFormat="1" ht="11.25">
      <c r="B413" s="147"/>
      <c r="D413" s="148" t="s">
        <v>261</v>
      </c>
      <c r="E413" s="149" t="s">
        <v>19</v>
      </c>
      <c r="F413" s="150" t="s">
        <v>142</v>
      </c>
      <c r="H413" s="151">
        <v>4.0599999999999996</v>
      </c>
      <c r="I413" s="152"/>
      <c r="L413" s="147"/>
      <c r="M413" s="153"/>
      <c r="T413" s="154"/>
      <c r="AT413" s="149" t="s">
        <v>261</v>
      </c>
      <c r="AU413" s="149" t="s">
        <v>83</v>
      </c>
      <c r="AV413" s="12" t="s">
        <v>83</v>
      </c>
      <c r="AW413" s="12" t="s">
        <v>35</v>
      </c>
      <c r="AX413" s="12" t="s">
        <v>81</v>
      </c>
      <c r="AY413" s="149" t="s">
        <v>251</v>
      </c>
    </row>
    <row r="414" spans="2:65" s="11" customFormat="1" ht="22.9" customHeight="1">
      <c r="B414" s="118"/>
      <c r="D414" s="119" t="s">
        <v>72</v>
      </c>
      <c r="E414" s="128" t="s">
        <v>306</v>
      </c>
      <c r="F414" s="128" t="s">
        <v>658</v>
      </c>
      <c r="I414" s="121"/>
      <c r="J414" s="129">
        <f>BK414</f>
        <v>0</v>
      </c>
      <c r="L414" s="118"/>
      <c r="M414" s="123"/>
      <c r="P414" s="124">
        <f>SUM(P415:P522)</f>
        <v>0</v>
      </c>
      <c r="R414" s="124">
        <f>SUM(R415:R522)</f>
        <v>4.8800000000000007E-3</v>
      </c>
      <c r="T414" s="125">
        <f>SUM(T415:T522)</f>
        <v>9.7384309999999985</v>
      </c>
      <c r="AR414" s="119" t="s">
        <v>81</v>
      </c>
      <c r="AT414" s="126" t="s">
        <v>72</v>
      </c>
      <c r="AU414" s="126" t="s">
        <v>81</v>
      </c>
      <c r="AY414" s="119" t="s">
        <v>251</v>
      </c>
      <c r="BK414" s="127">
        <f>SUM(BK415:BK522)</f>
        <v>0</v>
      </c>
    </row>
    <row r="415" spans="2:65" s="1" customFormat="1" ht="16.5" customHeight="1">
      <c r="B415" s="33"/>
      <c r="C415" s="130" t="s">
        <v>659</v>
      </c>
      <c r="D415" s="130" t="s">
        <v>253</v>
      </c>
      <c r="E415" s="131" t="s">
        <v>660</v>
      </c>
      <c r="F415" s="132" t="s">
        <v>661</v>
      </c>
      <c r="G415" s="133" t="s">
        <v>101</v>
      </c>
      <c r="H415" s="134">
        <v>18.18</v>
      </c>
      <c r="I415" s="135"/>
      <c r="J415" s="136">
        <f>ROUND(I415*H415,2)</f>
        <v>0</v>
      </c>
      <c r="K415" s="132" t="s">
        <v>256</v>
      </c>
      <c r="L415" s="33"/>
      <c r="M415" s="137" t="s">
        <v>19</v>
      </c>
      <c r="N415" s="138" t="s">
        <v>44</v>
      </c>
      <c r="P415" s="139">
        <f>O415*H415</f>
        <v>0</v>
      </c>
      <c r="Q415" s="139">
        <v>0</v>
      </c>
      <c r="R415" s="139">
        <f>Q415*H415</f>
        <v>0</v>
      </c>
      <c r="S415" s="139">
        <v>0</v>
      </c>
      <c r="T415" s="140">
        <f>S415*H415</f>
        <v>0</v>
      </c>
      <c r="AR415" s="141" t="s">
        <v>257</v>
      </c>
      <c r="AT415" s="141" t="s">
        <v>253</v>
      </c>
      <c r="AU415" s="141" t="s">
        <v>83</v>
      </c>
      <c r="AY415" s="18" t="s">
        <v>251</v>
      </c>
      <c r="BE415" s="142">
        <f>IF(N415="základní",J415,0)</f>
        <v>0</v>
      </c>
      <c r="BF415" s="142">
        <f>IF(N415="snížená",J415,0)</f>
        <v>0</v>
      </c>
      <c r="BG415" s="142">
        <f>IF(N415="zákl. přenesená",J415,0)</f>
        <v>0</v>
      </c>
      <c r="BH415" s="142">
        <f>IF(N415="sníž. přenesená",J415,0)</f>
        <v>0</v>
      </c>
      <c r="BI415" s="142">
        <f>IF(N415="nulová",J415,0)</f>
        <v>0</v>
      </c>
      <c r="BJ415" s="18" t="s">
        <v>81</v>
      </c>
      <c r="BK415" s="142">
        <f>ROUND(I415*H415,2)</f>
        <v>0</v>
      </c>
      <c r="BL415" s="18" t="s">
        <v>257</v>
      </c>
      <c r="BM415" s="141" t="s">
        <v>662</v>
      </c>
    </row>
    <row r="416" spans="2:65" s="1" customFormat="1" ht="11.25">
      <c r="B416" s="33"/>
      <c r="D416" s="143" t="s">
        <v>259</v>
      </c>
      <c r="F416" s="144" t="s">
        <v>663</v>
      </c>
      <c r="I416" s="145"/>
      <c r="L416" s="33"/>
      <c r="M416" s="146"/>
      <c r="T416" s="54"/>
      <c r="AT416" s="18" t="s">
        <v>259</v>
      </c>
      <c r="AU416" s="18" t="s">
        <v>83</v>
      </c>
    </row>
    <row r="417" spans="2:65" s="12" customFormat="1" ht="11.25">
      <c r="B417" s="147"/>
      <c r="D417" s="148" t="s">
        <v>261</v>
      </c>
      <c r="E417" s="149" t="s">
        <v>19</v>
      </c>
      <c r="F417" s="150" t="s">
        <v>664</v>
      </c>
      <c r="H417" s="151">
        <v>18.18</v>
      </c>
      <c r="I417" s="152"/>
      <c r="L417" s="147"/>
      <c r="M417" s="153"/>
      <c r="T417" s="154"/>
      <c r="AT417" s="149" t="s">
        <v>261</v>
      </c>
      <c r="AU417" s="149" t="s">
        <v>83</v>
      </c>
      <c r="AV417" s="12" t="s">
        <v>83</v>
      </c>
      <c r="AW417" s="12" t="s">
        <v>35</v>
      </c>
      <c r="AX417" s="12" t="s">
        <v>81</v>
      </c>
      <c r="AY417" s="149" t="s">
        <v>251</v>
      </c>
    </row>
    <row r="418" spans="2:65" s="1" customFormat="1" ht="16.5" customHeight="1">
      <c r="B418" s="33"/>
      <c r="C418" s="130" t="s">
        <v>665</v>
      </c>
      <c r="D418" s="130" t="s">
        <v>253</v>
      </c>
      <c r="E418" s="131" t="s">
        <v>666</v>
      </c>
      <c r="F418" s="132" t="s">
        <v>667</v>
      </c>
      <c r="G418" s="133" t="s">
        <v>90</v>
      </c>
      <c r="H418" s="134">
        <v>380.51799999999997</v>
      </c>
      <c r="I418" s="135"/>
      <c r="J418" s="136">
        <f>ROUND(I418*H418,2)</f>
        <v>0</v>
      </c>
      <c r="K418" s="132" t="s">
        <v>256</v>
      </c>
      <c r="L418" s="33"/>
      <c r="M418" s="137" t="s">
        <v>19</v>
      </c>
      <c r="N418" s="138" t="s">
        <v>44</v>
      </c>
      <c r="P418" s="139">
        <f>O418*H418</f>
        <v>0</v>
      </c>
      <c r="Q418" s="139">
        <v>0</v>
      </c>
      <c r="R418" s="139">
        <f>Q418*H418</f>
        <v>0</v>
      </c>
      <c r="S418" s="139">
        <v>0</v>
      </c>
      <c r="T418" s="140">
        <f>S418*H418</f>
        <v>0</v>
      </c>
      <c r="AR418" s="141" t="s">
        <v>257</v>
      </c>
      <c r="AT418" s="141" t="s">
        <v>253</v>
      </c>
      <c r="AU418" s="141" t="s">
        <v>83</v>
      </c>
      <c r="AY418" s="18" t="s">
        <v>251</v>
      </c>
      <c r="BE418" s="142">
        <f>IF(N418="základní",J418,0)</f>
        <v>0</v>
      </c>
      <c r="BF418" s="142">
        <f>IF(N418="snížená",J418,0)</f>
        <v>0</v>
      </c>
      <c r="BG418" s="142">
        <f>IF(N418="zákl. přenesená",J418,0)</f>
        <v>0</v>
      </c>
      <c r="BH418" s="142">
        <f>IF(N418="sníž. přenesená",J418,0)</f>
        <v>0</v>
      </c>
      <c r="BI418" s="142">
        <f>IF(N418="nulová",J418,0)</f>
        <v>0</v>
      </c>
      <c r="BJ418" s="18" t="s">
        <v>81</v>
      </c>
      <c r="BK418" s="142">
        <f>ROUND(I418*H418,2)</f>
        <v>0</v>
      </c>
      <c r="BL418" s="18" t="s">
        <v>257</v>
      </c>
      <c r="BM418" s="141" t="s">
        <v>668</v>
      </c>
    </row>
    <row r="419" spans="2:65" s="1" customFormat="1" ht="11.25">
      <c r="B419" s="33"/>
      <c r="D419" s="143" t="s">
        <v>259</v>
      </c>
      <c r="F419" s="144" t="s">
        <v>669</v>
      </c>
      <c r="I419" s="145"/>
      <c r="L419" s="33"/>
      <c r="M419" s="146"/>
      <c r="T419" s="54"/>
      <c r="AT419" s="18" t="s">
        <v>259</v>
      </c>
      <c r="AU419" s="18" t="s">
        <v>83</v>
      </c>
    </row>
    <row r="420" spans="2:65" s="1" customFormat="1" ht="24.2" customHeight="1">
      <c r="B420" s="33"/>
      <c r="C420" s="130" t="s">
        <v>670</v>
      </c>
      <c r="D420" s="130" t="s">
        <v>253</v>
      </c>
      <c r="E420" s="131" t="s">
        <v>671</v>
      </c>
      <c r="F420" s="132" t="s">
        <v>672</v>
      </c>
      <c r="G420" s="133" t="s">
        <v>90</v>
      </c>
      <c r="H420" s="134">
        <v>380.51799999999997</v>
      </c>
      <c r="I420" s="135"/>
      <c r="J420" s="136">
        <f>ROUND(I420*H420,2)</f>
        <v>0</v>
      </c>
      <c r="K420" s="132" t="s">
        <v>256</v>
      </c>
      <c r="L420" s="33"/>
      <c r="M420" s="137" t="s">
        <v>19</v>
      </c>
      <c r="N420" s="138" t="s">
        <v>44</v>
      </c>
      <c r="P420" s="139">
        <f>O420*H420</f>
        <v>0</v>
      </c>
      <c r="Q420" s="139">
        <v>0</v>
      </c>
      <c r="R420" s="139">
        <f>Q420*H420</f>
        <v>0</v>
      </c>
      <c r="S420" s="139">
        <v>0</v>
      </c>
      <c r="T420" s="140">
        <f>S420*H420</f>
        <v>0</v>
      </c>
      <c r="AR420" s="141" t="s">
        <v>257</v>
      </c>
      <c r="AT420" s="141" t="s">
        <v>253</v>
      </c>
      <c r="AU420" s="141" t="s">
        <v>83</v>
      </c>
      <c r="AY420" s="18" t="s">
        <v>251</v>
      </c>
      <c r="BE420" s="142">
        <f>IF(N420="základní",J420,0)</f>
        <v>0</v>
      </c>
      <c r="BF420" s="142">
        <f>IF(N420="snížená",J420,0)</f>
        <v>0</v>
      </c>
      <c r="BG420" s="142">
        <f>IF(N420="zákl. přenesená",J420,0)</f>
        <v>0</v>
      </c>
      <c r="BH420" s="142">
        <f>IF(N420="sníž. přenesená",J420,0)</f>
        <v>0</v>
      </c>
      <c r="BI420" s="142">
        <f>IF(N420="nulová",J420,0)</f>
        <v>0</v>
      </c>
      <c r="BJ420" s="18" t="s">
        <v>81</v>
      </c>
      <c r="BK420" s="142">
        <f>ROUND(I420*H420,2)</f>
        <v>0</v>
      </c>
      <c r="BL420" s="18" t="s">
        <v>257</v>
      </c>
      <c r="BM420" s="141" t="s">
        <v>673</v>
      </c>
    </row>
    <row r="421" spans="2:65" s="1" customFormat="1" ht="11.25">
      <c r="B421" s="33"/>
      <c r="D421" s="143" t="s">
        <v>259</v>
      </c>
      <c r="F421" s="144" t="s">
        <v>674</v>
      </c>
      <c r="I421" s="145"/>
      <c r="L421" s="33"/>
      <c r="M421" s="146"/>
      <c r="T421" s="54"/>
      <c r="AT421" s="18" t="s">
        <v>259</v>
      </c>
      <c r="AU421" s="18" t="s">
        <v>83</v>
      </c>
    </row>
    <row r="422" spans="2:65" s="12" customFormat="1" ht="11.25">
      <c r="B422" s="147"/>
      <c r="D422" s="148" t="s">
        <v>261</v>
      </c>
      <c r="E422" s="149" t="s">
        <v>19</v>
      </c>
      <c r="F422" s="150" t="s">
        <v>675</v>
      </c>
      <c r="H422" s="151">
        <v>175.79400000000001</v>
      </c>
      <c r="I422" s="152"/>
      <c r="L422" s="147"/>
      <c r="M422" s="153"/>
      <c r="T422" s="154"/>
      <c r="AT422" s="149" t="s">
        <v>261</v>
      </c>
      <c r="AU422" s="149" t="s">
        <v>83</v>
      </c>
      <c r="AV422" s="12" t="s">
        <v>83</v>
      </c>
      <c r="AW422" s="12" t="s">
        <v>35</v>
      </c>
      <c r="AX422" s="12" t="s">
        <v>73</v>
      </c>
      <c r="AY422" s="149" t="s">
        <v>251</v>
      </c>
    </row>
    <row r="423" spans="2:65" s="12" customFormat="1" ht="11.25">
      <c r="B423" s="147"/>
      <c r="D423" s="148" t="s">
        <v>261</v>
      </c>
      <c r="E423" s="149" t="s">
        <v>19</v>
      </c>
      <c r="F423" s="150" t="s">
        <v>676</v>
      </c>
      <c r="H423" s="151">
        <v>159.46</v>
      </c>
      <c r="I423" s="152"/>
      <c r="L423" s="147"/>
      <c r="M423" s="153"/>
      <c r="T423" s="154"/>
      <c r="AT423" s="149" t="s">
        <v>261</v>
      </c>
      <c r="AU423" s="149" t="s">
        <v>83</v>
      </c>
      <c r="AV423" s="12" t="s">
        <v>83</v>
      </c>
      <c r="AW423" s="12" t="s">
        <v>35</v>
      </c>
      <c r="AX423" s="12" t="s">
        <v>73</v>
      </c>
      <c r="AY423" s="149" t="s">
        <v>251</v>
      </c>
    </row>
    <row r="424" spans="2:65" s="12" customFormat="1" ht="11.25">
      <c r="B424" s="147"/>
      <c r="D424" s="148" t="s">
        <v>261</v>
      </c>
      <c r="E424" s="149" t="s">
        <v>19</v>
      </c>
      <c r="F424" s="150" t="s">
        <v>677</v>
      </c>
      <c r="H424" s="151">
        <v>45.264000000000003</v>
      </c>
      <c r="I424" s="152"/>
      <c r="L424" s="147"/>
      <c r="M424" s="153"/>
      <c r="T424" s="154"/>
      <c r="AT424" s="149" t="s">
        <v>261</v>
      </c>
      <c r="AU424" s="149" t="s">
        <v>83</v>
      </c>
      <c r="AV424" s="12" t="s">
        <v>83</v>
      </c>
      <c r="AW424" s="12" t="s">
        <v>35</v>
      </c>
      <c r="AX424" s="12" t="s">
        <v>73</v>
      </c>
      <c r="AY424" s="149" t="s">
        <v>251</v>
      </c>
    </row>
    <row r="425" spans="2:65" s="14" customFormat="1" ht="11.25">
      <c r="B425" s="161"/>
      <c r="D425" s="148" t="s">
        <v>261</v>
      </c>
      <c r="E425" s="162" t="s">
        <v>19</v>
      </c>
      <c r="F425" s="163" t="s">
        <v>280</v>
      </c>
      <c r="H425" s="164">
        <v>380.51799999999997</v>
      </c>
      <c r="I425" s="165"/>
      <c r="L425" s="161"/>
      <c r="M425" s="166"/>
      <c r="T425" s="167"/>
      <c r="AT425" s="162" t="s">
        <v>261</v>
      </c>
      <c r="AU425" s="162" t="s">
        <v>83</v>
      </c>
      <c r="AV425" s="14" t="s">
        <v>257</v>
      </c>
      <c r="AW425" s="14" t="s">
        <v>35</v>
      </c>
      <c r="AX425" s="14" t="s">
        <v>81</v>
      </c>
      <c r="AY425" s="162" t="s">
        <v>251</v>
      </c>
    </row>
    <row r="426" spans="2:65" s="1" customFormat="1" ht="24.2" customHeight="1">
      <c r="B426" s="33"/>
      <c r="C426" s="130" t="s">
        <v>678</v>
      </c>
      <c r="D426" s="130" t="s">
        <v>253</v>
      </c>
      <c r="E426" s="131" t="s">
        <v>679</v>
      </c>
      <c r="F426" s="132" t="s">
        <v>680</v>
      </c>
      <c r="G426" s="133" t="s">
        <v>90</v>
      </c>
      <c r="H426" s="134">
        <v>22831.08</v>
      </c>
      <c r="I426" s="135"/>
      <c r="J426" s="136">
        <f>ROUND(I426*H426,2)</f>
        <v>0</v>
      </c>
      <c r="K426" s="132" t="s">
        <v>256</v>
      </c>
      <c r="L426" s="33"/>
      <c r="M426" s="137" t="s">
        <v>19</v>
      </c>
      <c r="N426" s="138" t="s">
        <v>44</v>
      </c>
      <c r="P426" s="139">
        <f>O426*H426</f>
        <v>0</v>
      </c>
      <c r="Q426" s="139">
        <v>0</v>
      </c>
      <c r="R426" s="139">
        <f>Q426*H426</f>
        <v>0</v>
      </c>
      <c r="S426" s="139">
        <v>0</v>
      </c>
      <c r="T426" s="140">
        <f>S426*H426</f>
        <v>0</v>
      </c>
      <c r="AR426" s="141" t="s">
        <v>257</v>
      </c>
      <c r="AT426" s="141" t="s">
        <v>253</v>
      </c>
      <c r="AU426" s="141" t="s">
        <v>83</v>
      </c>
      <c r="AY426" s="18" t="s">
        <v>251</v>
      </c>
      <c r="BE426" s="142">
        <f>IF(N426="základní",J426,0)</f>
        <v>0</v>
      </c>
      <c r="BF426" s="142">
        <f>IF(N426="snížená",J426,0)</f>
        <v>0</v>
      </c>
      <c r="BG426" s="142">
        <f>IF(N426="zákl. přenesená",J426,0)</f>
        <v>0</v>
      </c>
      <c r="BH426" s="142">
        <f>IF(N426="sníž. přenesená",J426,0)</f>
        <v>0</v>
      </c>
      <c r="BI426" s="142">
        <f>IF(N426="nulová",J426,0)</f>
        <v>0</v>
      </c>
      <c r="BJ426" s="18" t="s">
        <v>81</v>
      </c>
      <c r="BK426" s="142">
        <f>ROUND(I426*H426,2)</f>
        <v>0</v>
      </c>
      <c r="BL426" s="18" t="s">
        <v>257</v>
      </c>
      <c r="BM426" s="141" t="s">
        <v>681</v>
      </c>
    </row>
    <row r="427" spans="2:65" s="1" customFormat="1" ht="11.25">
      <c r="B427" s="33"/>
      <c r="D427" s="143" t="s">
        <v>259</v>
      </c>
      <c r="F427" s="144" t="s">
        <v>682</v>
      </c>
      <c r="I427" s="145"/>
      <c r="L427" s="33"/>
      <c r="M427" s="146"/>
      <c r="T427" s="54"/>
      <c r="AT427" s="18" t="s">
        <v>259</v>
      </c>
      <c r="AU427" s="18" t="s">
        <v>83</v>
      </c>
    </row>
    <row r="428" spans="2:65" s="12" customFormat="1" ht="11.25">
      <c r="B428" s="147"/>
      <c r="D428" s="148" t="s">
        <v>261</v>
      </c>
      <c r="F428" s="150" t="s">
        <v>683</v>
      </c>
      <c r="H428" s="151">
        <v>22831.08</v>
      </c>
      <c r="I428" s="152"/>
      <c r="L428" s="147"/>
      <c r="M428" s="153"/>
      <c r="T428" s="154"/>
      <c r="AT428" s="149" t="s">
        <v>261</v>
      </c>
      <c r="AU428" s="149" t="s">
        <v>83</v>
      </c>
      <c r="AV428" s="12" t="s">
        <v>83</v>
      </c>
      <c r="AW428" s="12" t="s">
        <v>4</v>
      </c>
      <c r="AX428" s="12" t="s">
        <v>81</v>
      </c>
      <c r="AY428" s="149" t="s">
        <v>251</v>
      </c>
    </row>
    <row r="429" spans="2:65" s="1" customFormat="1" ht="24.2" customHeight="1">
      <c r="B429" s="33"/>
      <c r="C429" s="130" t="s">
        <v>684</v>
      </c>
      <c r="D429" s="130" t="s">
        <v>253</v>
      </c>
      <c r="E429" s="131" t="s">
        <v>685</v>
      </c>
      <c r="F429" s="132" t="s">
        <v>686</v>
      </c>
      <c r="G429" s="133" t="s">
        <v>90</v>
      </c>
      <c r="H429" s="134">
        <v>380.51799999999997</v>
      </c>
      <c r="I429" s="135"/>
      <c r="J429" s="136">
        <f>ROUND(I429*H429,2)</f>
        <v>0</v>
      </c>
      <c r="K429" s="132" t="s">
        <v>256</v>
      </c>
      <c r="L429" s="33"/>
      <c r="M429" s="137" t="s">
        <v>19</v>
      </c>
      <c r="N429" s="138" t="s">
        <v>44</v>
      </c>
      <c r="P429" s="139">
        <f>O429*H429</f>
        <v>0</v>
      </c>
      <c r="Q429" s="139">
        <v>0</v>
      </c>
      <c r="R429" s="139">
        <f>Q429*H429</f>
        <v>0</v>
      </c>
      <c r="S429" s="139">
        <v>0</v>
      </c>
      <c r="T429" s="140">
        <f>S429*H429</f>
        <v>0</v>
      </c>
      <c r="AR429" s="141" t="s">
        <v>257</v>
      </c>
      <c r="AT429" s="141" t="s">
        <v>253</v>
      </c>
      <c r="AU429" s="141" t="s">
        <v>83</v>
      </c>
      <c r="AY429" s="18" t="s">
        <v>251</v>
      </c>
      <c r="BE429" s="142">
        <f>IF(N429="základní",J429,0)</f>
        <v>0</v>
      </c>
      <c r="BF429" s="142">
        <f>IF(N429="snížená",J429,0)</f>
        <v>0</v>
      </c>
      <c r="BG429" s="142">
        <f>IF(N429="zákl. přenesená",J429,0)</f>
        <v>0</v>
      </c>
      <c r="BH429" s="142">
        <f>IF(N429="sníž. přenesená",J429,0)</f>
        <v>0</v>
      </c>
      <c r="BI429" s="142">
        <f>IF(N429="nulová",J429,0)</f>
        <v>0</v>
      </c>
      <c r="BJ429" s="18" t="s">
        <v>81</v>
      </c>
      <c r="BK429" s="142">
        <f>ROUND(I429*H429,2)</f>
        <v>0</v>
      </c>
      <c r="BL429" s="18" t="s">
        <v>257</v>
      </c>
      <c r="BM429" s="141" t="s">
        <v>687</v>
      </c>
    </row>
    <row r="430" spans="2:65" s="1" customFormat="1" ht="11.25">
      <c r="B430" s="33"/>
      <c r="D430" s="143" t="s">
        <v>259</v>
      </c>
      <c r="F430" s="144" t="s">
        <v>688</v>
      </c>
      <c r="I430" s="145"/>
      <c r="L430" s="33"/>
      <c r="M430" s="146"/>
      <c r="T430" s="54"/>
      <c r="AT430" s="18" t="s">
        <v>259</v>
      </c>
      <c r="AU430" s="18" t="s">
        <v>83</v>
      </c>
    </row>
    <row r="431" spans="2:65" s="1" customFormat="1" ht="21.75" customHeight="1">
      <c r="B431" s="33"/>
      <c r="C431" s="130" t="s">
        <v>689</v>
      </c>
      <c r="D431" s="130" t="s">
        <v>253</v>
      </c>
      <c r="E431" s="131" t="s">
        <v>690</v>
      </c>
      <c r="F431" s="132" t="s">
        <v>691</v>
      </c>
      <c r="G431" s="133" t="s">
        <v>90</v>
      </c>
      <c r="H431" s="134">
        <v>22831.08</v>
      </c>
      <c r="I431" s="135"/>
      <c r="J431" s="136">
        <f>ROUND(I431*H431,2)</f>
        <v>0</v>
      </c>
      <c r="K431" s="132" t="s">
        <v>256</v>
      </c>
      <c r="L431" s="33"/>
      <c r="M431" s="137" t="s">
        <v>19</v>
      </c>
      <c r="N431" s="138" t="s">
        <v>44</v>
      </c>
      <c r="P431" s="139">
        <f>O431*H431</f>
        <v>0</v>
      </c>
      <c r="Q431" s="139">
        <v>0</v>
      </c>
      <c r="R431" s="139">
        <f>Q431*H431</f>
        <v>0</v>
      </c>
      <c r="S431" s="139">
        <v>0</v>
      </c>
      <c r="T431" s="140">
        <f>S431*H431</f>
        <v>0</v>
      </c>
      <c r="AR431" s="141" t="s">
        <v>257</v>
      </c>
      <c r="AT431" s="141" t="s">
        <v>253</v>
      </c>
      <c r="AU431" s="141" t="s">
        <v>83</v>
      </c>
      <c r="AY431" s="18" t="s">
        <v>251</v>
      </c>
      <c r="BE431" s="142">
        <f>IF(N431="základní",J431,0)</f>
        <v>0</v>
      </c>
      <c r="BF431" s="142">
        <f>IF(N431="snížená",J431,0)</f>
        <v>0</v>
      </c>
      <c r="BG431" s="142">
        <f>IF(N431="zákl. přenesená",J431,0)</f>
        <v>0</v>
      </c>
      <c r="BH431" s="142">
        <f>IF(N431="sníž. přenesená",J431,0)</f>
        <v>0</v>
      </c>
      <c r="BI431" s="142">
        <f>IF(N431="nulová",J431,0)</f>
        <v>0</v>
      </c>
      <c r="BJ431" s="18" t="s">
        <v>81</v>
      </c>
      <c r="BK431" s="142">
        <f>ROUND(I431*H431,2)</f>
        <v>0</v>
      </c>
      <c r="BL431" s="18" t="s">
        <v>257</v>
      </c>
      <c r="BM431" s="141" t="s">
        <v>692</v>
      </c>
    </row>
    <row r="432" spans="2:65" s="1" customFormat="1" ht="11.25">
      <c r="B432" s="33"/>
      <c r="D432" s="143" t="s">
        <v>259</v>
      </c>
      <c r="F432" s="144" t="s">
        <v>693</v>
      </c>
      <c r="I432" s="145"/>
      <c r="L432" s="33"/>
      <c r="M432" s="146"/>
      <c r="T432" s="54"/>
      <c r="AT432" s="18" t="s">
        <v>259</v>
      </c>
      <c r="AU432" s="18" t="s">
        <v>83</v>
      </c>
    </row>
    <row r="433" spans="2:65" s="12" customFormat="1" ht="11.25">
      <c r="B433" s="147"/>
      <c r="D433" s="148" t="s">
        <v>261</v>
      </c>
      <c r="F433" s="150" t="s">
        <v>683</v>
      </c>
      <c r="H433" s="151">
        <v>22831.08</v>
      </c>
      <c r="I433" s="152"/>
      <c r="L433" s="147"/>
      <c r="M433" s="153"/>
      <c r="T433" s="154"/>
      <c r="AT433" s="149" t="s">
        <v>261</v>
      </c>
      <c r="AU433" s="149" t="s">
        <v>83</v>
      </c>
      <c r="AV433" s="12" t="s">
        <v>83</v>
      </c>
      <c r="AW433" s="12" t="s">
        <v>4</v>
      </c>
      <c r="AX433" s="12" t="s">
        <v>81</v>
      </c>
      <c r="AY433" s="149" t="s">
        <v>251</v>
      </c>
    </row>
    <row r="434" spans="2:65" s="1" customFormat="1" ht="16.5" customHeight="1">
      <c r="B434" s="33"/>
      <c r="C434" s="130" t="s">
        <v>694</v>
      </c>
      <c r="D434" s="130" t="s">
        <v>253</v>
      </c>
      <c r="E434" s="131" t="s">
        <v>695</v>
      </c>
      <c r="F434" s="132" t="s">
        <v>696</v>
      </c>
      <c r="G434" s="133" t="s">
        <v>90</v>
      </c>
      <c r="H434" s="134">
        <v>380.51799999999997</v>
      </c>
      <c r="I434" s="135"/>
      <c r="J434" s="136">
        <f>ROUND(I434*H434,2)</f>
        <v>0</v>
      </c>
      <c r="K434" s="132" t="s">
        <v>256</v>
      </c>
      <c r="L434" s="33"/>
      <c r="M434" s="137" t="s">
        <v>19</v>
      </c>
      <c r="N434" s="138" t="s">
        <v>44</v>
      </c>
      <c r="P434" s="139">
        <f>O434*H434</f>
        <v>0</v>
      </c>
      <c r="Q434" s="139">
        <v>0</v>
      </c>
      <c r="R434" s="139">
        <f>Q434*H434</f>
        <v>0</v>
      </c>
      <c r="S434" s="139">
        <v>0</v>
      </c>
      <c r="T434" s="140">
        <f>S434*H434</f>
        <v>0</v>
      </c>
      <c r="AR434" s="141" t="s">
        <v>257</v>
      </c>
      <c r="AT434" s="141" t="s">
        <v>253</v>
      </c>
      <c r="AU434" s="141" t="s">
        <v>83</v>
      </c>
      <c r="AY434" s="18" t="s">
        <v>251</v>
      </c>
      <c r="BE434" s="142">
        <f>IF(N434="základní",J434,0)</f>
        <v>0</v>
      </c>
      <c r="BF434" s="142">
        <f>IF(N434="snížená",J434,0)</f>
        <v>0</v>
      </c>
      <c r="BG434" s="142">
        <f>IF(N434="zákl. přenesená",J434,0)</f>
        <v>0</v>
      </c>
      <c r="BH434" s="142">
        <f>IF(N434="sníž. přenesená",J434,0)</f>
        <v>0</v>
      </c>
      <c r="BI434" s="142">
        <f>IF(N434="nulová",J434,0)</f>
        <v>0</v>
      </c>
      <c r="BJ434" s="18" t="s">
        <v>81</v>
      </c>
      <c r="BK434" s="142">
        <f>ROUND(I434*H434,2)</f>
        <v>0</v>
      </c>
      <c r="BL434" s="18" t="s">
        <v>257</v>
      </c>
      <c r="BM434" s="141" t="s">
        <v>697</v>
      </c>
    </row>
    <row r="435" spans="2:65" s="1" customFormat="1" ht="11.25">
      <c r="B435" s="33"/>
      <c r="D435" s="143" t="s">
        <v>259</v>
      </c>
      <c r="F435" s="144" t="s">
        <v>698</v>
      </c>
      <c r="I435" s="145"/>
      <c r="L435" s="33"/>
      <c r="M435" s="146"/>
      <c r="T435" s="54"/>
      <c r="AT435" s="18" t="s">
        <v>259</v>
      </c>
      <c r="AU435" s="18" t="s">
        <v>83</v>
      </c>
    </row>
    <row r="436" spans="2:65" s="1" customFormat="1" ht="16.5" customHeight="1">
      <c r="B436" s="33"/>
      <c r="C436" s="130" t="s">
        <v>699</v>
      </c>
      <c r="D436" s="130" t="s">
        <v>253</v>
      </c>
      <c r="E436" s="131" t="s">
        <v>700</v>
      </c>
      <c r="F436" s="132" t="s">
        <v>701</v>
      </c>
      <c r="G436" s="133" t="s">
        <v>101</v>
      </c>
      <c r="H436" s="134">
        <v>4.5999999999999996</v>
      </c>
      <c r="I436" s="135"/>
      <c r="J436" s="136">
        <f>ROUND(I436*H436,2)</f>
        <v>0</v>
      </c>
      <c r="K436" s="132" t="s">
        <v>256</v>
      </c>
      <c r="L436" s="33"/>
      <c r="M436" s="137" t="s">
        <v>19</v>
      </c>
      <c r="N436" s="138" t="s">
        <v>44</v>
      </c>
      <c r="P436" s="139">
        <f>O436*H436</f>
        <v>0</v>
      </c>
      <c r="Q436" s="139">
        <v>0</v>
      </c>
      <c r="R436" s="139">
        <f>Q436*H436</f>
        <v>0</v>
      </c>
      <c r="S436" s="139">
        <v>0</v>
      </c>
      <c r="T436" s="140">
        <f>S436*H436</f>
        <v>0</v>
      </c>
      <c r="AR436" s="141" t="s">
        <v>257</v>
      </c>
      <c r="AT436" s="141" t="s">
        <v>253</v>
      </c>
      <c r="AU436" s="141" t="s">
        <v>83</v>
      </c>
      <c r="AY436" s="18" t="s">
        <v>251</v>
      </c>
      <c r="BE436" s="142">
        <f>IF(N436="základní",J436,0)</f>
        <v>0</v>
      </c>
      <c r="BF436" s="142">
        <f>IF(N436="snížená",J436,0)</f>
        <v>0</v>
      </c>
      <c r="BG436" s="142">
        <f>IF(N436="zákl. přenesená",J436,0)</f>
        <v>0</v>
      </c>
      <c r="BH436" s="142">
        <f>IF(N436="sníž. přenesená",J436,0)</f>
        <v>0</v>
      </c>
      <c r="BI436" s="142">
        <f>IF(N436="nulová",J436,0)</f>
        <v>0</v>
      </c>
      <c r="BJ436" s="18" t="s">
        <v>81</v>
      </c>
      <c r="BK436" s="142">
        <f>ROUND(I436*H436,2)</f>
        <v>0</v>
      </c>
      <c r="BL436" s="18" t="s">
        <v>257</v>
      </c>
      <c r="BM436" s="141" t="s">
        <v>702</v>
      </c>
    </row>
    <row r="437" spans="2:65" s="1" customFormat="1" ht="11.25">
      <c r="B437" s="33"/>
      <c r="D437" s="143" t="s">
        <v>259</v>
      </c>
      <c r="F437" s="144" t="s">
        <v>703</v>
      </c>
      <c r="I437" s="145"/>
      <c r="L437" s="33"/>
      <c r="M437" s="146"/>
      <c r="T437" s="54"/>
      <c r="AT437" s="18" t="s">
        <v>259</v>
      </c>
      <c r="AU437" s="18" t="s">
        <v>83</v>
      </c>
    </row>
    <row r="438" spans="2:65" s="12" customFormat="1" ht="11.25">
      <c r="B438" s="147"/>
      <c r="D438" s="148" t="s">
        <v>261</v>
      </c>
      <c r="E438" s="149" t="s">
        <v>19</v>
      </c>
      <c r="F438" s="150" t="s">
        <v>704</v>
      </c>
      <c r="H438" s="151">
        <v>4.5999999999999996</v>
      </c>
      <c r="I438" s="152"/>
      <c r="L438" s="147"/>
      <c r="M438" s="153"/>
      <c r="T438" s="154"/>
      <c r="AT438" s="149" t="s">
        <v>261</v>
      </c>
      <c r="AU438" s="149" t="s">
        <v>83</v>
      </c>
      <c r="AV438" s="12" t="s">
        <v>83</v>
      </c>
      <c r="AW438" s="12" t="s">
        <v>35</v>
      </c>
      <c r="AX438" s="12" t="s">
        <v>81</v>
      </c>
      <c r="AY438" s="149" t="s">
        <v>251</v>
      </c>
    </row>
    <row r="439" spans="2:65" s="1" customFormat="1" ht="24.2" customHeight="1">
      <c r="B439" s="33"/>
      <c r="C439" s="130" t="s">
        <v>705</v>
      </c>
      <c r="D439" s="130" t="s">
        <v>253</v>
      </c>
      <c r="E439" s="131" t="s">
        <v>706</v>
      </c>
      <c r="F439" s="132" t="s">
        <v>707</v>
      </c>
      <c r="G439" s="133" t="s">
        <v>101</v>
      </c>
      <c r="H439" s="134">
        <v>276</v>
      </c>
      <c r="I439" s="135"/>
      <c r="J439" s="136">
        <f>ROUND(I439*H439,2)</f>
        <v>0</v>
      </c>
      <c r="K439" s="132" t="s">
        <v>256</v>
      </c>
      <c r="L439" s="33"/>
      <c r="M439" s="137" t="s">
        <v>19</v>
      </c>
      <c r="N439" s="138" t="s">
        <v>44</v>
      </c>
      <c r="P439" s="139">
        <f>O439*H439</f>
        <v>0</v>
      </c>
      <c r="Q439" s="139">
        <v>0</v>
      </c>
      <c r="R439" s="139">
        <f>Q439*H439</f>
        <v>0</v>
      </c>
      <c r="S439" s="139">
        <v>0</v>
      </c>
      <c r="T439" s="140">
        <f>S439*H439</f>
        <v>0</v>
      </c>
      <c r="AR439" s="141" t="s">
        <v>257</v>
      </c>
      <c r="AT439" s="141" t="s">
        <v>253</v>
      </c>
      <c r="AU439" s="141" t="s">
        <v>83</v>
      </c>
      <c r="AY439" s="18" t="s">
        <v>251</v>
      </c>
      <c r="BE439" s="142">
        <f>IF(N439="základní",J439,0)</f>
        <v>0</v>
      </c>
      <c r="BF439" s="142">
        <f>IF(N439="snížená",J439,0)</f>
        <v>0</v>
      </c>
      <c r="BG439" s="142">
        <f>IF(N439="zákl. přenesená",J439,0)</f>
        <v>0</v>
      </c>
      <c r="BH439" s="142">
        <f>IF(N439="sníž. přenesená",J439,0)</f>
        <v>0</v>
      </c>
      <c r="BI439" s="142">
        <f>IF(N439="nulová",J439,0)</f>
        <v>0</v>
      </c>
      <c r="BJ439" s="18" t="s">
        <v>81</v>
      </c>
      <c r="BK439" s="142">
        <f>ROUND(I439*H439,2)</f>
        <v>0</v>
      </c>
      <c r="BL439" s="18" t="s">
        <v>257</v>
      </c>
      <c r="BM439" s="141" t="s">
        <v>708</v>
      </c>
    </row>
    <row r="440" spans="2:65" s="1" customFormat="1" ht="11.25">
      <c r="B440" s="33"/>
      <c r="D440" s="143" t="s">
        <v>259</v>
      </c>
      <c r="F440" s="144" t="s">
        <v>709</v>
      </c>
      <c r="I440" s="145"/>
      <c r="L440" s="33"/>
      <c r="M440" s="146"/>
      <c r="T440" s="54"/>
      <c r="AT440" s="18" t="s">
        <v>259</v>
      </c>
      <c r="AU440" s="18" t="s">
        <v>83</v>
      </c>
    </row>
    <row r="441" spans="2:65" s="12" customFormat="1" ht="11.25">
      <c r="B441" s="147"/>
      <c r="D441" s="148" t="s">
        <v>261</v>
      </c>
      <c r="F441" s="150" t="s">
        <v>710</v>
      </c>
      <c r="H441" s="151">
        <v>276</v>
      </c>
      <c r="I441" s="152"/>
      <c r="L441" s="147"/>
      <c r="M441" s="153"/>
      <c r="T441" s="154"/>
      <c r="AT441" s="149" t="s">
        <v>261</v>
      </c>
      <c r="AU441" s="149" t="s">
        <v>83</v>
      </c>
      <c r="AV441" s="12" t="s">
        <v>83</v>
      </c>
      <c r="AW441" s="12" t="s">
        <v>4</v>
      </c>
      <c r="AX441" s="12" t="s">
        <v>81</v>
      </c>
      <c r="AY441" s="149" t="s">
        <v>251</v>
      </c>
    </row>
    <row r="442" spans="2:65" s="1" customFormat="1" ht="16.5" customHeight="1">
      <c r="B442" s="33"/>
      <c r="C442" s="130" t="s">
        <v>711</v>
      </c>
      <c r="D442" s="130" t="s">
        <v>253</v>
      </c>
      <c r="E442" s="131" t="s">
        <v>712</v>
      </c>
      <c r="F442" s="132" t="s">
        <v>713</v>
      </c>
      <c r="G442" s="133" t="s">
        <v>101</v>
      </c>
      <c r="H442" s="134">
        <v>4.5999999999999996</v>
      </c>
      <c r="I442" s="135"/>
      <c r="J442" s="136">
        <f>ROUND(I442*H442,2)</f>
        <v>0</v>
      </c>
      <c r="K442" s="132" t="s">
        <v>256</v>
      </c>
      <c r="L442" s="33"/>
      <c r="M442" s="137" t="s">
        <v>19</v>
      </c>
      <c r="N442" s="138" t="s">
        <v>44</v>
      </c>
      <c r="P442" s="139">
        <f>O442*H442</f>
        <v>0</v>
      </c>
      <c r="Q442" s="139">
        <v>0</v>
      </c>
      <c r="R442" s="139">
        <f>Q442*H442</f>
        <v>0</v>
      </c>
      <c r="S442" s="139">
        <v>0</v>
      </c>
      <c r="T442" s="140">
        <f>S442*H442</f>
        <v>0</v>
      </c>
      <c r="AR442" s="141" t="s">
        <v>257</v>
      </c>
      <c r="AT442" s="141" t="s">
        <v>253</v>
      </c>
      <c r="AU442" s="141" t="s">
        <v>83</v>
      </c>
      <c r="AY442" s="18" t="s">
        <v>251</v>
      </c>
      <c r="BE442" s="142">
        <f>IF(N442="základní",J442,0)</f>
        <v>0</v>
      </c>
      <c r="BF442" s="142">
        <f>IF(N442="snížená",J442,0)</f>
        <v>0</v>
      </c>
      <c r="BG442" s="142">
        <f>IF(N442="zákl. přenesená",J442,0)</f>
        <v>0</v>
      </c>
      <c r="BH442" s="142">
        <f>IF(N442="sníž. přenesená",J442,0)</f>
        <v>0</v>
      </c>
      <c r="BI442" s="142">
        <f>IF(N442="nulová",J442,0)</f>
        <v>0</v>
      </c>
      <c r="BJ442" s="18" t="s">
        <v>81</v>
      </c>
      <c r="BK442" s="142">
        <f>ROUND(I442*H442,2)</f>
        <v>0</v>
      </c>
      <c r="BL442" s="18" t="s">
        <v>257</v>
      </c>
      <c r="BM442" s="141" t="s">
        <v>714</v>
      </c>
    </row>
    <row r="443" spans="2:65" s="1" customFormat="1" ht="11.25">
      <c r="B443" s="33"/>
      <c r="D443" s="143" t="s">
        <v>259</v>
      </c>
      <c r="F443" s="144" t="s">
        <v>715</v>
      </c>
      <c r="I443" s="145"/>
      <c r="L443" s="33"/>
      <c r="M443" s="146"/>
      <c r="T443" s="54"/>
      <c r="AT443" s="18" t="s">
        <v>259</v>
      </c>
      <c r="AU443" s="18" t="s">
        <v>83</v>
      </c>
    </row>
    <row r="444" spans="2:65" s="1" customFormat="1" ht="24.2" customHeight="1">
      <c r="B444" s="33"/>
      <c r="C444" s="130" t="s">
        <v>716</v>
      </c>
      <c r="D444" s="130" t="s">
        <v>253</v>
      </c>
      <c r="E444" s="131" t="s">
        <v>717</v>
      </c>
      <c r="F444" s="132" t="s">
        <v>718</v>
      </c>
      <c r="G444" s="133" t="s">
        <v>90</v>
      </c>
      <c r="H444" s="134">
        <v>74.739999999999995</v>
      </c>
      <c r="I444" s="135"/>
      <c r="J444" s="136">
        <f>ROUND(I444*H444,2)</f>
        <v>0</v>
      </c>
      <c r="K444" s="132" t="s">
        <v>256</v>
      </c>
      <c r="L444" s="33"/>
      <c r="M444" s="137" t="s">
        <v>19</v>
      </c>
      <c r="N444" s="138" t="s">
        <v>44</v>
      </c>
      <c r="P444" s="139">
        <f>O444*H444</f>
        <v>0</v>
      </c>
      <c r="Q444" s="139">
        <v>0</v>
      </c>
      <c r="R444" s="139">
        <f>Q444*H444</f>
        <v>0</v>
      </c>
      <c r="S444" s="139">
        <v>0</v>
      </c>
      <c r="T444" s="140">
        <f>S444*H444</f>
        <v>0</v>
      </c>
      <c r="AR444" s="141" t="s">
        <v>257</v>
      </c>
      <c r="AT444" s="141" t="s">
        <v>253</v>
      </c>
      <c r="AU444" s="141" t="s">
        <v>83</v>
      </c>
      <c r="AY444" s="18" t="s">
        <v>251</v>
      </c>
      <c r="BE444" s="142">
        <f>IF(N444="základní",J444,0)</f>
        <v>0</v>
      </c>
      <c r="BF444" s="142">
        <f>IF(N444="snížená",J444,0)</f>
        <v>0</v>
      </c>
      <c r="BG444" s="142">
        <f>IF(N444="zákl. přenesená",J444,0)</f>
        <v>0</v>
      </c>
      <c r="BH444" s="142">
        <f>IF(N444="sníž. přenesená",J444,0)</f>
        <v>0</v>
      </c>
      <c r="BI444" s="142">
        <f>IF(N444="nulová",J444,0)</f>
        <v>0</v>
      </c>
      <c r="BJ444" s="18" t="s">
        <v>81</v>
      </c>
      <c r="BK444" s="142">
        <f>ROUND(I444*H444,2)</f>
        <v>0</v>
      </c>
      <c r="BL444" s="18" t="s">
        <v>257</v>
      </c>
      <c r="BM444" s="141" t="s">
        <v>719</v>
      </c>
    </row>
    <row r="445" spans="2:65" s="1" customFormat="1" ht="11.25">
      <c r="B445" s="33"/>
      <c r="D445" s="143" t="s">
        <v>259</v>
      </c>
      <c r="F445" s="144" t="s">
        <v>720</v>
      </c>
      <c r="I445" s="145"/>
      <c r="L445" s="33"/>
      <c r="M445" s="146"/>
      <c r="T445" s="54"/>
      <c r="AT445" s="18" t="s">
        <v>259</v>
      </c>
      <c r="AU445" s="18" t="s">
        <v>83</v>
      </c>
    </row>
    <row r="446" spans="2:65" s="13" customFormat="1" ht="11.25">
      <c r="B446" s="155"/>
      <c r="D446" s="148" t="s">
        <v>261</v>
      </c>
      <c r="E446" s="156" t="s">
        <v>19</v>
      </c>
      <c r="F446" s="157" t="s">
        <v>411</v>
      </c>
      <c r="H446" s="156" t="s">
        <v>19</v>
      </c>
      <c r="I446" s="158"/>
      <c r="L446" s="155"/>
      <c r="M446" s="159"/>
      <c r="T446" s="160"/>
      <c r="AT446" s="156" t="s">
        <v>261</v>
      </c>
      <c r="AU446" s="156" t="s">
        <v>83</v>
      </c>
      <c r="AV446" s="13" t="s">
        <v>81</v>
      </c>
      <c r="AW446" s="13" t="s">
        <v>35</v>
      </c>
      <c r="AX446" s="13" t="s">
        <v>73</v>
      </c>
      <c r="AY446" s="156" t="s">
        <v>251</v>
      </c>
    </row>
    <row r="447" spans="2:65" s="12" customFormat="1" ht="11.25">
      <c r="B447" s="147"/>
      <c r="D447" s="148" t="s">
        <v>261</v>
      </c>
      <c r="E447" s="149" t="s">
        <v>19</v>
      </c>
      <c r="F447" s="150" t="s">
        <v>412</v>
      </c>
      <c r="H447" s="151">
        <v>74.739999999999995</v>
      </c>
      <c r="I447" s="152"/>
      <c r="L447" s="147"/>
      <c r="M447" s="153"/>
      <c r="T447" s="154"/>
      <c r="AT447" s="149" t="s">
        <v>261</v>
      </c>
      <c r="AU447" s="149" t="s">
        <v>83</v>
      </c>
      <c r="AV447" s="12" t="s">
        <v>83</v>
      </c>
      <c r="AW447" s="12" t="s">
        <v>35</v>
      </c>
      <c r="AX447" s="12" t="s">
        <v>81</v>
      </c>
      <c r="AY447" s="149" t="s">
        <v>251</v>
      </c>
    </row>
    <row r="448" spans="2:65" s="1" customFormat="1" ht="16.5" customHeight="1">
      <c r="B448" s="33"/>
      <c r="C448" s="130" t="s">
        <v>721</v>
      </c>
      <c r="D448" s="130" t="s">
        <v>253</v>
      </c>
      <c r="E448" s="131" t="s">
        <v>722</v>
      </c>
      <c r="F448" s="132" t="s">
        <v>723</v>
      </c>
      <c r="G448" s="133" t="s">
        <v>90</v>
      </c>
      <c r="H448" s="134">
        <v>229.9</v>
      </c>
      <c r="I448" s="135"/>
      <c r="J448" s="136">
        <f>ROUND(I448*H448,2)</f>
        <v>0</v>
      </c>
      <c r="K448" s="132" t="s">
        <v>256</v>
      </c>
      <c r="L448" s="33"/>
      <c r="M448" s="137" t="s">
        <v>19</v>
      </c>
      <c r="N448" s="138" t="s">
        <v>44</v>
      </c>
      <c r="P448" s="139">
        <f>O448*H448</f>
        <v>0</v>
      </c>
      <c r="Q448" s="139">
        <v>0</v>
      </c>
      <c r="R448" s="139">
        <f>Q448*H448</f>
        <v>0</v>
      </c>
      <c r="S448" s="139">
        <v>0</v>
      </c>
      <c r="T448" s="140">
        <f>S448*H448</f>
        <v>0</v>
      </c>
      <c r="AR448" s="141" t="s">
        <v>257</v>
      </c>
      <c r="AT448" s="141" t="s">
        <v>253</v>
      </c>
      <c r="AU448" s="141" t="s">
        <v>83</v>
      </c>
      <c r="AY448" s="18" t="s">
        <v>251</v>
      </c>
      <c r="BE448" s="142">
        <f>IF(N448="základní",J448,0)</f>
        <v>0</v>
      </c>
      <c r="BF448" s="142">
        <f>IF(N448="snížená",J448,0)</f>
        <v>0</v>
      </c>
      <c r="BG448" s="142">
        <f>IF(N448="zákl. přenesená",J448,0)</f>
        <v>0</v>
      </c>
      <c r="BH448" s="142">
        <f>IF(N448="sníž. přenesená",J448,0)</f>
        <v>0</v>
      </c>
      <c r="BI448" s="142">
        <f>IF(N448="nulová",J448,0)</f>
        <v>0</v>
      </c>
      <c r="BJ448" s="18" t="s">
        <v>81</v>
      </c>
      <c r="BK448" s="142">
        <f>ROUND(I448*H448,2)</f>
        <v>0</v>
      </c>
      <c r="BL448" s="18" t="s">
        <v>257</v>
      </c>
      <c r="BM448" s="141" t="s">
        <v>724</v>
      </c>
    </row>
    <row r="449" spans="2:65" s="1" customFormat="1" ht="11.25">
      <c r="B449" s="33"/>
      <c r="D449" s="143" t="s">
        <v>259</v>
      </c>
      <c r="F449" s="144" t="s">
        <v>725</v>
      </c>
      <c r="I449" s="145"/>
      <c r="L449" s="33"/>
      <c r="M449" s="146"/>
      <c r="T449" s="54"/>
      <c r="AT449" s="18" t="s">
        <v>259</v>
      </c>
      <c r="AU449" s="18" t="s">
        <v>83</v>
      </c>
    </row>
    <row r="450" spans="2:65" s="12" customFormat="1" ht="11.25">
      <c r="B450" s="147"/>
      <c r="D450" s="148" t="s">
        <v>261</v>
      </c>
      <c r="E450" s="149" t="s">
        <v>19</v>
      </c>
      <c r="F450" s="150" t="s">
        <v>726</v>
      </c>
      <c r="H450" s="151">
        <v>128.4</v>
      </c>
      <c r="I450" s="152"/>
      <c r="L450" s="147"/>
      <c r="M450" s="153"/>
      <c r="T450" s="154"/>
      <c r="AT450" s="149" t="s">
        <v>261</v>
      </c>
      <c r="AU450" s="149" t="s">
        <v>83</v>
      </c>
      <c r="AV450" s="12" t="s">
        <v>83</v>
      </c>
      <c r="AW450" s="12" t="s">
        <v>35</v>
      </c>
      <c r="AX450" s="12" t="s">
        <v>73</v>
      </c>
      <c r="AY450" s="149" t="s">
        <v>251</v>
      </c>
    </row>
    <row r="451" spans="2:65" s="12" customFormat="1" ht="11.25">
      <c r="B451" s="147"/>
      <c r="D451" s="148" t="s">
        <v>261</v>
      </c>
      <c r="E451" s="149" t="s">
        <v>19</v>
      </c>
      <c r="F451" s="150" t="s">
        <v>727</v>
      </c>
      <c r="H451" s="151">
        <v>101.5</v>
      </c>
      <c r="I451" s="152"/>
      <c r="L451" s="147"/>
      <c r="M451" s="153"/>
      <c r="T451" s="154"/>
      <c r="AT451" s="149" t="s">
        <v>261</v>
      </c>
      <c r="AU451" s="149" t="s">
        <v>83</v>
      </c>
      <c r="AV451" s="12" t="s">
        <v>83</v>
      </c>
      <c r="AW451" s="12" t="s">
        <v>35</v>
      </c>
      <c r="AX451" s="12" t="s">
        <v>73</v>
      </c>
      <c r="AY451" s="149" t="s">
        <v>251</v>
      </c>
    </row>
    <row r="452" spans="2:65" s="14" customFormat="1" ht="11.25">
      <c r="B452" s="161"/>
      <c r="D452" s="148" t="s">
        <v>261</v>
      </c>
      <c r="E452" s="162" t="s">
        <v>19</v>
      </c>
      <c r="F452" s="163" t="s">
        <v>280</v>
      </c>
      <c r="H452" s="164">
        <v>229.9</v>
      </c>
      <c r="I452" s="165"/>
      <c r="L452" s="161"/>
      <c r="M452" s="166"/>
      <c r="T452" s="167"/>
      <c r="AT452" s="162" t="s">
        <v>261</v>
      </c>
      <c r="AU452" s="162" t="s">
        <v>83</v>
      </c>
      <c r="AV452" s="14" t="s">
        <v>257</v>
      </c>
      <c r="AW452" s="14" t="s">
        <v>35</v>
      </c>
      <c r="AX452" s="14" t="s">
        <v>81</v>
      </c>
      <c r="AY452" s="162" t="s">
        <v>251</v>
      </c>
    </row>
    <row r="453" spans="2:65" s="1" customFormat="1" ht="24.2" customHeight="1">
      <c r="B453" s="33"/>
      <c r="C453" s="130" t="s">
        <v>728</v>
      </c>
      <c r="D453" s="130" t="s">
        <v>253</v>
      </c>
      <c r="E453" s="131" t="s">
        <v>729</v>
      </c>
      <c r="F453" s="132" t="s">
        <v>730</v>
      </c>
      <c r="G453" s="133" t="s">
        <v>731</v>
      </c>
      <c r="H453" s="134">
        <v>10</v>
      </c>
      <c r="I453" s="135"/>
      <c r="J453" s="136">
        <f>ROUND(I453*H453,2)</f>
        <v>0</v>
      </c>
      <c r="K453" s="132" t="s">
        <v>256</v>
      </c>
      <c r="L453" s="33"/>
      <c r="M453" s="137" t="s">
        <v>19</v>
      </c>
      <c r="N453" s="138" t="s">
        <v>44</v>
      </c>
      <c r="P453" s="139">
        <f>O453*H453</f>
        <v>0</v>
      </c>
      <c r="Q453" s="139">
        <v>8.0000000000000007E-5</v>
      </c>
      <c r="R453" s="139">
        <f>Q453*H453</f>
        <v>8.0000000000000004E-4</v>
      </c>
      <c r="S453" s="139">
        <v>0</v>
      </c>
      <c r="T453" s="140">
        <f>S453*H453</f>
        <v>0</v>
      </c>
      <c r="AR453" s="141" t="s">
        <v>257</v>
      </c>
      <c r="AT453" s="141" t="s">
        <v>253</v>
      </c>
      <c r="AU453" s="141" t="s">
        <v>83</v>
      </c>
      <c r="AY453" s="18" t="s">
        <v>251</v>
      </c>
      <c r="BE453" s="142">
        <f>IF(N453="základní",J453,0)</f>
        <v>0</v>
      </c>
      <c r="BF453" s="142">
        <f>IF(N453="snížená",J453,0)</f>
        <v>0</v>
      </c>
      <c r="BG453" s="142">
        <f>IF(N453="zákl. přenesená",J453,0)</f>
        <v>0</v>
      </c>
      <c r="BH453" s="142">
        <f>IF(N453="sníž. přenesená",J453,0)</f>
        <v>0</v>
      </c>
      <c r="BI453" s="142">
        <f>IF(N453="nulová",J453,0)</f>
        <v>0</v>
      </c>
      <c r="BJ453" s="18" t="s">
        <v>81</v>
      </c>
      <c r="BK453" s="142">
        <f>ROUND(I453*H453,2)</f>
        <v>0</v>
      </c>
      <c r="BL453" s="18" t="s">
        <v>257</v>
      </c>
      <c r="BM453" s="141" t="s">
        <v>732</v>
      </c>
    </row>
    <row r="454" spans="2:65" s="1" customFormat="1" ht="11.25">
      <c r="B454" s="33"/>
      <c r="D454" s="143" t="s">
        <v>259</v>
      </c>
      <c r="F454" s="144" t="s">
        <v>733</v>
      </c>
      <c r="I454" s="145"/>
      <c r="L454" s="33"/>
      <c r="M454" s="146"/>
      <c r="T454" s="54"/>
      <c r="AT454" s="18" t="s">
        <v>259</v>
      </c>
      <c r="AU454" s="18" t="s">
        <v>83</v>
      </c>
    </row>
    <row r="455" spans="2:65" s="12" customFormat="1" ht="11.25">
      <c r="B455" s="147"/>
      <c r="D455" s="148" t="s">
        <v>261</v>
      </c>
      <c r="E455" s="149" t="s">
        <v>19</v>
      </c>
      <c r="F455" s="150" t="s">
        <v>734</v>
      </c>
      <c r="H455" s="151">
        <v>10</v>
      </c>
      <c r="I455" s="152"/>
      <c r="L455" s="147"/>
      <c r="M455" s="153"/>
      <c r="T455" s="154"/>
      <c r="AT455" s="149" t="s">
        <v>261</v>
      </c>
      <c r="AU455" s="149" t="s">
        <v>83</v>
      </c>
      <c r="AV455" s="12" t="s">
        <v>83</v>
      </c>
      <c r="AW455" s="12" t="s">
        <v>35</v>
      </c>
      <c r="AX455" s="12" t="s">
        <v>81</v>
      </c>
      <c r="AY455" s="149" t="s">
        <v>251</v>
      </c>
    </row>
    <row r="456" spans="2:65" s="1" customFormat="1" ht="24.2" customHeight="1">
      <c r="B456" s="33"/>
      <c r="C456" s="130" t="s">
        <v>735</v>
      </c>
      <c r="D456" s="130" t="s">
        <v>253</v>
      </c>
      <c r="E456" s="131" t="s">
        <v>736</v>
      </c>
      <c r="F456" s="132" t="s">
        <v>737</v>
      </c>
      <c r="G456" s="133" t="s">
        <v>731</v>
      </c>
      <c r="H456" s="134">
        <v>6</v>
      </c>
      <c r="I456" s="135"/>
      <c r="J456" s="136">
        <f>ROUND(I456*H456,2)</f>
        <v>0</v>
      </c>
      <c r="K456" s="132" t="s">
        <v>256</v>
      </c>
      <c r="L456" s="33"/>
      <c r="M456" s="137" t="s">
        <v>19</v>
      </c>
      <c r="N456" s="138" t="s">
        <v>44</v>
      </c>
      <c r="P456" s="139">
        <f>O456*H456</f>
        <v>0</v>
      </c>
      <c r="Q456" s="139">
        <v>6.8000000000000005E-4</v>
      </c>
      <c r="R456" s="139">
        <f>Q456*H456</f>
        <v>4.0800000000000003E-3</v>
      </c>
      <c r="S456" s="139">
        <v>0</v>
      </c>
      <c r="T456" s="140">
        <f>S456*H456</f>
        <v>0</v>
      </c>
      <c r="AR456" s="141" t="s">
        <v>257</v>
      </c>
      <c r="AT456" s="141" t="s">
        <v>253</v>
      </c>
      <c r="AU456" s="141" t="s">
        <v>83</v>
      </c>
      <c r="AY456" s="18" t="s">
        <v>251</v>
      </c>
      <c r="BE456" s="142">
        <f>IF(N456="základní",J456,0)</f>
        <v>0</v>
      </c>
      <c r="BF456" s="142">
        <f>IF(N456="snížená",J456,0)</f>
        <v>0</v>
      </c>
      <c r="BG456" s="142">
        <f>IF(N456="zákl. přenesená",J456,0)</f>
        <v>0</v>
      </c>
      <c r="BH456" s="142">
        <f>IF(N456="sníž. přenesená",J456,0)</f>
        <v>0</v>
      </c>
      <c r="BI456" s="142">
        <f>IF(N456="nulová",J456,0)</f>
        <v>0</v>
      </c>
      <c r="BJ456" s="18" t="s">
        <v>81</v>
      </c>
      <c r="BK456" s="142">
        <f>ROUND(I456*H456,2)</f>
        <v>0</v>
      </c>
      <c r="BL456" s="18" t="s">
        <v>257</v>
      </c>
      <c r="BM456" s="141" t="s">
        <v>738</v>
      </c>
    </row>
    <row r="457" spans="2:65" s="1" customFormat="1" ht="11.25">
      <c r="B457" s="33"/>
      <c r="D457" s="143" t="s">
        <v>259</v>
      </c>
      <c r="F457" s="144" t="s">
        <v>739</v>
      </c>
      <c r="I457" s="145"/>
      <c r="L457" s="33"/>
      <c r="M457" s="146"/>
      <c r="T457" s="54"/>
      <c r="AT457" s="18" t="s">
        <v>259</v>
      </c>
      <c r="AU457" s="18" t="s">
        <v>83</v>
      </c>
    </row>
    <row r="458" spans="2:65" s="12" customFormat="1" ht="11.25">
      <c r="B458" s="147"/>
      <c r="D458" s="148" t="s">
        <v>261</v>
      </c>
      <c r="E458" s="149" t="s">
        <v>19</v>
      </c>
      <c r="F458" s="150" t="s">
        <v>740</v>
      </c>
      <c r="H458" s="151">
        <v>6</v>
      </c>
      <c r="I458" s="152"/>
      <c r="L458" s="147"/>
      <c r="M458" s="153"/>
      <c r="T458" s="154"/>
      <c r="AT458" s="149" t="s">
        <v>261</v>
      </c>
      <c r="AU458" s="149" t="s">
        <v>83</v>
      </c>
      <c r="AV458" s="12" t="s">
        <v>83</v>
      </c>
      <c r="AW458" s="12" t="s">
        <v>35</v>
      </c>
      <c r="AX458" s="12" t="s">
        <v>81</v>
      </c>
      <c r="AY458" s="149" t="s">
        <v>251</v>
      </c>
    </row>
    <row r="459" spans="2:65" s="1" customFormat="1" ht="16.5" customHeight="1">
      <c r="B459" s="33"/>
      <c r="C459" s="130" t="s">
        <v>741</v>
      </c>
      <c r="D459" s="130" t="s">
        <v>253</v>
      </c>
      <c r="E459" s="131" t="s">
        <v>742</v>
      </c>
      <c r="F459" s="132" t="s">
        <v>743</v>
      </c>
      <c r="G459" s="133" t="s">
        <v>122</v>
      </c>
      <c r="H459" s="134">
        <v>0.36799999999999999</v>
      </c>
      <c r="I459" s="135"/>
      <c r="J459" s="136">
        <f>ROUND(I459*H459,2)</f>
        <v>0</v>
      </c>
      <c r="K459" s="132" t="s">
        <v>256</v>
      </c>
      <c r="L459" s="33"/>
      <c r="M459" s="137" t="s">
        <v>19</v>
      </c>
      <c r="N459" s="138" t="s">
        <v>44</v>
      </c>
      <c r="P459" s="139">
        <f>O459*H459</f>
        <v>0</v>
      </c>
      <c r="Q459" s="139">
        <v>0</v>
      </c>
      <c r="R459" s="139">
        <f>Q459*H459</f>
        <v>0</v>
      </c>
      <c r="S459" s="139">
        <v>2.2000000000000002</v>
      </c>
      <c r="T459" s="140">
        <f>S459*H459</f>
        <v>0.8096000000000001</v>
      </c>
      <c r="AR459" s="141" t="s">
        <v>257</v>
      </c>
      <c r="AT459" s="141" t="s">
        <v>253</v>
      </c>
      <c r="AU459" s="141" t="s">
        <v>83</v>
      </c>
      <c r="AY459" s="18" t="s">
        <v>251</v>
      </c>
      <c r="BE459" s="142">
        <f>IF(N459="základní",J459,0)</f>
        <v>0</v>
      </c>
      <c r="BF459" s="142">
        <f>IF(N459="snížená",J459,0)</f>
        <v>0</v>
      </c>
      <c r="BG459" s="142">
        <f>IF(N459="zákl. přenesená",J459,0)</f>
        <v>0</v>
      </c>
      <c r="BH459" s="142">
        <f>IF(N459="sníž. přenesená",J459,0)</f>
        <v>0</v>
      </c>
      <c r="BI459" s="142">
        <f>IF(N459="nulová",J459,0)</f>
        <v>0</v>
      </c>
      <c r="BJ459" s="18" t="s">
        <v>81</v>
      </c>
      <c r="BK459" s="142">
        <f>ROUND(I459*H459,2)</f>
        <v>0</v>
      </c>
      <c r="BL459" s="18" t="s">
        <v>257</v>
      </c>
      <c r="BM459" s="141" t="s">
        <v>744</v>
      </c>
    </row>
    <row r="460" spans="2:65" s="1" customFormat="1" ht="11.25">
      <c r="B460" s="33"/>
      <c r="D460" s="143" t="s">
        <v>259</v>
      </c>
      <c r="F460" s="144" t="s">
        <v>745</v>
      </c>
      <c r="I460" s="145"/>
      <c r="L460" s="33"/>
      <c r="M460" s="146"/>
      <c r="T460" s="54"/>
      <c r="AT460" s="18" t="s">
        <v>259</v>
      </c>
      <c r="AU460" s="18" t="s">
        <v>83</v>
      </c>
    </row>
    <row r="461" spans="2:65" s="12" customFormat="1" ht="11.25">
      <c r="B461" s="147"/>
      <c r="D461" s="148" t="s">
        <v>261</v>
      </c>
      <c r="E461" s="149" t="s">
        <v>19</v>
      </c>
      <c r="F461" s="150" t="s">
        <v>746</v>
      </c>
      <c r="H461" s="151">
        <v>0.36799999999999999</v>
      </c>
      <c r="I461" s="152"/>
      <c r="L461" s="147"/>
      <c r="M461" s="153"/>
      <c r="T461" s="154"/>
      <c r="AT461" s="149" t="s">
        <v>261</v>
      </c>
      <c r="AU461" s="149" t="s">
        <v>83</v>
      </c>
      <c r="AV461" s="12" t="s">
        <v>83</v>
      </c>
      <c r="AW461" s="12" t="s">
        <v>35</v>
      </c>
      <c r="AX461" s="12" t="s">
        <v>81</v>
      </c>
      <c r="AY461" s="149" t="s">
        <v>251</v>
      </c>
    </row>
    <row r="462" spans="2:65" s="1" customFormat="1" ht="21.75" customHeight="1">
      <c r="B462" s="33"/>
      <c r="C462" s="130" t="s">
        <v>747</v>
      </c>
      <c r="D462" s="130" t="s">
        <v>253</v>
      </c>
      <c r="E462" s="131" t="s">
        <v>748</v>
      </c>
      <c r="F462" s="132" t="s">
        <v>749</v>
      </c>
      <c r="G462" s="133" t="s">
        <v>122</v>
      </c>
      <c r="H462" s="134">
        <v>0.36799999999999999</v>
      </c>
      <c r="I462" s="135"/>
      <c r="J462" s="136">
        <f>ROUND(I462*H462,2)</f>
        <v>0</v>
      </c>
      <c r="K462" s="132" t="s">
        <v>256</v>
      </c>
      <c r="L462" s="33"/>
      <c r="M462" s="137" t="s">
        <v>19</v>
      </c>
      <c r="N462" s="138" t="s">
        <v>44</v>
      </c>
      <c r="P462" s="139">
        <f>O462*H462</f>
        <v>0</v>
      </c>
      <c r="Q462" s="139">
        <v>0</v>
      </c>
      <c r="R462" s="139">
        <f>Q462*H462</f>
        <v>0</v>
      </c>
      <c r="S462" s="139">
        <v>2.9000000000000001E-2</v>
      </c>
      <c r="T462" s="140">
        <f>S462*H462</f>
        <v>1.0672000000000001E-2</v>
      </c>
      <c r="AR462" s="141" t="s">
        <v>257</v>
      </c>
      <c r="AT462" s="141" t="s">
        <v>253</v>
      </c>
      <c r="AU462" s="141" t="s">
        <v>83</v>
      </c>
      <c r="AY462" s="18" t="s">
        <v>251</v>
      </c>
      <c r="BE462" s="142">
        <f>IF(N462="základní",J462,0)</f>
        <v>0</v>
      </c>
      <c r="BF462" s="142">
        <f>IF(N462="snížená",J462,0)</f>
        <v>0</v>
      </c>
      <c r="BG462" s="142">
        <f>IF(N462="zákl. přenesená",J462,0)</f>
        <v>0</v>
      </c>
      <c r="BH462" s="142">
        <f>IF(N462="sníž. přenesená",J462,0)</f>
        <v>0</v>
      </c>
      <c r="BI462" s="142">
        <f>IF(N462="nulová",J462,0)</f>
        <v>0</v>
      </c>
      <c r="BJ462" s="18" t="s">
        <v>81</v>
      </c>
      <c r="BK462" s="142">
        <f>ROUND(I462*H462,2)</f>
        <v>0</v>
      </c>
      <c r="BL462" s="18" t="s">
        <v>257</v>
      </c>
      <c r="BM462" s="141" t="s">
        <v>750</v>
      </c>
    </row>
    <row r="463" spans="2:65" s="1" customFormat="1" ht="11.25">
      <c r="B463" s="33"/>
      <c r="D463" s="143" t="s">
        <v>259</v>
      </c>
      <c r="F463" s="144" t="s">
        <v>751</v>
      </c>
      <c r="I463" s="145"/>
      <c r="L463" s="33"/>
      <c r="M463" s="146"/>
      <c r="T463" s="54"/>
      <c r="AT463" s="18" t="s">
        <v>259</v>
      </c>
      <c r="AU463" s="18" t="s">
        <v>83</v>
      </c>
    </row>
    <row r="464" spans="2:65" s="12" customFormat="1" ht="11.25">
      <c r="B464" s="147"/>
      <c r="D464" s="148" t="s">
        <v>261</v>
      </c>
      <c r="E464" s="149" t="s">
        <v>19</v>
      </c>
      <c r="F464" s="150" t="s">
        <v>746</v>
      </c>
      <c r="H464" s="151">
        <v>0.36799999999999999</v>
      </c>
      <c r="I464" s="152"/>
      <c r="L464" s="147"/>
      <c r="M464" s="153"/>
      <c r="T464" s="154"/>
      <c r="AT464" s="149" t="s">
        <v>261</v>
      </c>
      <c r="AU464" s="149" t="s">
        <v>83</v>
      </c>
      <c r="AV464" s="12" t="s">
        <v>83</v>
      </c>
      <c r="AW464" s="12" t="s">
        <v>35</v>
      </c>
      <c r="AX464" s="12" t="s">
        <v>81</v>
      </c>
      <c r="AY464" s="149" t="s">
        <v>251</v>
      </c>
    </row>
    <row r="465" spans="2:65" s="1" customFormat="1" ht="24.2" customHeight="1">
      <c r="B465" s="33"/>
      <c r="C465" s="130" t="s">
        <v>752</v>
      </c>
      <c r="D465" s="130" t="s">
        <v>253</v>
      </c>
      <c r="E465" s="131" t="s">
        <v>753</v>
      </c>
      <c r="F465" s="132" t="s">
        <v>754</v>
      </c>
      <c r="G465" s="133" t="s">
        <v>90</v>
      </c>
      <c r="H465" s="134">
        <v>3.24</v>
      </c>
      <c r="I465" s="135"/>
      <c r="J465" s="136">
        <f>ROUND(I465*H465,2)</f>
        <v>0</v>
      </c>
      <c r="K465" s="132" t="s">
        <v>256</v>
      </c>
      <c r="L465" s="33"/>
      <c r="M465" s="137" t="s">
        <v>19</v>
      </c>
      <c r="N465" s="138" t="s">
        <v>44</v>
      </c>
      <c r="P465" s="139">
        <f>O465*H465</f>
        <v>0</v>
      </c>
      <c r="Q465" s="139">
        <v>0</v>
      </c>
      <c r="R465" s="139">
        <f>Q465*H465</f>
        <v>0</v>
      </c>
      <c r="S465" s="139">
        <v>4.1000000000000002E-2</v>
      </c>
      <c r="T465" s="140">
        <f>S465*H465</f>
        <v>0.13284000000000001</v>
      </c>
      <c r="AR465" s="141" t="s">
        <v>257</v>
      </c>
      <c r="AT465" s="141" t="s">
        <v>253</v>
      </c>
      <c r="AU465" s="141" t="s">
        <v>83</v>
      </c>
      <c r="AY465" s="18" t="s">
        <v>251</v>
      </c>
      <c r="BE465" s="142">
        <f>IF(N465="základní",J465,0)</f>
        <v>0</v>
      </c>
      <c r="BF465" s="142">
        <f>IF(N465="snížená",J465,0)</f>
        <v>0</v>
      </c>
      <c r="BG465" s="142">
        <f>IF(N465="zákl. přenesená",J465,0)</f>
        <v>0</v>
      </c>
      <c r="BH465" s="142">
        <f>IF(N465="sníž. přenesená",J465,0)</f>
        <v>0</v>
      </c>
      <c r="BI465" s="142">
        <f>IF(N465="nulová",J465,0)</f>
        <v>0</v>
      </c>
      <c r="BJ465" s="18" t="s">
        <v>81</v>
      </c>
      <c r="BK465" s="142">
        <f>ROUND(I465*H465,2)</f>
        <v>0</v>
      </c>
      <c r="BL465" s="18" t="s">
        <v>257</v>
      </c>
      <c r="BM465" s="141" t="s">
        <v>755</v>
      </c>
    </row>
    <row r="466" spans="2:65" s="1" customFormat="1" ht="11.25">
      <c r="B466" s="33"/>
      <c r="D466" s="143" t="s">
        <v>259</v>
      </c>
      <c r="F466" s="144" t="s">
        <v>756</v>
      </c>
      <c r="I466" s="145"/>
      <c r="L466" s="33"/>
      <c r="M466" s="146"/>
      <c r="T466" s="54"/>
      <c r="AT466" s="18" t="s">
        <v>259</v>
      </c>
      <c r="AU466" s="18" t="s">
        <v>83</v>
      </c>
    </row>
    <row r="467" spans="2:65" s="12" customFormat="1" ht="11.25">
      <c r="B467" s="147"/>
      <c r="D467" s="148" t="s">
        <v>261</v>
      </c>
      <c r="E467" s="149" t="s">
        <v>19</v>
      </c>
      <c r="F467" s="150" t="s">
        <v>389</v>
      </c>
      <c r="H467" s="151">
        <v>3.24</v>
      </c>
      <c r="I467" s="152"/>
      <c r="L467" s="147"/>
      <c r="M467" s="153"/>
      <c r="T467" s="154"/>
      <c r="AT467" s="149" t="s">
        <v>261</v>
      </c>
      <c r="AU467" s="149" t="s">
        <v>83</v>
      </c>
      <c r="AV467" s="12" t="s">
        <v>83</v>
      </c>
      <c r="AW467" s="12" t="s">
        <v>35</v>
      </c>
      <c r="AX467" s="12" t="s">
        <v>73</v>
      </c>
      <c r="AY467" s="149" t="s">
        <v>251</v>
      </c>
    </row>
    <row r="468" spans="2:65" s="15" customFormat="1" ht="11.25">
      <c r="B468" s="168"/>
      <c r="D468" s="148" t="s">
        <v>261</v>
      </c>
      <c r="E468" s="169" t="s">
        <v>19</v>
      </c>
      <c r="F468" s="170" t="s">
        <v>757</v>
      </c>
      <c r="H468" s="171">
        <v>3.24</v>
      </c>
      <c r="I468" s="172"/>
      <c r="L468" s="168"/>
      <c r="M468" s="173"/>
      <c r="T468" s="174"/>
      <c r="AT468" s="169" t="s">
        <v>261</v>
      </c>
      <c r="AU468" s="169" t="s">
        <v>83</v>
      </c>
      <c r="AV468" s="15" t="s">
        <v>268</v>
      </c>
      <c r="AW468" s="15" t="s">
        <v>35</v>
      </c>
      <c r="AX468" s="15" t="s">
        <v>81</v>
      </c>
      <c r="AY468" s="169" t="s">
        <v>251</v>
      </c>
    </row>
    <row r="469" spans="2:65" s="1" customFormat="1" ht="24.2" customHeight="1">
      <c r="B469" s="33"/>
      <c r="C469" s="130" t="s">
        <v>758</v>
      </c>
      <c r="D469" s="130" t="s">
        <v>253</v>
      </c>
      <c r="E469" s="131" t="s">
        <v>759</v>
      </c>
      <c r="F469" s="132" t="s">
        <v>760</v>
      </c>
      <c r="G469" s="133" t="s">
        <v>90</v>
      </c>
      <c r="H469" s="134">
        <v>5.1520000000000001</v>
      </c>
      <c r="I469" s="135"/>
      <c r="J469" s="136">
        <f>ROUND(I469*H469,2)</f>
        <v>0</v>
      </c>
      <c r="K469" s="132" t="s">
        <v>256</v>
      </c>
      <c r="L469" s="33"/>
      <c r="M469" s="137" t="s">
        <v>19</v>
      </c>
      <c r="N469" s="138" t="s">
        <v>44</v>
      </c>
      <c r="P469" s="139">
        <f>O469*H469</f>
        <v>0</v>
      </c>
      <c r="Q469" s="139">
        <v>0</v>
      </c>
      <c r="R469" s="139">
        <f>Q469*H469</f>
        <v>0</v>
      </c>
      <c r="S469" s="139">
        <v>2.7E-2</v>
      </c>
      <c r="T469" s="140">
        <f>S469*H469</f>
        <v>0.13910400000000001</v>
      </c>
      <c r="AR469" s="141" t="s">
        <v>257</v>
      </c>
      <c r="AT469" s="141" t="s">
        <v>253</v>
      </c>
      <c r="AU469" s="141" t="s">
        <v>83</v>
      </c>
      <c r="AY469" s="18" t="s">
        <v>251</v>
      </c>
      <c r="BE469" s="142">
        <f>IF(N469="základní",J469,0)</f>
        <v>0</v>
      </c>
      <c r="BF469" s="142">
        <f>IF(N469="snížená",J469,0)</f>
        <v>0</v>
      </c>
      <c r="BG469" s="142">
        <f>IF(N469="zákl. přenesená",J469,0)</f>
        <v>0</v>
      </c>
      <c r="BH469" s="142">
        <f>IF(N469="sníž. přenesená",J469,0)</f>
        <v>0</v>
      </c>
      <c r="BI469" s="142">
        <f>IF(N469="nulová",J469,0)</f>
        <v>0</v>
      </c>
      <c r="BJ469" s="18" t="s">
        <v>81</v>
      </c>
      <c r="BK469" s="142">
        <f>ROUND(I469*H469,2)</f>
        <v>0</v>
      </c>
      <c r="BL469" s="18" t="s">
        <v>257</v>
      </c>
      <c r="BM469" s="141" t="s">
        <v>761</v>
      </c>
    </row>
    <row r="470" spans="2:65" s="1" customFormat="1" ht="11.25">
      <c r="B470" s="33"/>
      <c r="D470" s="143" t="s">
        <v>259</v>
      </c>
      <c r="F470" s="144" t="s">
        <v>762</v>
      </c>
      <c r="I470" s="145"/>
      <c r="L470" s="33"/>
      <c r="M470" s="146"/>
      <c r="T470" s="54"/>
      <c r="AT470" s="18" t="s">
        <v>259</v>
      </c>
      <c r="AU470" s="18" t="s">
        <v>83</v>
      </c>
    </row>
    <row r="471" spans="2:65" s="12" customFormat="1" ht="11.25">
      <c r="B471" s="147"/>
      <c r="D471" s="148" t="s">
        <v>261</v>
      </c>
      <c r="E471" s="149" t="s">
        <v>19</v>
      </c>
      <c r="F471" s="150" t="s">
        <v>399</v>
      </c>
      <c r="H471" s="151">
        <v>5.1520000000000001</v>
      </c>
      <c r="I471" s="152"/>
      <c r="L471" s="147"/>
      <c r="M471" s="153"/>
      <c r="T471" s="154"/>
      <c r="AT471" s="149" t="s">
        <v>261</v>
      </c>
      <c r="AU471" s="149" t="s">
        <v>83</v>
      </c>
      <c r="AV471" s="12" t="s">
        <v>83</v>
      </c>
      <c r="AW471" s="12" t="s">
        <v>35</v>
      </c>
      <c r="AX471" s="12" t="s">
        <v>73</v>
      </c>
      <c r="AY471" s="149" t="s">
        <v>251</v>
      </c>
    </row>
    <row r="472" spans="2:65" s="15" customFormat="1" ht="11.25">
      <c r="B472" s="168"/>
      <c r="D472" s="148" t="s">
        <v>261</v>
      </c>
      <c r="E472" s="169" t="s">
        <v>19</v>
      </c>
      <c r="F472" s="170" t="s">
        <v>763</v>
      </c>
      <c r="H472" s="171">
        <v>5.1520000000000001</v>
      </c>
      <c r="I472" s="172"/>
      <c r="L472" s="168"/>
      <c r="M472" s="173"/>
      <c r="T472" s="174"/>
      <c r="AT472" s="169" t="s">
        <v>261</v>
      </c>
      <c r="AU472" s="169" t="s">
        <v>83</v>
      </c>
      <c r="AV472" s="15" t="s">
        <v>268</v>
      </c>
      <c r="AW472" s="15" t="s">
        <v>35</v>
      </c>
      <c r="AX472" s="15" t="s">
        <v>81</v>
      </c>
      <c r="AY472" s="169" t="s">
        <v>251</v>
      </c>
    </row>
    <row r="473" spans="2:65" s="1" customFormat="1" ht="24.2" customHeight="1">
      <c r="B473" s="33"/>
      <c r="C473" s="130" t="s">
        <v>764</v>
      </c>
      <c r="D473" s="130" t="s">
        <v>253</v>
      </c>
      <c r="E473" s="131" t="s">
        <v>765</v>
      </c>
      <c r="F473" s="132" t="s">
        <v>766</v>
      </c>
      <c r="G473" s="133" t="s">
        <v>90</v>
      </c>
      <c r="H473" s="134">
        <v>73.488</v>
      </c>
      <c r="I473" s="135"/>
      <c r="J473" s="136">
        <f>ROUND(I473*H473,2)</f>
        <v>0</v>
      </c>
      <c r="K473" s="132" t="s">
        <v>256</v>
      </c>
      <c r="L473" s="33"/>
      <c r="M473" s="137" t="s">
        <v>19</v>
      </c>
      <c r="N473" s="138" t="s">
        <v>44</v>
      </c>
      <c r="P473" s="139">
        <f>O473*H473</f>
        <v>0</v>
      </c>
      <c r="Q473" s="139">
        <v>0</v>
      </c>
      <c r="R473" s="139">
        <f>Q473*H473</f>
        <v>0</v>
      </c>
      <c r="S473" s="139">
        <v>3.1E-2</v>
      </c>
      <c r="T473" s="140">
        <f>S473*H473</f>
        <v>2.2781280000000002</v>
      </c>
      <c r="AR473" s="141" t="s">
        <v>257</v>
      </c>
      <c r="AT473" s="141" t="s">
        <v>253</v>
      </c>
      <c r="AU473" s="141" t="s">
        <v>83</v>
      </c>
      <c r="AY473" s="18" t="s">
        <v>251</v>
      </c>
      <c r="BE473" s="142">
        <f>IF(N473="základní",J473,0)</f>
        <v>0</v>
      </c>
      <c r="BF473" s="142">
        <f>IF(N473="snížená",J473,0)</f>
        <v>0</v>
      </c>
      <c r="BG473" s="142">
        <f>IF(N473="zákl. přenesená",J473,0)</f>
        <v>0</v>
      </c>
      <c r="BH473" s="142">
        <f>IF(N473="sníž. přenesená",J473,0)</f>
        <v>0</v>
      </c>
      <c r="BI473" s="142">
        <f>IF(N473="nulová",J473,0)</f>
        <v>0</v>
      </c>
      <c r="BJ473" s="18" t="s">
        <v>81</v>
      </c>
      <c r="BK473" s="142">
        <f>ROUND(I473*H473,2)</f>
        <v>0</v>
      </c>
      <c r="BL473" s="18" t="s">
        <v>257</v>
      </c>
      <c r="BM473" s="141" t="s">
        <v>767</v>
      </c>
    </row>
    <row r="474" spans="2:65" s="1" customFormat="1" ht="11.25">
      <c r="B474" s="33"/>
      <c r="D474" s="143" t="s">
        <v>259</v>
      </c>
      <c r="F474" s="144" t="s">
        <v>768</v>
      </c>
      <c r="I474" s="145"/>
      <c r="L474" s="33"/>
      <c r="M474" s="146"/>
      <c r="T474" s="54"/>
      <c r="AT474" s="18" t="s">
        <v>259</v>
      </c>
      <c r="AU474" s="18" t="s">
        <v>83</v>
      </c>
    </row>
    <row r="475" spans="2:65" s="12" customFormat="1" ht="11.25">
      <c r="B475" s="147"/>
      <c r="D475" s="148" t="s">
        <v>261</v>
      </c>
      <c r="E475" s="149" t="s">
        <v>19</v>
      </c>
      <c r="F475" s="150" t="s">
        <v>390</v>
      </c>
      <c r="H475" s="151">
        <v>1.44</v>
      </c>
      <c r="I475" s="152"/>
      <c r="L475" s="147"/>
      <c r="M475" s="153"/>
      <c r="T475" s="154"/>
      <c r="AT475" s="149" t="s">
        <v>261</v>
      </c>
      <c r="AU475" s="149" t="s">
        <v>83</v>
      </c>
      <c r="AV475" s="12" t="s">
        <v>83</v>
      </c>
      <c r="AW475" s="12" t="s">
        <v>35</v>
      </c>
      <c r="AX475" s="12" t="s">
        <v>73</v>
      </c>
      <c r="AY475" s="149" t="s">
        <v>251</v>
      </c>
    </row>
    <row r="476" spans="2:65" s="12" customFormat="1" ht="11.25">
      <c r="B476" s="147"/>
      <c r="D476" s="148" t="s">
        <v>261</v>
      </c>
      <c r="E476" s="149" t="s">
        <v>19</v>
      </c>
      <c r="F476" s="150" t="s">
        <v>391</v>
      </c>
      <c r="H476" s="151">
        <v>5.76</v>
      </c>
      <c r="I476" s="152"/>
      <c r="L476" s="147"/>
      <c r="M476" s="153"/>
      <c r="T476" s="154"/>
      <c r="AT476" s="149" t="s">
        <v>261</v>
      </c>
      <c r="AU476" s="149" t="s">
        <v>83</v>
      </c>
      <c r="AV476" s="12" t="s">
        <v>83</v>
      </c>
      <c r="AW476" s="12" t="s">
        <v>35</v>
      </c>
      <c r="AX476" s="12" t="s">
        <v>73</v>
      </c>
      <c r="AY476" s="149" t="s">
        <v>251</v>
      </c>
    </row>
    <row r="477" spans="2:65" s="12" customFormat="1" ht="11.25">
      <c r="B477" s="147"/>
      <c r="D477" s="148" t="s">
        <v>261</v>
      </c>
      <c r="E477" s="149" t="s">
        <v>19</v>
      </c>
      <c r="F477" s="150" t="s">
        <v>391</v>
      </c>
      <c r="H477" s="151">
        <v>5.76</v>
      </c>
      <c r="I477" s="152"/>
      <c r="L477" s="147"/>
      <c r="M477" s="153"/>
      <c r="T477" s="154"/>
      <c r="AT477" s="149" t="s">
        <v>261</v>
      </c>
      <c r="AU477" s="149" t="s">
        <v>83</v>
      </c>
      <c r="AV477" s="12" t="s">
        <v>83</v>
      </c>
      <c r="AW477" s="12" t="s">
        <v>35</v>
      </c>
      <c r="AX477" s="12" t="s">
        <v>73</v>
      </c>
      <c r="AY477" s="149" t="s">
        <v>251</v>
      </c>
    </row>
    <row r="478" spans="2:65" s="12" customFormat="1" ht="11.25">
      <c r="B478" s="147"/>
      <c r="D478" s="148" t="s">
        <v>261</v>
      </c>
      <c r="E478" s="149" t="s">
        <v>19</v>
      </c>
      <c r="F478" s="150" t="s">
        <v>392</v>
      </c>
      <c r="H478" s="151">
        <v>5.76</v>
      </c>
      <c r="I478" s="152"/>
      <c r="L478" s="147"/>
      <c r="M478" s="153"/>
      <c r="T478" s="154"/>
      <c r="AT478" s="149" t="s">
        <v>261</v>
      </c>
      <c r="AU478" s="149" t="s">
        <v>83</v>
      </c>
      <c r="AV478" s="12" t="s">
        <v>83</v>
      </c>
      <c r="AW478" s="12" t="s">
        <v>35</v>
      </c>
      <c r="AX478" s="12" t="s">
        <v>73</v>
      </c>
      <c r="AY478" s="149" t="s">
        <v>251</v>
      </c>
    </row>
    <row r="479" spans="2:65" s="12" customFormat="1" ht="11.25">
      <c r="B479" s="147"/>
      <c r="D479" s="148" t="s">
        <v>261</v>
      </c>
      <c r="E479" s="149" t="s">
        <v>19</v>
      </c>
      <c r="F479" s="150" t="s">
        <v>397</v>
      </c>
      <c r="H479" s="151">
        <v>33.741</v>
      </c>
      <c r="I479" s="152"/>
      <c r="L479" s="147"/>
      <c r="M479" s="153"/>
      <c r="T479" s="154"/>
      <c r="AT479" s="149" t="s">
        <v>261</v>
      </c>
      <c r="AU479" s="149" t="s">
        <v>83</v>
      </c>
      <c r="AV479" s="12" t="s">
        <v>83</v>
      </c>
      <c r="AW479" s="12" t="s">
        <v>35</v>
      </c>
      <c r="AX479" s="12" t="s">
        <v>73</v>
      </c>
      <c r="AY479" s="149" t="s">
        <v>251</v>
      </c>
    </row>
    <row r="480" spans="2:65" s="12" customFormat="1" ht="11.25">
      <c r="B480" s="147"/>
      <c r="D480" s="148" t="s">
        <v>261</v>
      </c>
      <c r="E480" s="149" t="s">
        <v>19</v>
      </c>
      <c r="F480" s="150" t="s">
        <v>398</v>
      </c>
      <c r="H480" s="151">
        <v>10.269</v>
      </c>
      <c r="I480" s="152"/>
      <c r="L480" s="147"/>
      <c r="M480" s="153"/>
      <c r="T480" s="154"/>
      <c r="AT480" s="149" t="s">
        <v>261</v>
      </c>
      <c r="AU480" s="149" t="s">
        <v>83</v>
      </c>
      <c r="AV480" s="12" t="s">
        <v>83</v>
      </c>
      <c r="AW480" s="12" t="s">
        <v>35</v>
      </c>
      <c r="AX480" s="12" t="s">
        <v>73</v>
      </c>
      <c r="AY480" s="149" t="s">
        <v>251</v>
      </c>
    </row>
    <row r="481" spans="2:65" s="12" customFormat="1" ht="11.25">
      <c r="B481" s="147"/>
      <c r="D481" s="148" t="s">
        <v>261</v>
      </c>
      <c r="E481" s="149" t="s">
        <v>19</v>
      </c>
      <c r="F481" s="150" t="s">
        <v>400</v>
      </c>
      <c r="H481" s="151">
        <v>10.757999999999999</v>
      </c>
      <c r="I481" s="152"/>
      <c r="L481" s="147"/>
      <c r="M481" s="153"/>
      <c r="T481" s="154"/>
      <c r="AT481" s="149" t="s">
        <v>261</v>
      </c>
      <c r="AU481" s="149" t="s">
        <v>83</v>
      </c>
      <c r="AV481" s="12" t="s">
        <v>83</v>
      </c>
      <c r="AW481" s="12" t="s">
        <v>35</v>
      </c>
      <c r="AX481" s="12" t="s">
        <v>73</v>
      </c>
      <c r="AY481" s="149" t="s">
        <v>251</v>
      </c>
    </row>
    <row r="482" spans="2:65" s="15" customFormat="1" ht="11.25">
      <c r="B482" s="168"/>
      <c r="D482" s="148" t="s">
        <v>261</v>
      </c>
      <c r="E482" s="169" t="s">
        <v>19</v>
      </c>
      <c r="F482" s="170" t="s">
        <v>769</v>
      </c>
      <c r="H482" s="171">
        <v>73.488</v>
      </c>
      <c r="I482" s="172"/>
      <c r="L482" s="168"/>
      <c r="M482" s="173"/>
      <c r="T482" s="174"/>
      <c r="AT482" s="169" t="s">
        <v>261</v>
      </c>
      <c r="AU482" s="169" t="s">
        <v>83</v>
      </c>
      <c r="AV482" s="15" t="s">
        <v>268</v>
      </c>
      <c r="AW482" s="15" t="s">
        <v>35</v>
      </c>
      <c r="AX482" s="15" t="s">
        <v>81</v>
      </c>
      <c r="AY482" s="169" t="s">
        <v>251</v>
      </c>
    </row>
    <row r="483" spans="2:65" s="1" customFormat="1" ht="24.2" customHeight="1">
      <c r="B483" s="33"/>
      <c r="C483" s="130" t="s">
        <v>770</v>
      </c>
      <c r="D483" s="130" t="s">
        <v>253</v>
      </c>
      <c r="E483" s="131" t="s">
        <v>771</v>
      </c>
      <c r="F483" s="132" t="s">
        <v>772</v>
      </c>
      <c r="G483" s="133" t="s">
        <v>90</v>
      </c>
      <c r="H483" s="134">
        <v>7.0529999999999999</v>
      </c>
      <c r="I483" s="135"/>
      <c r="J483" s="136">
        <f>ROUND(I483*H483,2)</f>
        <v>0</v>
      </c>
      <c r="K483" s="132" t="s">
        <v>256</v>
      </c>
      <c r="L483" s="33"/>
      <c r="M483" s="137" t="s">
        <v>19</v>
      </c>
      <c r="N483" s="138" t="s">
        <v>44</v>
      </c>
      <c r="P483" s="139">
        <f>O483*H483</f>
        <v>0</v>
      </c>
      <c r="Q483" s="139">
        <v>0</v>
      </c>
      <c r="R483" s="139">
        <f>Q483*H483</f>
        <v>0</v>
      </c>
      <c r="S483" s="139">
        <v>2.3E-2</v>
      </c>
      <c r="T483" s="140">
        <f>S483*H483</f>
        <v>0.162219</v>
      </c>
      <c r="AR483" s="141" t="s">
        <v>257</v>
      </c>
      <c r="AT483" s="141" t="s">
        <v>253</v>
      </c>
      <c r="AU483" s="141" t="s">
        <v>83</v>
      </c>
      <c r="AY483" s="18" t="s">
        <v>251</v>
      </c>
      <c r="BE483" s="142">
        <f>IF(N483="základní",J483,0)</f>
        <v>0</v>
      </c>
      <c r="BF483" s="142">
        <f>IF(N483="snížená",J483,0)</f>
        <v>0</v>
      </c>
      <c r="BG483" s="142">
        <f>IF(N483="zákl. přenesená",J483,0)</f>
        <v>0</v>
      </c>
      <c r="BH483" s="142">
        <f>IF(N483="sníž. přenesená",J483,0)</f>
        <v>0</v>
      </c>
      <c r="BI483" s="142">
        <f>IF(N483="nulová",J483,0)</f>
        <v>0</v>
      </c>
      <c r="BJ483" s="18" t="s">
        <v>81</v>
      </c>
      <c r="BK483" s="142">
        <f>ROUND(I483*H483,2)</f>
        <v>0</v>
      </c>
      <c r="BL483" s="18" t="s">
        <v>257</v>
      </c>
      <c r="BM483" s="141" t="s">
        <v>773</v>
      </c>
    </row>
    <row r="484" spans="2:65" s="1" customFormat="1" ht="11.25">
      <c r="B484" s="33"/>
      <c r="D484" s="143" t="s">
        <v>259</v>
      </c>
      <c r="F484" s="144" t="s">
        <v>774</v>
      </c>
      <c r="I484" s="145"/>
      <c r="L484" s="33"/>
      <c r="M484" s="146"/>
      <c r="T484" s="54"/>
      <c r="AT484" s="18" t="s">
        <v>259</v>
      </c>
      <c r="AU484" s="18" t="s">
        <v>83</v>
      </c>
    </row>
    <row r="485" spans="2:65" s="12" customFormat="1" ht="11.25">
      <c r="B485" s="147"/>
      <c r="D485" s="148" t="s">
        <v>261</v>
      </c>
      <c r="E485" s="149" t="s">
        <v>19</v>
      </c>
      <c r="F485" s="150" t="s">
        <v>388</v>
      </c>
      <c r="H485" s="151">
        <v>1.7669999999999999</v>
      </c>
      <c r="I485" s="152"/>
      <c r="L485" s="147"/>
      <c r="M485" s="153"/>
      <c r="T485" s="154"/>
      <c r="AT485" s="149" t="s">
        <v>261</v>
      </c>
      <c r="AU485" s="149" t="s">
        <v>83</v>
      </c>
      <c r="AV485" s="12" t="s">
        <v>83</v>
      </c>
      <c r="AW485" s="12" t="s">
        <v>35</v>
      </c>
      <c r="AX485" s="12" t="s">
        <v>73</v>
      </c>
      <c r="AY485" s="149" t="s">
        <v>251</v>
      </c>
    </row>
    <row r="486" spans="2:65" s="12" customFormat="1" ht="11.25">
      <c r="B486" s="147"/>
      <c r="D486" s="148" t="s">
        <v>261</v>
      </c>
      <c r="E486" s="149" t="s">
        <v>19</v>
      </c>
      <c r="F486" s="150" t="s">
        <v>396</v>
      </c>
      <c r="H486" s="151">
        <v>5.2859999999999996</v>
      </c>
      <c r="I486" s="152"/>
      <c r="L486" s="147"/>
      <c r="M486" s="153"/>
      <c r="T486" s="154"/>
      <c r="AT486" s="149" t="s">
        <v>261</v>
      </c>
      <c r="AU486" s="149" t="s">
        <v>83</v>
      </c>
      <c r="AV486" s="12" t="s">
        <v>83</v>
      </c>
      <c r="AW486" s="12" t="s">
        <v>35</v>
      </c>
      <c r="AX486" s="12" t="s">
        <v>73</v>
      </c>
      <c r="AY486" s="149" t="s">
        <v>251</v>
      </c>
    </row>
    <row r="487" spans="2:65" s="15" customFormat="1" ht="11.25">
      <c r="B487" s="168"/>
      <c r="D487" s="148" t="s">
        <v>261</v>
      </c>
      <c r="E487" s="169" t="s">
        <v>19</v>
      </c>
      <c r="F487" s="170" t="s">
        <v>775</v>
      </c>
      <c r="H487" s="171">
        <v>7.0529999999999999</v>
      </c>
      <c r="I487" s="172"/>
      <c r="L487" s="168"/>
      <c r="M487" s="173"/>
      <c r="T487" s="174"/>
      <c r="AT487" s="169" t="s">
        <v>261</v>
      </c>
      <c r="AU487" s="169" t="s">
        <v>83</v>
      </c>
      <c r="AV487" s="15" t="s">
        <v>268</v>
      </c>
      <c r="AW487" s="15" t="s">
        <v>35</v>
      </c>
      <c r="AX487" s="15" t="s">
        <v>81</v>
      </c>
      <c r="AY487" s="169" t="s">
        <v>251</v>
      </c>
    </row>
    <row r="488" spans="2:65" s="1" customFormat="1" ht="24.2" customHeight="1">
      <c r="B488" s="33"/>
      <c r="C488" s="130" t="s">
        <v>776</v>
      </c>
      <c r="D488" s="130" t="s">
        <v>253</v>
      </c>
      <c r="E488" s="131" t="s">
        <v>777</v>
      </c>
      <c r="F488" s="132" t="s">
        <v>778</v>
      </c>
      <c r="G488" s="133" t="s">
        <v>90</v>
      </c>
      <c r="H488" s="134">
        <v>11.776</v>
      </c>
      <c r="I488" s="135"/>
      <c r="J488" s="136">
        <f>ROUND(I488*H488,2)</f>
        <v>0</v>
      </c>
      <c r="K488" s="132" t="s">
        <v>256</v>
      </c>
      <c r="L488" s="33"/>
      <c r="M488" s="137" t="s">
        <v>19</v>
      </c>
      <c r="N488" s="138" t="s">
        <v>44</v>
      </c>
      <c r="P488" s="139">
        <f>O488*H488</f>
        <v>0</v>
      </c>
      <c r="Q488" s="139">
        <v>0</v>
      </c>
      <c r="R488" s="139">
        <f>Q488*H488</f>
        <v>0</v>
      </c>
      <c r="S488" s="139">
        <v>6.7000000000000004E-2</v>
      </c>
      <c r="T488" s="140">
        <f>S488*H488</f>
        <v>0.78899200000000003</v>
      </c>
      <c r="AR488" s="141" t="s">
        <v>257</v>
      </c>
      <c r="AT488" s="141" t="s">
        <v>253</v>
      </c>
      <c r="AU488" s="141" t="s">
        <v>83</v>
      </c>
      <c r="AY488" s="18" t="s">
        <v>251</v>
      </c>
      <c r="BE488" s="142">
        <f>IF(N488="základní",J488,0)</f>
        <v>0</v>
      </c>
      <c r="BF488" s="142">
        <f>IF(N488="snížená",J488,0)</f>
        <v>0</v>
      </c>
      <c r="BG488" s="142">
        <f>IF(N488="zákl. přenesená",J488,0)</f>
        <v>0</v>
      </c>
      <c r="BH488" s="142">
        <f>IF(N488="sníž. přenesená",J488,0)</f>
        <v>0</v>
      </c>
      <c r="BI488" s="142">
        <f>IF(N488="nulová",J488,0)</f>
        <v>0</v>
      </c>
      <c r="BJ488" s="18" t="s">
        <v>81</v>
      </c>
      <c r="BK488" s="142">
        <f>ROUND(I488*H488,2)</f>
        <v>0</v>
      </c>
      <c r="BL488" s="18" t="s">
        <v>257</v>
      </c>
      <c r="BM488" s="141" t="s">
        <v>779</v>
      </c>
    </row>
    <row r="489" spans="2:65" s="1" customFormat="1" ht="11.25">
      <c r="B489" s="33"/>
      <c r="D489" s="143" t="s">
        <v>259</v>
      </c>
      <c r="F489" s="144" t="s">
        <v>780</v>
      </c>
      <c r="I489" s="145"/>
      <c r="L489" s="33"/>
      <c r="M489" s="146"/>
      <c r="T489" s="54"/>
      <c r="AT489" s="18" t="s">
        <v>259</v>
      </c>
      <c r="AU489" s="18" t="s">
        <v>83</v>
      </c>
    </row>
    <row r="490" spans="2:65" s="12" customFormat="1" ht="11.25">
      <c r="B490" s="147"/>
      <c r="D490" s="148" t="s">
        <v>261</v>
      </c>
      <c r="E490" s="149" t="s">
        <v>19</v>
      </c>
      <c r="F490" s="150" t="s">
        <v>394</v>
      </c>
      <c r="H490" s="151">
        <v>6.992</v>
      </c>
      <c r="I490" s="152"/>
      <c r="L490" s="147"/>
      <c r="M490" s="153"/>
      <c r="T490" s="154"/>
      <c r="AT490" s="149" t="s">
        <v>261</v>
      </c>
      <c r="AU490" s="149" t="s">
        <v>83</v>
      </c>
      <c r="AV490" s="12" t="s">
        <v>83</v>
      </c>
      <c r="AW490" s="12" t="s">
        <v>35</v>
      </c>
      <c r="AX490" s="12" t="s">
        <v>73</v>
      </c>
      <c r="AY490" s="149" t="s">
        <v>251</v>
      </c>
    </row>
    <row r="491" spans="2:65" s="12" customFormat="1" ht="11.25">
      <c r="B491" s="147"/>
      <c r="D491" s="148" t="s">
        <v>261</v>
      </c>
      <c r="E491" s="149" t="s">
        <v>19</v>
      </c>
      <c r="F491" s="150" t="s">
        <v>395</v>
      </c>
      <c r="H491" s="151">
        <v>4.7839999999999998</v>
      </c>
      <c r="I491" s="152"/>
      <c r="L491" s="147"/>
      <c r="M491" s="153"/>
      <c r="T491" s="154"/>
      <c r="AT491" s="149" t="s">
        <v>261</v>
      </c>
      <c r="AU491" s="149" t="s">
        <v>83</v>
      </c>
      <c r="AV491" s="12" t="s">
        <v>83</v>
      </c>
      <c r="AW491" s="12" t="s">
        <v>35</v>
      </c>
      <c r="AX491" s="12" t="s">
        <v>73</v>
      </c>
      <c r="AY491" s="149" t="s">
        <v>251</v>
      </c>
    </row>
    <row r="492" spans="2:65" s="15" customFormat="1" ht="11.25">
      <c r="B492" s="168"/>
      <c r="D492" s="148" t="s">
        <v>261</v>
      </c>
      <c r="E492" s="169" t="s">
        <v>19</v>
      </c>
      <c r="F492" s="170" t="s">
        <v>781</v>
      </c>
      <c r="H492" s="171">
        <v>11.776</v>
      </c>
      <c r="I492" s="172"/>
      <c r="L492" s="168"/>
      <c r="M492" s="173"/>
      <c r="T492" s="174"/>
      <c r="AT492" s="169" t="s">
        <v>261</v>
      </c>
      <c r="AU492" s="169" t="s">
        <v>83</v>
      </c>
      <c r="AV492" s="15" t="s">
        <v>268</v>
      </c>
      <c r="AW492" s="15" t="s">
        <v>35</v>
      </c>
      <c r="AX492" s="15" t="s">
        <v>81</v>
      </c>
      <c r="AY492" s="169" t="s">
        <v>251</v>
      </c>
    </row>
    <row r="493" spans="2:65" s="1" customFormat="1" ht="24.2" customHeight="1">
      <c r="B493" s="33"/>
      <c r="C493" s="130" t="s">
        <v>782</v>
      </c>
      <c r="D493" s="130" t="s">
        <v>253</v>
      </c>
      <c r="E493" s="131" t="s">
        <v>783</v>
      </c>
      <c r="F493" s="132" t="s">
        <v>784</v>
      </c>
      <c r="G493" s="133" t="s">
        <v>90</v>
      </c>
      <c r="H493" s="134">
        <v>204.53800000000001</v>
      </c>
      <c r="I493" s="135"/>
      <c r="J493" s="136">
        <f>ROUND(I493*H493,2)</f>
        <v>0</v>
      </c>
      <c r="K493" s="132" t="s">
        <v>256</v>
      </c>
      <c r="L493" s="33"/>
      <c r="M493" s="137" t="s">
        <v>19</v>
      </c>
      <c r="N493" s="138" t="s">
        <v>44</v>
      </c>
      <c r="P493" s="139">
        <f>O493*H493</f>
        <v>0</v>
      </c>
      <c r="Q493" s="139">
        <v>0</v>
      </c>
      <c r="R493" s="139">
        <f>Q493*H493</f>
        <v>0</v>
      </c>
      <c r="S493" s="139">
        <v>0.01</v>
      </c>
      <c r="T493" s="140">
        <f>S493*H493</f>
        <v>2.0453800000000002</v>
      </c>
      <c r="AR493" s="141" t="s">
        <v>257</v>
      </c>
      <c r="AT493" s="141" t="s">
        <v>253</v>
      </c>
      <c r="AU493" s="141" t="s">
        <v>83</v>
      </c>
      <c r="AY493" s="18" t="s">
        <v>251</v>
      </c>
      <c r="BE493" s="142">
        <f>IF(N493="základní",J493,0)</f>
        <v>0</v>
      </c>
      <c r="BF493" s="142">
        <f>IF(N493="snížená",J493,0)</f>
        <v>0</v>
      </c>
      <c r="BG493" s="142">
        <f>IF(N493="zákl. přenesená",J493,0)</f>
        <v>0</v>
      </c>
      <c r="BH493" s="142">
        <f>IF(N493="sníž. přenesená",J493,0)</f>
        <v>0</v>
      </c>
      <c r="BI493" s="142">
        <f>IF(N493="nulová",J493,0)</f>
        <v>0</v>
      </c>
      <c r="BJ493" s="18" t="s">
        <v>81</v>
      </c>
      <c r="BK493" s="142">
        <f>ROUND(I493*H493,2)</f>
        <v>0</v>
      </c>
      <c r="BL493" s="18" t="s">
        <v>257</v>
      </c>
      <c r="BM493" s="141" t="s">
        <v>785</v>
      </c>
    </row>
    <row r="494" spans="2:65" s="1" customFormat="1" ht="11.25">
      <c r="B494" s="33"/>
      <c r="D494" s="143" t="s">
        <v>259</v>
      </c>
      <c r="F494" s="144" t="s">
        <v>786</v>
      </c>
      <c r="I494" s="145"/>
      <c r="L494" s="33"/>
      <c r="M494" s="146"/>
      <c r="T494" s="54"/>
      <c r="AT494" s="18" t="s">
        <v>259</v>
      </c>
      <c r="AU494" s="18" t="s">
        <v>83</v>
      </c>
    </row>
    <row r="495" spans="2:65" s="12" customFormat="1" ht="11.25">
      <c r="B495" s="147"/>
      <c r="D495" s="148" t="s">
        <v>261</v>
      </c>
      <c r="E495" s="149" t="s">
        <v>19</v>
      </c>
      <c r="F495" s="150" t="s">
        <v>166</v>
      </c>
      <c r="H495" s="151">
        <v>153.40600000000001</v>
      </c>
      <c r="I495" s="152"/>
      <c r="L495" s="147"/>
      <c r="M495" s="153"/>
      <c r="T495" s="154"/>
      <c r="AT495" s="149" t="s">
        <v>261</v>
      </c>
      <c r="AU495" s="149" t="s">
        <v>83</v>
      </c>
      <c r="AV495" s="12" t="s">
        <v>83</v>
      </c>
      <c r="AW495" s="12" t="s">
        <v>35</v>
      </c>
      <c r="AX495" s="12" t="s">
        <v>73</v>
      </c>
      <c r="AY495" s="149" t="s">
        <v>251</v>
      </c>
    </row>
    <row r="496" spans="2:65" s="12" customFormat="1" ht="11.25">
      <c r="B496" s="147"/>
      <c r="D496" s="148" t="s">
        <v>261</v>
      </c>
      <c r="E496" s="149" t="s">
        <v>19</v>
      </c>
      <c r="F496" s="150" t="s">
        <v>169</v>
      </c>
      <c r="H496" s="151">
        <v>38.348999999999997</v>
      </c>
      <c r="I496" s="152"/>
      <c r="L496" s="147"/>
      <c r="M496" s="153"/>
      <c r="T496" s="154"/>
      <c r="AT496" s="149" t="s">
        <v>261</v>
      </c>
      <c r="AU496" s="149" t="s">
        <v>83</v>
      </c>
      <c r="AV496" s="12" t="s">
        <v>83</v>
      </c>
      <c r="AW496" s="12" t="s">
        <v>35</v>
      </c>
      <c r="AX496" s="12" t="s">
        <v>73</v>
      </c>
      <c r="AY496" s="149" t="s">
        <v>251</v>
      </c>
    </row>
    <row r="497" spans="2:65" s="12" customFormat="1" ht="11.25">
      <c r="B497" s="147"/>
      <c r="D497" s="148" t="s">
        <v>261</v>
      </c>
      <c r="E497" s="149" t="s">
        <v>19</v>
      </c>
      <c r="F497" s="150" t="s">
        <v>172</v>
      </c>
      <c r="H497" s="151">
        <v>12.782999999999999</v>
      </c>
      <c r="I497" s="152"/>
      <c r="L497" s="147"/>
      <c r="M497" s="153"/>
      <c r="T497" s="154"/>
      <c r="AT497" s="149" t="s">
        <v>261</v>
      </c>
      <c r="AU497" s="149" t="s">
        <v>83</v>
      </c>
      <c r="AV497" s="12" t="s">
        <v>83</v>
      </c>
      <c r="AW497" s="12" t="s">
        <v>35</v>
      </c>
      <c r="AX497" s="12" t="s">
        <v>73</v>
      </c>
      <c r="AY497" s="149" t="s">
        <v>251</v>
      </c>
    </row>
    <row r="498" spans="2:65" s="14" customFormat="1" ht="11.25">
      <c r="B498" s="161"/>
      <c r="D498" s="148" t="s">
        <v>261</v>
      </c>
      <c r="E498" s="162" t="s">
        <v>19</v>
      </c>
      <c r="F498" s="163" t="s">
        <v>280</v>
      </c>
      <c r="H498" s="164">
        <v>204.53800000000001</v>
      </c>
      <c r="I498" s="165"/>
      <c r="L498" s="161"/>
      <c r="M498" s="166"/>
      <c r="T498" s="167"/>
      <c r="AT498" s="162" t="s">
        <v>261</v>
      </c>
      <c r="AU498" s="162" t="s">
        <v>83</v>
      </c>
      <c r="AV498" s="14" t="s">
        <v>257</v>
      </c>
      <c r="AW498" s="14" t="s">
        <v>35</v>
      </c>
      <c r="AX498" s="14" t="s">
        <v>81</v>
      </c>
      <c r="AY498" s="162" t="s">
        <v>251</v>
      </c>
    </row>
    <row r="499" spans="2:65" s="1" customFormat="1" ht="16.5" customHeight="1">
      <c r="B499" s="33"/>
      <c r="C499" s="130" t="s">
        <v>787</v>
      </c>
      <c r="D499" s="130" t="s">
        <v>253</v>
      </c>
      <c r="E499" s="131" t="s">
        <v>788</v>
      </c>
      <c r="F499" s="132" t="s">
        <v>789</v>
      </c>
      <c r="G499" s="133" t="s">
        <v>90</v>
      </c>
      <c r="H499" s="134">
        <v>37.768000000000001</v>
      </c>
      <c r="I499" s="135"/>
      <c r="J499" s="136">
        <f>ROUND(I499*H499,2)</f>
        <v>0</v>
      </c>
      <c r="K499" s="132" t="s">
        <v>256</v>
      </c>
      <c r="L499" s="33"/>
      <c r="M499" s="137" t="s">
        <v>19</v>
      </c>
      <c r="N499" s="138" t="s">
        <v>44</v>
      </c>
      <c r="P499" s="139">
        <f>O499*H499</f>
        <v>0</v>
      </c>
      <c r="Q499" s="139">
        <v>0</v>
      </c>
      <c r="R499" s="139">
        <f>Q499*H499</f>
        <v>0</v>
      </c>
      <c r="S499" s="139">
        <v>1.4E-2</v>
      </c>
      <c r="T499" s="140">
        <f>S499*H499</f>
        <v>0.528752</v>
      </c>
      <c r="AR499" s="141" t="s">
        <v>257</v>
      </c>
      <c r="AT499" s="141" t="s">
        <v>253</v>
      </c>
      <c r="AU499" s="141" t="s">
        <v>83</v>
      </c>
      <c r="AY499" s="18" t="s">
        <v>251</v>
      </c>
      <c r="BE499" s="142">
        <f>IF(N499="základní",J499,0)</f>
        <v>0</v>
      </c>
      <c r="BF499" s="142">
        <f>IF(N499="snížená",J499,0)</f>
        <v>0</v>
      </c>
      <c r="BG499" s="142">
        <f>IF(N499="zákl. přenesená",J499,0)</f>
        <v>0</v>
      </c>
      <c r="BH499" s="142">
        <f>IF(N499="sníž. přenesená",J499,0)</f>
        <v>0</v>
      </c>
      <c r="BI499" s="142">
        <f>IF(N499="nulová",J499,0)</f>
        <v>0</v>
      </c>
      <c r="BJ499" s="18" t="s">
        <v>81</v>
      </c>
      <c r="BK499" s="142">
        <f>ROUND(I499*H499,2)</f>
        <v>0</v>
      </c>
      <c r="BL499" s="18" t="s">
        <v>257</v>
      </c>
      <c r="BM499" s="141" t="s">
        <v>790</v>
      </c>
    </row>
    <row r="500" spans="2:65" s="1" customFormat="1" ht="11.25">
      <c r="B500" s="33"/>
      <c r="D500" s="143" t="s">
        <v>259</v>
      </c>
      <c r="F500" s="144" t="s">
        <v>791</v>
      </c>
      <c r="I500" s="145"/>
      <c r="L500" s="33"/>
      <c r="M500" s="146"/>
      <c r="T500" s="54"/>
      <c r="AT500" s="18" t="s">
        <v>259</v>
      </c>
      <c r="AU500" s="18" t="s">
        <v>83</v>
      </c>
    </row>
    <row r="501" spans="2:65" s="12" customFormat="1" ht="11.25">
      <c r="B501" s="147"/>
      <c r="D501" s="148" t="s">
        <v>261</v>
      </c>
      <c r="E501" s="149" t="s">
        <v>19</v>
      </c>
      <c r="F501" s="150" t="s">
        <v>163</v>
      </c>
      <c r="H501" s="151">
        <v>37.768000000000001</v>
      </c>
      <c r="I501" s="152"/>
      <c r="L501" s="147"/>
      <c r="M501" s="153"/>
      <c r="T501" s="154"/>
      <c r="AT501" s="149" t="s">
        <v>261</v>
      </c>
      <c r="AU501" s="149" t="s">
        <v>83</v>
      </c>
      <c r="AV501" s="12" t="s">
        <v>83</v>
      </c>
      <c r="AW501" s="12" t="s">
        <v>35</v>
      </c>
      <c r="AX501" s="12" t="s">
        <v>81</v>
      </c>
      <c r="AY501" s="149" t="s">
        <v>251</v>
      </c>
    </row>
    <row r="502" spans="2:65" s="1" customFormat="1" ht="24.2" customHeight="1">
      <c r="B502" s="33"/>
      <c r="C502" s="130" t="s">
        <v>792</v>
      </c>
      <c r="D502" s="130" t="s">
        <v>253</v>
      </c>
      <c r="E502" s="131" t="s">
        <v>793</v>
      </c>
      <c r="F502" s="132" t="s">
        <v>794</v>
      </c>
      <c r="G502" s="133" t="s">
        <v>90</v>
      </c>
      <c r="H502" s="134">
        <v>1.26</v>
      </c>
      <c r="I502" s="135"/>
      <c r="J502" s="136">
        <f>ROUND(I502*H502,2)</f>
        <v>0</v>
      </c>
      <c r="K502" s="132" t="s">
        <v>256</v>
      </c>
      <c r="L502" s="33"/>
      <c r="M502" s="137" t="s">
        <v>19</v>
      </c>
      <c r="N502" s="138" t="s">
        <v>44</v>
      </c>
      <c r="P502" s="139">
        <f>O502*H502</f>
        <v>0</v>
      </c>
      <c r="Q502" s="139">
        <v>0</v>
      </c>
      <c r="R502" s="139">
        <f>Q502*H502</f>
        <v>0</v>
      </c>
      <c r="S502" s="139">
        <v>6.8000000000000005E-2</v>
      </c>
      <c r="T502" s="140">
        <f>S502*H502</f>
        <v>8.5680000000000006E-2</v>
      </c>
      <c r="AR502" s="141" t="s">
        <v>257</v>
      </c>
      <c r="AT502" s="141" t="s">
        <v>253</v>
      </c>
      <c r="AU502" s="141" t="s">
        <v>83</v>
      </c>
      <c r="AY502" s="18" t="s">
        <v>251</v>
      </c>
      <c r="BE502" s="142">
        <f>IF(N502="základní",J502,0)</f>
        <v>0</v>
      </c>
      <c r="BF502" s="142">
        <f>IF(N502="snížená",J502,0)</f>
        <v>0</v>
      </c>
      <c r="BG502" s="142">
        <f>IF(N502="zákl. přenesená",J502,0)</f>
        <v>0</v>
      </c>
      <c r="BH502" s="142">
        <f>IF(N502="sníž. přenesená",J502,0)</f>
        <v>0</v>
      </c>
      <c r="BI502" s="142">
        <f>IF(N502="nulová",J502,0)</f>
        <v>0</v>
      </c>
      <c r="BJ502" s="18" t="s">
        <v>81</v>
      </c>
      <c r="BK502" s="142">
        <f>ROUND(I502*H502,2)</f>
        <v>0</v>
      </c>
      <c r="BL502" s="18" t="s">
        <v>257</v>
      </c>
      <c r="BM502" s="141" t="s">
        <v>795</v>
      </c>
    </row>
    <row r="503" spans="2:65" s="1" customFormat="1" ht="11.25">
      <c r="B503" s="33"/>
      <c r="D503" s="143" t="s">
        <v>259</v>
      </c>
      <c r="F503" s="144" t="s">
        <v>796</v>
      </c>
      <c r="I503" s="145"/>
      <c r="L503" s="33"/>
      <c r="M503" s="146"/>
      <c r="T503" s="54"/>
      <c r="AT503" s="18" t="s">
        <v>259</v>
      </c>
      <c r="AU503" s="18" t="s">
        <v>83</v>
      </c>
    </row>
    <row r="504" spans="2:65" s="13" customFormat="1" ht="11.25">
      <c r="B504" s="155"/>
      <c r="D504" s="148" t="s">
        <v>261</v>
      </c>
      <c r="E504" s="156" t="s">
        <v>19</v>
      </c>
      <c r="F504" s="157" t="s">
        <v>797</v>
      </c>
      <c r="H504" s="156" t="s">
        <v>19</v>
      </c>
      <c r="I504" s="158"/>
      <c r="L504" s="155"/>
      <c r="M504" s="159"/>
      <c r="T504" s="160"/>
      <c r="AT504" s="156" t="s">
        <v>261</v>
      </c>
      <c r="AU504" s="156" t="s">
        <v>83</v>
      </c>
      <c r="AV504" s="13" t="s">
        <v>81</v>
      </c>
      <c r="AW504" s="13" t="s">
        <v>35</v>
      </c>
      <c r="AX504" s="13" t="s">
        <v>73</v>
      </c>
      <c r="AY504" s="156" t="s">
        <v>251</v>
      </c>
    </row>
    <row r="505" spans="2:65" s="12" customFormat="1" ht="11.25">
      <c r="B505" s="147"/>
      <c r="D505" s="148" t="s">
        <v>261</v>
      </c>
      <c r="E505" s="149" t="s">
        <v>19</v>
      </c>
      <c r="F505" s="150" t="s">
        <v>798</v>
      </c>
      <c r="H505" s="151">
        <v>0.45</v>
      </c>
      <c r="I505" s="152"/>
      <c r="L505" s="147"/>
      <c r="M505" s="153"/>
      <c r="T505" s="154"/>
      <c r="AT505" s="149" t="s">
        <v>261</v>
      </c>
      <c r="AU505" s="149" t="s">
        <v>83</v>
      </c>
      <c r="AV505" s="12" t="s">
        <v>83</v>
      </c>
      <c r="AW505" s="12" t="s">
        <v>35</v>
      </c>
      <c r="AX505" s="12" t="s">
        <v>73</v>
      </c>
      <c r="AY505" s="149" t="s">
        <v>251</v>
      </c>
    </row>
    <row r="506" spans="2:65" s="12" customFormat="1" ht="11.25">
      <c r="B506" s="147"/>
      <c r="D506" s="148" t="s">
        <v>261</v>
      </c>
      <c r="E506" s="149" t="s">
        <v>19</v>
      </c>
      <c r="F506" s="150" t="s">
        <v>799</v>
      </c>
      <c r="H506" s="151">
        <v>0.81</v>
      </c>
      <c r="I506" s="152"/>
      <c r="L506" s="147"/>
      <c r="M506" s="153"/>
      <c r="T506" s="154"/>
      <c r="AT506" s="149" t="s">
        <v>261</v>
      </c>
      <c r="AU506" s="149" t="s">
        <v>83</v>
      </c>
      <c r="AV506" s="12" t="s">
        <v>83</v>
      </c>
      <c r="AW506" s="12" t="s">
        <v>35</v>
      </c>
      <c r="AX506" s="12" t="s">
        <v>73</v>
      </c>
      <c r="AY506" s="149" t="s">
        <v>251</v>
      </c>
    </row>
    <row r="507" spans="2:65" s="14" customFormat="1" ht="11.25">
      <c r="B507" s="161"/>
      <c r="D507" s="148" t="s">
        <v>261</v>
      </c>
      <c r="E507" s="162" t="s">
        <v>19</v>
      </c>
      <c r="F507" s="163" t="s">
        <v>280</v>
      </c>
      <c r="H507" s="164">
        <v>1.26</v>
      </c>
      <c r="I507" s="165"/>
      <c r="L507" s="161"/>
      <c r="M507" s="166"/>
      <c r="T507" s="167"/>
      <c r="AT507" s="162" t="s">
        <v>261</v>
      </c>
      <c r="AU507" s="162" t="s">
        <v>83</v>
      </c>
      <c r="AV507" s="14" t="s">
        <v>257</v>
      </c>
      <c r="AW507" s="14" t="s">
        <v>35</v>
      </c>
      <c r="AX507" s="14" t="s">
        <v>81</v>
      </c>
      <c r="AY507" s="162" t="s">
        <v>251</v>
      </c>
    </row>
    <row r="508" spans="2:65" s="1" customFormat="1" ht="24.2" customHeight="1">
      <c r="B508" s="33"/>
      <c r="C508" s="130" t="s">
        <v>800</v>
      </c>
      <c r="D508" s="130" t="s">
        <v>253</v>
      </c>
      <c r="E508" s="131" t="s">
        <v>801</v>
      </c>
      <c r="F508" s="132" t="s">
        <v>802</v>
      </c>
      <c r="G508" s="133" t="s">
        <v>90</v>
      </c>
      <c r="H508" s="134">
        <v>37.768000000000001</v>
      </c>
      <c r="I508" s="135"/>
      <c r="J508" s="136">
        <f>ROUND(I508*H508,2)</f>
        <v>0</v>
      </c>
      <c r="K508" s="132" t="s">
        <v>256</v>
      </c>
      <c r="L508" s="33"/>
      <c r="M508" s="137" t="s">
        <v>19</v>
      </c>
      <c r="N508" s="138" t="s">
        <v>44</v>
      </c>
      <c r="P508" s="139">
        <f>O508*H508</f>
        <v>0</v>
      </c>
      <c r="Q508" s="139">
        <v>0</v>
      </c>
      <c r="R508" s="139">
        <f>Q508*H508</f>
        <v>0</v>
      </c>
      <c r="S508" s="139">
        <v>7.2999999999999995E-2</v>
      </c>
      <c r="T508" s="140">
        <f>S508*H508</f>
        <v>2.7570639999999997</v>
      </c>
      <c r="AR508" s="141" t="s">
        <v>257</v>
      </c>
      <c r="AT508" s="141" t="s">
        <v>253</v>
      </c>
      <c r="AU508" s="141" t="s">
        <v>83</v>
      </c>
      <c r="AY508" s="18" t="s">
        <v>251</v>
      </c>
      <c r="BE508" s="142">
        <f>IF(N508="základní",J508,0)</f>
        <v>0</v>
      </c>
      <c r="BF508" s="142">
        <f>IF(N508="snížená",J508,0)</f>
        <v>0</v>
      </c>
      <c r="BG508" s="142">
        <f>IF(N508="zákl. přenesená",J508,0)</f>
        <v>0</v>
      </c>
      <c r="BH508" s="142">
        <f>IF(N508="sníž. přenesená",J508,0)</f>
        <v>0</v>
      </c>
      <c r="BI508" s="142">
        <f>IF(N508="nulová",J508,0)</f>
        <v>0</v>
      </c>
      <c r="BJ508" s="18" t="s">
        <v>81</v>
      </c>
      <c r="BK508" s="142">
        <f>ROUND(I508*H508,2)</f>
        <v>0</v>
      </c>
      <c r="BL508" s="18" t="s">
        <v>257</v>
      </c>
      <c r="BM508" s="141" t="s">
        <v>803</v>
      </c>
    </row>
    <row r="509" spans="2:65" s="1" customFormat="1" ht="11.25">
      <c r="B509" s="33"/>
      <c r="D509" s="143" t="s">
        <v>259</v>
      </c>
      <c r="F509" s="144" t="s">
        <v>804</v>
      </c>
      <c r="I509" s="145"/>
      <c r="L509" s="33"/>
      <c r="M509" s="146"/>
      <c r="T509" s="54"/>
      <c r="AT509" s="18" t="s">
        <v>259</v>
      </c>
      <c r="AU509" s="18" t="s">
        <v>83</v>
      </c>
    </row>
    <row r="510" spans="2:65" s="12" customFormat="1" ht="11.25">
      <c r="B510" s="147"/>
      <c r="D510" s="148" t="s">
        <v>261</v>
      </c>
      <c r="E510" s="149" t="s">
        <v>19</v>
      </c>
      <c r="F510" s="150" t="s">
        <v>163</v>
      </c>
      <c r="H510" s="151">
        <v>37.768000000000001</v>
      </c>
      <c r="I510" s="152"/>
      <c r="L510" s="147"/>
      <c r="M510" s="153"/>
      <c r="T510" s="154"/>
      <c r="AT510" s="149" t="s">
        <v>261</v>
      </c>
      <c r="AU510" s="149" t="s">
        <v>83</v>
      </c>
      <c r="AV510" s="12" t="s">
        <v>83</v>
      </c>
      <c r="AW510" s="12" t="s">
        <v>35</v>
      </c>
      <c r="AX510" s="12" t="s">
        <v>81</v>
      </c>
      <c r="AY510" s="149" t="s">
        <v>251</v>
      </c>
    </row>
    <row r="511" spans="2:65" s="1" customFormat="1" ht="16.5" customHeight="1">
      <c r="B511" s="33"/>
      <c r="C511" s="130" t="s">
        <v>805</v>
      </c>
      <c r="D511" s="130" t="s">
        <v>253</v>
      </c>
      <c r="E511" s="131" t="s">
        <v>806</v>
      </c>
      <c r="F511" s="132" t="s">
        <v>807</v>
      </c>
      <c r="G511" s="133" t="s">
        <v>731</v>
      </c>
      <c r="H511" s="134">
        <v>2</v>
      </c>
      <c r="I511" s="135"/>
      <c r="J511" s="136">
        <f t="shared" ref="J511:J521" si="0">ROUND(I511*H511,2)</f>
        <v>0</v>
      </c>
      <c r="K511" s="132" t="s">
        <v>19</v>
      </c>
      <c r="L511" s="33"/>
      <c r="M511" s="137" t="s">
        <v>19</v>
      </c>
      <c r="N511" s="138" t="s">
        <v>44</v>
      </c>
      <c r="P511" s="139">
        <f t="shared" ref="P511:P521" si="1">O511*H511</f>
        <v>0</v>
      </c>
      <c r="Q511" s="139">
        <v>0</v>
      </c>
      <c r="R511" s="139">
        <f t="shared" ref="R511:R521" si="2">Q511*H511</f>
        <v>0</v>
      </c>
      <c r="S511" s="139">
        <v>0</v>
      </c>
      <c r="T511" s="140">
        <f t="shared" ref="T511:T521" si="3">S511*H511</f>
        <v>0</v>
      </c>
      <c r="AR511" s="141" t="s">
        <v>257</v>
      </c>
      <c r="AT511" s="141" t="s">
        <v>253</v>
      </c>
      <c r="AU511" s="141" t="s">
        <v>83</v>
      </c>
      <c r="AY511" s="18" t="s">
        <v>251</v>
      </c>
      <c r="BE511" s="142">
        <f t="shared" ref="BE511:BE521" si="4">IF(N511="základní",J511,0)</f>
        <v>0</v>
      </c>
      <c r="BF511" s="142">
        <f t="shared" ref="BF511:BF521" si="5">IF(N511="snížená",J511,0)</f>
        <v>0</v>
      </c>
      <c r="BG511" s="142">
        <f t="shared" ref="BG511:BG521" si="6">IF(N511="zákl. přenesená",J511,0)</f>
        <v>0</v>
      </c>
      <c r="BH511" s="142">
        <f t="shared" ref="BH511:BH521" si="7">IF(N511="sníž. přenesená",J511,0)</f>
        <v>0</v>
      </c>
      <c r="BI511" s="142">
        <f t="shared" ref="BI511:BI521" si="8">IF(N511="nulová",J511,0)</f>
        <v>0</v>
      </c>
      <c r="BJ511" s="18" t="s">
        <v>81</v>
      </c>
      <c r="BK511" s="142">
        <f t="shared" ref="BK511:BK521" si="9">ROUND(I511*H511,2)</f>
        <v>0</v>
      </c>
      <c r="BL511" s="18" t="s">
        <v>257</v>
      </c>
      <c r="BM511" s="141" t="s">
        <v>808</v>
      </c>
    </row>
    <row r="512" spans="2:65" s="1" customFormat="1" ht="16.5" customHeight="1">
      <c r="B512" s="33"/>
      <c r="C512" s="130" t="s">
        <v>809</v>
      </c>
      <c r="D512" s="130" t="s">
        <v>253</v>
      </c>
      <c r="E512" s="131" t="s">
        <v>810</v>
      </c>
      <c r="F512" s="132" t="s">
        <v>811</v>
      </c>
      <c r="G512" s="133" t="s">
        <v>731</v>
      </c>
      <c r="H512" s="134">
        <v>1</v>
      </c>
      <c r="I512" s="135"/>
      <c r="J512" s="136">
        <f t="shared" si="0"/>
        <v>0</v>
      </c>
      <c r="K512" s="132" t="s">
        <v>19</v>
      </c>
      <c r="L512" s="33"/>
      <c r="M512" s="137" t="s">
        <v>19</v>
      </c>
      <c r="N512" s="138" t="s">
        <v>44</v>
      </c>
      <c r="P512" s="139">
        <f t="shared" si="1"/>
        <v>0</v>
      </c>
      <c r="Q512" s="139">
        <v>0</v>
      </c>
      <c r="R512" s="139">
        <f t="shared" si="2"/>
        <v>0</v>
      </c>
      <c r="S512" s="139">
        <v>0</v>
      </c>
      <c r="T512" s="140">
        <f t="shared" si="3"/>
        <v>0</v>
      </c>
      <c r="AR512" s="141" t="s">
        <v>257</v>
      </c>
      <c r="AT512" s="141" t="s">
        <v>253</v>
      </c>
      <c r="AU512" s="141" t="s">
        <v>83</v>
      </c>
      <c r="AY512" s="18" t="s">
        <v>251</v>
      </c>
      <c r="BE512" s="142">
        <f t="shared" si="4"/>
        <v>0</v>
      </c>
      <c r="BF512" s="142">
        <f t="shared" si="5"/>
        <v>0</v>
      </c>
      <c r="BG512" s="142">
        <f t="shared" si="6"/>
        <v>0</v>
      </c>
      <c r="BH512" s="142">
        <f t="shared" si="7"/>
        <v>0</v>
      </c>
      <c r="BI512" s="142">
        <f t="shared" si="8"/>
        <v>0</v>
      </c>
      <c r="BJ512" s="18" t="s">
        <v>81</v>
      </c>
      <c r="BK512" s="142">
        <f t="shared" si="9"/>
        <v>0</v>
      </c>
      <c r="BL512" s="18" t="s">
        <v>257</v>
      </c>
      <c r="BM512" s="141" t="s">
        <v>812</v>
      </c>
    </row>
    <row r="513" spans="2:65" s="1" customFormat="1" ht="16.5" customHeight="1">
      <c r="B513" s="33"/>
      <c r="C513" s="130" t="s">
        <v>813</v>
      </c>
      <c r="D513" s="130" t="s">
        <v>253</v>
      </c>
      <c r="E513" s="131" t="s">
        <v>814</v>
      </c>
      <c r="F513" s="132" t="s">
        <v>815</v>
      </c>
      <c r="G513" s="133" t="s">
        <v>731</v>
      </c>
      <c r="H513" s="134">
        <v>1</v>
      </c>
      <c r="I513" s="135"/>
      <c r="J513" s="136">
        <f t="shared" si="0"/>
        <v>0</v>
      </c>
      <c r="K513" s="132" t="s">
        <v>19</v>
      </c>
      <c r="L513" s="33"/>
      <c r="M513" s="137" t="s">
        <v>19</v>
      </c>
      <c r="N513" s="138" t="s">
        <v>44</v>
      </c>
      <c r="P513" s="139">
        <f t="shared" si="1"/>
        <v>0</v>
      </c>
      <c r="Q513" s="139">
        <v>0</v>
      </c>
      <c r="R513" s="139">
        <f t="shared" si="2"/>
        <v>0</v>
      </c>
      <c r="S513" s="139">
        <v>0</v>
      </c>
      <c r="T513" s="140">
        <f t="shared" si="3"/>
        <v>0</v>
      </c>
      <c r="AR513" s="141" t="s">
        <v>257</v>
      </c>
      <c r="AT513" s="141" t="s">
        <v>253</v>
      </c>
      <c r="AU513" s="141" t="s">
        <v>83</v>
      </c>
      <c r="AY513" s="18" t="s">
        <v>251</v>
      </c>
      <c r="BE513" s="142">
        <f t="shared" si="4"/>
        <v>0</v>
      </c>
      <c r="BF513" s="142">
        <f t="shared" si="5"/>
        <v>0</v>
      </c>
      <c r="BG513" s="142">
        <f t="shared" si="6"/>
        <v>0</v>
      </c>
      <c r="BH513" s="142">
        <f t="shared" si="7"/>
        <v>0</v>
      </c>
      <c r="BI513" s="142">
        <f t="shared" si="8"/>
        <v>0</v>
      </c>
      <c r="BJ513" s="18" t="s">
        <v>81</v>
      </c>
      <c r="BK513" s="142">
        <f t="shared" si="9"/>
        <v>0</v>
      </c>
      <c r="BL513" s="18" t="s">
        <v>257</v>
      </c>
      <c r="BM513" s="141" t="s">
        <v>816</v>
      </c>
    </row>
    <row r="514" spans="2:65" s="1" customFormat="1" ht="16.5" customHeight="1">
      <c r="B514" s="33"/>
      <c r="C514" s="130" t="s">
        <v>817</v>
      </c>
      <c r="D514" s="130" t="s">
        <v>253</v>
      </c>
      <c r="E514" s="131" t="s">
        <v>818</v>
      </c>
      <c r="F514" s="132" t="s">
        <v>819</v>
      </c>
      <c r="G514" s="133" t="s">
        <v>731</v>
      </c>
      <c r="H514" s="134">
        <v>3</v>
      </c>
      <c r="I514" s="135"/>
      <c r="J514" s="136">
        <f t="shared" si="0"/>
        <v>0</v>
      </c>
      <c r="K514" s="132" t="s">
        <v>19</v>
      </c>
      <c r="L514" s="33"/>
      <c r="M514" s="137" t="s">
        <v>19</v>
      </c>
      <c r="N514" s="138" t="s">
        <v>44</v>
      </c>
      <c r="P514" s="139">
        <f t="shared" si="1"/>
        <v>0</v>
      </c>
      <c r="Q514" s="139">
        <v>0</v>
      </c>
      <c r="R514" s="139">
        <f t="shared" si="2"/>
        <v>0</v>
      </c>
      <c r="S514" s="139">
        <v>0</v>
      </c>
      <c r="T514" s="140">
        <f t="shared" si="3"/>
        <v>0</v>
      </c>
      <c r="AR514" s="141" t="s">
        <v>257</v>
      </c>
      <c r="AT514" s="141" t="s">
        <v>253</v>
      </c>
      <c r="AU514" s="141" t="s">
        <v>83</v>
      </c>
      <c r="AY514" s="18" t="s">
        <v>251</v>
      </c>
      <c r="BE514" s="142">
        <f t="shared" si="4"/>
        <v>0</v>
      </c>
      <c r="BF514" s="142">
        <f t="shared" si="5"/>
        <v>0</v>
      </c>
      <c r="BG514" s="142">
        <f t="shared" si="6"/>
        <v>0</v>
      </c>
      <c r="BH514" s="142">
        <f t="shared" si="7"/>
        <v>0</v>
      </c>
      <c r="BI514" s="142">
        <f t="shared" si="8"/>
        <v>0</v>
      </c>
      <c r="BJ514" s="18" t="s">
        <v>81</v>
      </c>
      <c r="BK514" s="142">
        <f t="shared" si="9"/>
        <v>0</v>
      </c>
      <c r="BL514" s="18" t="s">
        <v>257</v>
      </c>
      <c r="BM514" s="141" t="s">
        <v>820</v>
      </c>
    </row>
    <row r="515" spans="2:65" s="1" customFormat="1" ht="16.5" customHeight="1">
      <c r="B515" s="33"/>
      <c r="C515" s="130" t="s">
        <v>821</v>
      </c>
      <c r="D515" s="130" t="s">
        <v>253</v>
      </c>
      <c r="E515" s="131" t="s">
        <v>822</v>
      </c>
      <c r="F515" s="132" t="s">
        <v>823</v>
      </c>
      <c r="G515" s="133" t="s">
        <v>731</v>
      </c>
      <c r="H515" s="134">
        <v>5</v>
      </c>
      <c r="I515" s="135"/>
      <c r="J515" s="136">
        <f t="shared" si="0"/>
        <v>0</v>
      </c>
      <c r="K515" s="132" t="s">
        <v>19</v>
      </c>
      <c r="L515" s="33"/>
      <c r="M515" s="137" t="s">
        <v>19</v>
      </c>
      <c r="N515" s="138" t="s">
        <v>44</v>
      </c>
      <c r="P515" s="139">
        <f t="shared" si="1"/>
        <v>0</v>
      </c>
      <c r="Q515" s="139">
        <v>0</v>
      </c>
      <c r="R515" s="139">
        <f t="shared" si="2"/>
        <v>0</v>
      </c>
      <c r="S515" s="139">
        <v>0</v>
      </c>
      <c r="T515" s="140">
        <f t="shared" si="3"/>
        <v>0</v>
      </c>
      <c r="AR515" s="141" t="s">
        <v>257</v>
      </c>
      <c r="AT515" s="141" t="s">
        <v>253</v>
      </c>
      <c r="AU515" s="141" t="s">
        <v>83</v>
      </c>
      <c r="AY515" s="18" t="s">
        <v>251</v>
      </c>
      <c r="BE515" s="142">
        <f t="shared" si="4"/>
        <v>0</v>
      </c>
      <c r="BF515" s="142">
        <f t="shared" si="5"/>
        <v>0</v>
      </c>
      <c r="BG515" s="142">
        <f t="shared" si="6"/>
        <v>0</v>
      </c>
      <c r="BH515" s="142">
        <f t="shared" si="7"/>
        <v>0</v>
      </c>
      <c r="BI515" s="142">
        <f t="shared" si="8"/>
        <v>0</v>
      </c>
      <c r="BJ515" s="18" t="s">
        <v>81</v>
      </c>
      <c r="BK515" s="142">
        <f t="shared" si="9"/>
        <v>0</v>
      </c>
      <c r="BL515" s="18" t="s">
        <v>257</v>
      </c>
      <c r="BM515" s="141" t="s">
        <v>824</v>
      </c>
    </row>
    <row r="516" spans="2:65" s="1" customFormat="1" ht="16.5" customHeight="1">
      <c r="B516" s="33"/>
      <c r="C516" s="130" t="s">
        <v>825</v>
      </c>
      <c r="D516" s="130" t="s">
        <v>253</v>
      </c>
      <c r="E516" s="131" t="s">
        <v>826</v>
      </c>
      <c r="F516" s="132" t="s">
        <v>827</v>
      </c>
      <c r="G516" s="133" t="s">
        <v>731</v>
      </c>
      <c r="H516" s="134">
        <v>1</v>
      </c>
      <c r="I516" s="135"/>
      <c r="J516" s="136">
        <f t="shared" si="0"/>
        <v>0</v>
      </c>
      <c r="K516" s="132" t="s">
        <v>19</v>
      </c>
      <c r="L516" s="33"/>
      <c r="M516" s="137" t="s">
        <v>19</v>
      </c>
      <c r="N516" s="138" t="s">
        <v>44</v>
      </c>
      <c r="P516" s="139">
        <f t="shared" si="1"/>
        <v>0</v>
      </c>
      <c r="Q516" s="139">
        <v>0</v>
      </c>
      <c r="R516" s="139">
        <f t="shared" si="2"/>
        <v>0</v>
      </c>
      <c r="S516" s="139">
        <v>0</v>
      </c>
      <c r="T516" s="140">
        <f t="shared" si="3"/>
        <v>0</v>
      </c>
      <c r="AR516" s="141" t="s">
        <v>257</v>
      </c>
      <c r="AT516" s="141" t="s">
        <v>253</v>
      </c>
      <c r="AU516" s="141" t="s">
        <v>83</v>
      </c>
      <c r="AY516" s="18" t="s">
        <v>251</v>
      </c>
      <c r="BE516" s="142">
        <f t="shared" si="4"/>
        <v>0</v>
      </c>
      <c r="BF516" s="142">
        <f t="shared" si="5"/>
        <v>0</v>
      </c>
      <c r="BG516" s="142">
        <f t="shared" si="6"/>
        <v>0</v>
      </c>
      <c r="BH516" s="142">
        <f t="shared" si="7"/>
        <v>0</v>
      </c>
      <c r="BI516" s="142">
        <f t="shared" si="8"/>
        <v>0</v>
      </c>
      <c r="BJ516" s="18" t="s">
        <v>81</v>
      </c>
      <c r="BK516" s="142">
        <f t="shared" si="9"/>
        <v>0</v>
      </c>
      <c r="BL516" s="18" t="s">
        <v>257</v>
      </c>
      <c r="BM516" s="141" t="s">
        <v>828</v>
      </c>
    </row>
    <row r="517" spans="2:65" s="1" customFormat="1" ht="16.5" customHeight="1">
      <c r="B517" s="33"/>
      <c r="C517" s="130" t="s">
        <v>829</v>
      </c>
      <c r="D517" s="130" t="s">
        <v>253</v>
      </c>
      <c r="E517" s="131" t="s">
        <v>830</v>
      </c>
      <c r="F517" s="132" t="s">
        <v>831</v>
      </c>
      <c r="G517" s="133" t="s">
        <v>731</v>
      </c>
      <c r="H517" s="134">
        <v>5</v>
      </c>
      <c r="I517" s="135"/>
      <c r="J517" s="136">
        <f t="shared" si="0"/>
        <v>0</v>
      </c>
      <c r="K517" s="132" t="s">
        <v>19</v>
      </c>
      <c r="L517" s="33"/>
      <c r="M517" s="137" t="s">
        <v>19</v>
      </c>
      <c r="N517" s="138" t="s">
        <v>44</v>
      </c>
      <c r="P517" s="139">
        <f t="shared" si="1"/>
        <v>0</v>
      </c>
      <c r="Q517" s="139">
        <v>0</v>
      </c>
      <c r="R517" s="139">
        <f t="shared" si="2"/>
        <v>0</v>
      </c>
      <c r="S517" s="139">
        <v>0</v>
      </c>
      <c r="T517" s="140">
        <f t="shared" si="3"/>
        <v>0</v>
      </c>
      <c r="AR517" s="141" t="s">
        <v>257</v>
      </c>
      <c r="AT517" s="141" t="s">
        <v>253</v>
      </c>
      <c r="AU517" s="141" t="s">
        <v>83</v>
      </c>
      <c r="AY517" s="18" t="s">
        <v>251</v>
      </c>
      <c r="BE517" s="142">
        <f t="shared" si="4"/>
        <v>0</v>
      </c>
      <c r="BF517" s="142">
        <f t="shared" si="5"/>
        <v>0</v>
      </c>
      <c r="BG517" s="142">
        <f t="shared" si="6"/>
        <v>0</v>
      </c>
      <c r="BH517" s="142">
        <f t="shared" si="7"/>
        <v>0</v>
      </c>
      <c r="BI517" s="142">
        <f t="shared" si="8"/>
        <v>0</v>
      </c>
      <c r="BJ517" s="18" t="s">
        <v>81</v>
      </c>
      <c r="BK517" s="142">
        <f t="shared" si="9"/>
        <v>0</v>
      </c>
      <c r="BL517" s="18" t="s">
        <v>257</v>
      </c>
      <c r="BM517" s="141" t="s">
        <v>832</v>
      </c>
    </row>
    <row r="518" spans="2:65" s="1" customFormat="1" ht="16.5" customHeight="1">
      <c r="B518" s="33"/>
      <c r="C518" s="130" t="s">
        <v>833</v>
      </c>
      <c r="D518" s="130" t="s">
        <v>253</v>
      </c>
      <c r="E518" s="131" t="s">
        <v>834</v>
      </c>
      <c r="F518" s="132" t="s">
        <v>835</v>
      </c>
      <c r="G518" s="133" t="s">
        <v>731</v>
      </c>
      <c r="H518" s="134">
        <v>1</v>
      </c>
      <c r="I518" s="135"/>
      <c r="J518" s="136">
        <f t="shared" si="0"/>
        <v>0</v>
      </c>
      <c r="K518" s="132" t="s">
        <v>19</v>
      </c>
      <c r="L518" s="33"/>
      <c r="M518" s="137" t="s">
        <v>19</v>
      </c>
      <c r="N518" s="138" t="s">
        <v>44</v>
      </c>
      <c r="P518" s="139">
        <f t="shared" si="1"/>
        <v>0</v>
      </c>
      <c r="Q518" s="139">
        <v>0</v>
      </c>
      <c r="R518" s="139">
        <f t="shared" si="2"/>
        <v>0</v>
      </c>
      <c r="S518" s="139">
        <v>0</v>
      </c>
      <c r="T518" s="140">
        <f t="shared" si="3"/>
        <v>0</v>
      </c>
      <c r="AR518" s="141" t="s">
        <v>257</v>
      </c>
      <c r="AT518" s="141" t="s">
        <v>253</v>
      </c>
      <c r="AU518" s="141" t="s">
        <v>83</v>
      </c>
      <c r="AY518" s="18" t="s">
        <v>251</v>
      </c>
      <c r="BE518" s="142">
        <f t="shared" si="4"/>
        <v>0</v>
      </c>
      <c r="BF518" s="142">
        <f t="shared" si="5"/>
        <v>0</v>
      </c>
      <c r="BG518" s="142">
        <f t="shared" si="6"/>
        <v>0</v>
      </c>
      <c r="BH518" s="142">
        <f t="shared" si="7"/>
        <v>0</v>
      </c>
      <c r="BI518" s="142">
        <f t="shared" si="8"/>
        <v>0</v>
      </c>
      <c r="BJ518" s="18" t="s">
        <v>81</v>
      </c>
      <c r="BK518" s="142">
        <f t="shared" si="9"/>
        <v>0</v>
      </c>
      <c r="BL518" s="18" t="s">
        <v>257</v>
      </c>
      <c r="BM518" s="141" t="s">
        <v>836</v>
      </c>
    </row>
    <row r="519" spans="2:65" s="1" customFormat="1" ht="21.75" customHeight="1">
      <c r="B519" s="33"/>
      <c r="C519" s="130" t="s">
        <v>837</v>
      </c>
      <c r="D519" s="130" t="s">
        <v>253</v>
      </c>
      <c r="E519" s="131" t="s">
        <v>838</v>
      </c>
      <c r="F519" s="132" t="s">
        <v>839</v>
      </c>
      <c r="G519" s="133" t="s">
        <v>840</v>
      </c>
      <c r="H519" s="134">
        <v>1</v>
      </c>
      <c r="I519" s="135"/>
      <c r="J519" s="136">
        <f t="shared" si="0"/>
        <v>0</v>
      </c>
      <c r="K519" s="132" t="s">
        <v>19</v>
      </c>
      <c r="L519" s="33"/>
      <c r="M519" s="137" t="s">
        <v>19</v>
      </c>
      <c r="N519" s="138" t="s">
        <v>44</v>
      </c>
      <c r="P519" s="139">
        <f t="shared" si="1"/>
        <v>0</v>
      </c>
      <c r="Q519" s="139">
        <v>0</v>
      </c>
      <c r="R519" s="139">
        <f t="shared" si="2"/>
        <v>0</v>
      </c>
      <c r="S519" s="139">
        <v>0</v>
      </c>
      <c r="T519" s="140">
        <f t="shared" si="3"/>
        <v>0</v>
      </c>
      <c r="AR519" s="141" t="s">
        <v>257</v>
      </c>
      <c r="AT519" s="141" t="s">
        <v>253</v>
      </c>
      <c r="AU519" s="141" t="s">
        <v>83</v>
      </c>
      <c r="AY519" s="18" t="s">
        <v>251</v>
      </c>
      <c r="BE519" s="142">
        <f t="shared" si="4"/>
        <v>0</v>
      </c>
      <c r="BF519" s="142">
        <f t="shared" si="5"/>
        <v>0</v>
      </c>
      <c r="BG519" s="142">
        <f t="shared" si="6"/>
        <v>0</v>
      </c>
      <c r="BH519" s="142">
        <f t="shared" si="7"/>
        <v>0</v>
      </c>
      <c r="BI519" s="142">
        <f t="shared" si="8"/>
        <v>0</v>
      </c>
      <c r="BJ519" s="18" t="s">
        <v>81</v>
      </c>
      <c r="BK519" s="142">
        <f t="shared" si="9"/>
        <v>0</v>
      </c>
      <c r="BL519" s="18" t="s">
        <v>257</v>
      </c>
      <c r="BM519" s="141" t="s">
        <v>841</v>
      </c>
    </row>
    <row r="520" spans="2:65" s="1" customFormat="1" ht="16.5" customHeight="1">
      <c r="B520" s="33"/>
      <c r="C520" s="130" t="s">
        <v>842</v>
      </c>
      <c r="D520" s="130" t="s">
        <v>253</v>
      </c>
      <c r="E520" s="131" t="s">
        <v>843</v>
      </c>
      <c r="F520" s="132" t="s">
        <v>844</v>
      </c>
      <c r="G520" s="133" t="s">
        <v>840</v>
      </c>
      <c r="H520" s="134">
        <v>1</v>
      </c>
      <c r="I520" s="135"/>
      <c r="J520" s="136">
        <f t="shared" si="0"/>
        <v>0</v>
      </c>
      <c r="K520" s="132" t="s">
        <v>19</v>
      </c>
      <c r="L520" s="33"/>
      <c r="M520" s="137" t="s">
        <v>19</v>
      </c>
      <c r="N520" s="138" t="s">
        <v>44</v>
      </c>
      <c r="P520" s="139">
        <f t="shared" si="1"/>
        <v>0</v>
      </c>
      <c r="Q520" s="139">
        <v>0</v>
      </c>
      <c r="R520" s="139">
        <f t="shared" si="2"/>
        <v>0</v>
      </c>
      <c r="S520" s="139">
        <v>0</v>
      </c>
      <c r="T520" s="140">
        <f t="shared" si="3"/>
        <v>0</v>
      </c>
      <c r="AR520" s="141" t="s">
        <v>257</v>
      </c>
      <c r="AT520" s="141" t="s">
        <v>253</v>
      </c>
      <c r="AU520" s="141" t="s">
        <v>83</v>
      </c>
      <c r="AY520" s="18" t="s">
        <v>251</v>
      </c>
      <c r="BE520" s="142">
        <f t="shared" si="4"/>
        <v>0</v>
      </c>
      <c r="BF520" s="142">
        <f t="shared" si="5"/>
        <v>0</v>
      </c>
      <c r="BG520" s="142">
        <f t="shared" si="6"/>
        <v>0</v>
      </c>
      <c r="BH520" s="142">
        <f t="shared" si="7"/>
        <v>0</v>
      </c>
      <c r="BI520" s="142">
        <f t="shared" si="8"/>
        <v>0</v>
      </c>
      <c r="BJ520" s="18" t="s">
        <v>81</v>
      </c>
      <c r="BK520" s="142">
        <f t="shared" si="9"/>
        <v>0</v>
      </c>
      <c r="BL520" s="18" t="s">
        <v>257</v>
      </c>
      <c r="BM520" s="141" t="s">
        <v>845</v>
      </c>
    </row>
    <row r="521" spans="2:65" s="1" customFormat="1" ht="16.5" customHeight="1">
      <c r="B521" s="33"/>
      <c r="C521" s="130" t="s">
        <v>846</v>
      </c>
      <c r="D521" s="130" t="s">
        <v>253</v>
      </c>
      <c r="E521" s="131" t="s">
        <v>847</v>
      </c>
      <c r="F521" s="132" t="s">
        <v>848</v>
      </c>
      <c r="G521" s="133" t="s">
        <v>101</v>
      </c>
      <c r="H521" s="134">
        <v>12.6</v>
      </c>
      <c r="I521" s="135"/>
      <c r="J521" s="136">
        <f t="shared" si="0"/>
        <v>0</v>
      </c>
      <c r="K521" s="132" t="s">
        <v>19</v>
      </c>
      <c r="L521" s="33"/>
      <c r="M521" s="137" t="s">
        <v>19</v>
      </c>
      <c r="N521" s="138" t="s">
        <v>44</v>
      </c>
      <c r="P521" s="139">
        <f t="shared" si="1"/>
        <v>0</v>
      </c>
      <c r="Q521" s="139">
        <v>0</v>
      </c>
      <c r="R521" s="139">
        <f t="shared" si="2"/>
        <v>0</v>
      </c>
      <c r="S521" s="139">
        <v>0</v>
      </c>
      <c r="T521" s="140">
        <f t="shared" si="3"/>
        <v>0</v>
      </c>
      <c r="AR521" s="141" t="s">
        <v>257</v>
      </c>
      <c r="AT521" s="141" t="s">
        <v>253</v>
      </c>
      <c r="AU521" s="141" t="s">
        <v>83</v>
      </c>
      <c r="AY521" s="18" t="s">
        <v>251</v>
      </c>
      <c r="BE521" s="142">
        <f t="shared" si="4"/>
        <v>0</v>
      </c>
      <c r="BF521" s="142">
        <f t="shared" si="5"/>
        <v>0</v>
      </c>
      <c r="BG521" s="142">
        <f t="shared" si="6"/>
        <v>0</v>
      </c>
      <c r="BH521" s="142">
        <f t="shared" si="7"/>
        <v>0</v>
      </c>
      <c r="BI521" s="142">
        <f t="shared" si="8"/>
        <v>0</v>
      </c>
      <c r="BJ521" s="18" t="s">
        <v>81</v>
      </c>
      <c r="BK521" s="142">
        <f t="shared" si="9"/>
        <v>0</v>
      </c>
      <c r="BL521" s="18" t="s">
        <v>257</v>
      </c>
      <c r="BM521" s="141" t="s">
        <v>849</v>
      </c>
    </row>
    <row r="522" spans="2:65" s="12" customFormat="1" ht="11.25">
      <c r="B522" s="147"/>
      <c r="D522" s="148" t="s">
        <v>261</v>
      </c>
      <c r="E522" s="149" t="s">
        <v>19</v>
      </c>
      <c r="F522" s="150" t="s">
        <v>850</v>
      </c>
      <c r="H522" s="151">
        <v>12.6</v>
      </c>
      <c r="I522" s="152"/>
      <c r="L522" s="147"/>
      <c r="M522" s="153"/>
      <c r="T522" s="154"/>
      <c r="AT522" s="149" t="s">
        <v>261</v>
      </c>
      <c r="AU522" s="149" t="s">
        <v>83</v>
      </c>
      <c r="AV522" s="12" t="s">
        <v>83</v>
      </c>
      <c r="AW522" s="12" t="s">
        <v>35</v>
      </c>
      <c r="AX522" s="12" t="s">
        <v>81</v>
      </c>
      <c r="AY522" s="149" t="s">
        <v>251</v>
      </c>
    </row>
    <row r="523" spans="2:65" s="11" customFormat="1" ht="22.9" customHeight="1">
      <c r="B523" s="118"/>
      <c r="D523" s="119" t="s">
        <v>72</v>
      </c>
      <c r="E523" s="128" t="s">
        <v>851</v>
      </c>
      <c r="F523" s="128" t="s">
        <v>852</v>
      </c>
      <c r="I523" s="121"/>
      <c r="J523" s="129">
        <f>BK523</f>
        <v>0</v>
      </c>
      <c r="L523" s="118"/>
      <c r="M523" s="123"/>
      <c r="P523" s="124">
        <f>SUM(P524:P563)</f>
        <v>0</v>
      </c>
      <c r="R523" s="124">
        <f>SUM(R524:R563)</f>
        <v>0</v>
      </c>
      <c r="T523" s="125">
        <f>SUM(T524:T563)</f>
        <v>0</v>
      </c>
      <c r="AR523" s="119" t="s">
        <v>81</v>
      </c>
      <c r="AT523" s="126" t="s">
        <v>72</v>
      </c>
      <c r="AU523" s="126" t="s">
        <v>81</v>
      </c>
      <c r="AY523" s="119" t="s">
        <v>251</v>
      </c>
      <c r="BK523" s="127">
        <f>SUM(BK524:BK563)</f>
        <v>0</v>
      </c>
    </row>
    <row r="524" spans="2:65" s="1" customFormat="1" ht="24.2" customHeight="1">
      <c r="B524" s="33"/>
      <c r="C524" s="130" t="s">
        <v>853</v>
      </c>
      <c r="D524" s="130" t="s">
        <v>253</v>
      </c>
      <c r="E524" s="131" t="s">
        <v>854</v>
      </c>
      <c r="F524" s="132" t="s">
        <v>855</v>
      </c>
      <c r="G524" s="133" t="s">
        <v>324</v>
      </c>
      <c r="H524" s="134">
        <v>66.316000000000003</v>
      </c>
      <c r="I524" s="135"/>
      <c r="J524" s="136">
        <f>ROUND(I524*H524,2)</f>
        <v>0</v>
      </c>
      <c r="K524" s="132" t="s">
        <v>256</v>
      </c>
      <c r="L524" s="33"/>
      <c r="M524" s="137" t="s">
        <v>19</v>
      </c>
      <c r="N524" s="138" t="s">
        <v>44</v>
      </c>
      <c r="P524" s="139">
        <f>O524*H524</f>
        <v>0</v>
      </c>
      <c r="Q524" s="139">
        <v>0</v>
      </c>
      <c r="R524" s="139">
        <f>Q524*H524</f>
        <v>0</v>
      </c>
      <c r="S524" s="139">
        <v>0</v>
      </c>
      <c r="T524" s="140">
        <f>S524*H524</f>
        <v>0</v>
      </c>
      <c r="AR524" s="141" t="s">
        <v>257</v>
      </c>
      <c r="AT524" s="141" t="s">
        <v>253</v>
      </c>
      <c r="AU524" s="141" t="s">
        <v>83</v>
      </c>
      <c r="AY524" s="18" t="s">
        <v>251</v>
      </c>
      <c r="BE524" s="142">
        <f>IF(N524="základní",J524,0)</f>
        <v>0</v>
      </c>
      <c r="BF524" s="142">
        <f>IF(N524="snížená",J524,0)</f>
        <v>0</v>
      </c>
      <c r="BG524" s="142">
        <f>IF(N524="zákl. přenesená",J524,0)</f>
        <v>0</v>
      </c>
      <c r="BH524" s="142">
        <f>IF(N524="sníž. přenesená",J524,0)</f>
        <v>0</v>
      </c>
      <c r="BI524" s="142">
        <f>IF(N524="nulová",J524,0)</f>
        <v>0</v>
      </c>
      <c r="BJ524" s="18" t="s">
        <v>81</v>
      </c>
      <c r="BK524" s="142">
        <f>ROUND(I524*H524,2)</f>
        <v>0</v>
      </c>
      <c r="BL524" s="18" t="s">
        <v>257</v>
      </c>
      <c r="BM524" s="141" t="s">
        <v>856</v>
      </c>
    </row>
    <row r="525" spans="2:65" s="1" customFormat="1" ht="11.25">
      <c r="B525" s="33"/>
      <c r="D525" s="143" t="s">
        <v>259</v>
      </c>
      <c r="F525" s="144" t="s">
        <v>857</v>
      </c>
      <c r="I525" s="145"/>
      <c r="L525" s="33"/>
      <c r="M525" s="146"/>
      <c r="T525" s="54"/>
      <c r="AT525" s="18" t="s">
        <v>259</v>
      </c>
      <c r="AU525" s="18" t="s">
        <v>83</v>
      </c>
    </row>
    <row r="526" spans="2:65" s="1" customFormat="1" ht="21.75" customHeight="1">
      <c r="B526" s="33"/>
      <c r="C526" s="130" t="s">
        <v>858</v>
      </c>
      <c r="D526" s="130" t="s">
        <v>253</v>
      </c>
      <c r="E526" s="131" t="s">
        <v>859</v>
      </c>
      <c r="F526" s="132" t="s">
        <v>860</v>
      </c>
      <c r="G526" s="133" t="s">
        <v>324</v>
      </c>
      <c r="H526" s="134">
        <v>66.316000000000003</v>
      </c>
      <c r="I526" s="135"/>
      <c r="J526" s="136">
        <f>ROUND(I526*H526,2)</f>
        <v>0</v>
      </c>
      <c r="K526" s="132" t="s">
        <v>256</v>
      </c>
      <c r="L526" s="33"/>
      <c r="M526" s="137" t="s">
        <v>19</v>
      </c>
      <c r="N526" s="138" t="s">
        <v>44</v>
      </c>
      <c r="P526" s="139">
        <f>O526*H526</f>
        <v>0</v>
      </c>
      <c r="Q526" s="139">
        <v>0</v>
      </c>
      <c r="R526" s="139">
        <f>Q526*H526</f>
        <v>0</v>
      </c>
      <c r="S526" s="139">
        <v>0</v>
      </c>
      <c r="T526" s="140">
        <f>S526*H526</f>
        <v>0</v>
      </c>
      <c r="AR526" s="141" t="s">
        <v>257</v>
      </c>
      <c r="AT526" s="141" t="s">
        <v>253</v>
      </c>
      <c r="AU526" s="141" t="s">
        <v>83</v>
      </c>
      <c r="AY526" s="18" t="s">
        <v>251</v>
      </c>
      <c r="BE526" s="142">
        <f>IF(N526="základní",J526,0)</f>
        <v>0</v>
      </c>
      <c r="BF526" s="142">
        <f>IF(N526="snížená",J526,0)</f>
        <v>0</v>
      </c>
      <c r="BG526" s="142">
        <f>IF(N526="zákl. přenesená",J526,0)</f>
        <v>0</v>
      </c>
      <c r="BH526" s="142">
        <f>IF(N526="sníž. přenesená",J526,0)</f>
        <v>0</v>
      </c>
      <c r="BI526" s="142">
        <f>IF(N526="nulová",J526,0)</f>
        <v>0</v>
      </c>
      <c r="BJ526" s="18" t="s">
        <v>81</v>
      </c>
      <c r="BK526" s="142">
        <f>ROUND(I526*H526,2)</f>
        <v>0</v>
      </c>
      <c r="BL526" s="18" t="s">
        <v>257</v>
      </c>
      <c r="BM526" s="141" t="s">
        <v>861</v>
      </c>
    </row>
    <row r="527" spans="2:65" s="1" customFormat="1" ht="11.25">
      <c r="B527" s="33"/>
      <c r="D527" s="143" t="s">
        <v>259</v>
      </c>
      <c r="F527" s="144" t="s">
        <v>862</v>
      </c>
      <c r="I527" s="145"/>
      <c r="L527" s="33"/>
      <c r="M527" s="146"/>
      <c r="T527" s="54"/>
      <c r="AT527" s="18" t="s">
        <v>259</v>
      </c>
      <c r="AU527" s="18" t="s">
        <v>83</v>
      </c>
    </row>
    <row r="528" spans="2:65" s="1" customFormat="1" ht="24.2" customHeight="1">
      <c r="B528" s="33"/>
      <c r="C528" s="130" t="s">
        <v>863</v>
      </c>
      <c r="D528" s="130" t="s">
        <v>253</v>
      </c>
      <c r="E528" s="131" t="s">
        <v>864</v>
      </c>
      <c r="F528" s="132" t="s">
        <v>865</v>
      </c>
      <c r="G528" s="133" t="s">
        <v>324</v>
      </c>
      <c r="H528" s="134">
        <v>331.58</v>
      </c>
      <c r="I528" s="135"/>
      <c r="J528" s="136">
        <f>ROUND(I528*H528,2)</f>
        <v>0</v>
      </c>
      <c r="K528" s="132" t="s">
        <v>256</v>
      </c>
      <c r="L528" s="33"/>
      <c r="M528" s="137" t="s">
        <v>19</v>
      </c>
      <c r="N528" s="138" t="s">
        <v>44</v>
      </c>
      <c r="P528" s="139">
        <f>O528*H528</f>
        <v>0</v>
      </c>
      <c r="Q528" s="139">
        <v>0</v>
      </c>
      <c r="R528" s="139">
        <f>Q528*H528</f>
        <v>0</v>
      </c>
      <c r="S528" s="139">
        <v>0</v>
      </c>
      <c r="T528" s="140">
        <f>S528*H528</f>
        <v>0</v>
      </c>
      <c r="AR528" s="141" t="s">
        <v>257</v>
      </c>
      <c r="AT528" s="141" t="s">
        <v>253</v>
      </c>
      <c r="AU528" s="141" t="s">
        <v>83</v>
      </c>
      <c r="AY528" s="18" t="s">
        <v>251</v>
      </c>
      <c r="BE528" s="142">
        <f>IF(N528="základní",J528,0)</f>
        <v>0</v>
      </c>
      <c r="BF528" s="142">
        <f>IF(N528="snížená",J528,0)</f>
        <v>0</v>
      </c>
      <c r="BG528" s="142">
        <f>IF(N528="zákl. přenesená",J528,0)</f>
        <v>0</v>
      </c>
      <c r="BH528" s="142">
        <f>IF(N528="sníž. přenesená",J528,0)</f>
        <v>0</v>
      </c>
      <c r="BI528" s="142">
        <f>IF(N528="nulová",J528,0)</f>
        <v>0</v>
      </c>
      <c r="BJ528" s="18" t="s">
        <v>81</v>
      </c>
      <c r="BK528" s="142">
        <f>ROUND(I528*H528,2)</f>
        <v>0</v>
      </c>
      <c r="BL528" s="18" t="s">
        <v>257</v>
      </c>
      <c r="BM528" s="141" t="s">
        <v>866</v>
      </c>
    </row>
    <row r="529" spans="2:65" s="1" customFormat="1" ht="11.25">
      <c r="B529" s="33"/>
      <c r="D529" s="143" t="s">
        <v>259</v>
      </c>
      <c r="F529" s="144" t="s">
        <v>867</v>
      </c>
      <c r="I529" s="145"/>
      <c r="L529" s="33"/>
      <c r="M529" s="146"/>
      <c r="T529" s="54"/>
      <c r="AT529" s="18" t="s">
        <v>259</v>
      </c>
      <c r="AU529" s="18" t="s">
        <v>83</v>
      </c>
    </row>
    <row r="530" spans="2:65" s="12" customFormat="1" ht="11.25">
      <c r="B530" s="147"/>
      <c r="D530" s="148" t="s">
        <v>261</v>
      </c>
      <c r="F530" s="150" t="s">
        <v>868</v>
      </c>
      <c r="H530" s="151">
        <v>331.58</v>
      </c>
      <c r="I530" s="152"/>
      <c r="L530" s="147"/>
      <c r="M530" s="153"/>
      <c r="T530" s="154"/>
      <c r="AT530" s="149" t="s">
        <v>261</v>
      </c>
      <c r="AU530" s="149" t="s">
        <v>83</v>
      </c>
      <c r="AV530" s="12" t="s">
        <v>83</v>
      </c>
      <c r="AW530" s="12" t="s">
        <v>4</v>
      </c>
      <c r="AX530" s="12" t="s">
        <v>81</v>
      </c>
      <c r="AY530" s="149" t="s">
        <v>251</v>
      </c>
    </row>
    <row r="531" spans="2:65" s="1" customFormat="1" ht="16.5" customHeight="1">
      <c r="B531" s="33"/>
      <c r="C531" s="130" t="s">
        <v>869</v>
      </c>
      <c r="D531" s="130" t="s">
        <v>253</v>
      </c>
      <c r="E531" s="131" t="s">
        <v>870</v>
      </c>
      <c r="F531" s="132" t="s">
        <v>871</v>
      </c>
      <c r="G531" s="133" t="s">
        <v>101</v>
      </c>
      <c r="H531" s="134">
        <v>15</v>
      </c>
      <c r="I531" s="135"/>
      <c r="J531" s="136">
        <f>ROUND(I531*H531,2)</f>
        <v>0</v>
      </c>
      <c r="K531" s="132" t="s">
        <v>256</v>
      </c>
      <c r="L531" s="33"/>
      <c r="M531" s="137" t="s">
        <v>19</v>
      </c>
      <c r="N531" s="138" t="s">
        <v>44</v>
      </c>
      <c r="P531" s="139">
        <f>O531*H531</f>
        <v>0</v>
      </c>
      <c r="Q531" s="139">
        <v>0</v>
      </c>
      <c r="R531" s="139">
        <f>Q531*H531</f>
        <v>0</v>
      </c>
      <c r="S531" s="139">
        <v>0</v>
      </c>
      <c r="T531" s="140">
        <f>S531*H531</f>
        <v>0</v>
      </c>
      <c r="AR531" s="141" t="s">
        <v>257</v>
      </c>
      <c r="AT531" s="141" t="s">
        <v>253</v>
      </c>
      <c r="AU531" s="141" t="s">
        <v>83</v>
      </c>
      <c r="AY531" s="18" t="s">
        <v>251</v>
      </c>
      <c r="BE531" s="142">
        <f>IF(N531="základní",J531,0)</f>
        <v>0</v>
      </c>
      <c r="BF531" s="142">
        <f>IF(N531="snížená",J531,0)</f>
        <v>0</v>
      </c>
      <c r="BG531" s="142">
        <f>IF(N531="zákl. přenesená",J531,0)</f>
        <v>0</v>
      </c>
      <c r="BH531" s="142">
        <f>IF(N531="sníž. přenesená",J531,0)</f>
        <v>0</v>
      </c>
      <c r="BI531" s="142">
        <f>IF(N531="nulová",J531,0)</f>
        <v>0</v>
      </c>
      <c r="BJ531" s="18" t="s">
        <v>81</v>
      </c>
      <c r="BK531" s="142">
        <f>ROUND(I531*H531,2)</f>
        <v>0</v>
      </c>
      <c r="BL531" s="18" t="s">
        <v>257</v>
      </c>
      <c r="BM531" s="141" t="s">
        <v>872</v>
      </c>
    </row>
    <row r="532" spans="2:65" s="1" customFormat="1" ht="11.25">
      <c r="B532" s="33"/>
      <c r="D532" s="143" t="s">
        <v>259</v>
      </c>
      <c r="F532" s="144" t="s">
        <v>873</v>
      </c>
      <c r="I532" s="145"/>
      <c r="L532" s="33"/>
      <c r="M532" s="146"/>
      <c r="T532" s="54"/>
      <c r="AT532" s="18" t="s">
        <v>259</v>
      </c>
      <c r="AU532" s="18" t="s">
        <v>83</v>
      </c>
    </row>
    <row r="533" spans="2:65" s="12" customFormat="1" ht="11.25">
      <c r="B533" s="147"/>
      <c r="D533" s="148" t="s">
        <v>261</v>
      </c>
      <c r="E533" s="149" t="s">
        <v>19</v>
      </c>
      <c r="F533" s="150" t="s">
        <v>874</v>
      </c>
      <c r="H533" s="151">
        <v>15</v>
      </c>
      <c r="I533" s="152"/>
      <c r="L533" s="147"/>
      <c r="M533" s="153"/>
      <c r="T533" s="154"/>
      <c r="AT533" s="149" t="s">
        <v>261</v>
      </c>
      <c r="AU533" s="149" t="s">
        <v>83</v>
      </c>
      <c r="AV533" s="12" t="s">
        <v>83</v>
      </c>
      <c r="AW533" s="12" t="s">
        <v>35</v>
      </c>
      <c r="AX533" s="12" t="s">
        <v>81</v>
      </c>
      <c r="AY533" s="149" t="s">
        <v>251</v>
      </c>
    </row>
    <row r="534" spans="2:65" s="1" customFormat="1" ht="24.2" customHeight="1">
      <c r="B534" s="33"/>
      <c r="C534" s="130" t="s">
        <v>875</v>
      </c>
      <c r="D534" s="130" t="s">
        <v>253</v>
      </c>
      <c r="E534" s="131" t="s">
        <v>876</v>
      </c>
      <c r="F534" s="132" t="s">
        <v>877</v>
      </c>
      <c r="G534" s="133" t="s">
        <v>101</v>
      </c>
      <c r="H534" s="134">
        <v>900</v>
      </c>
      <c r="I534" s="135"/>
      <c r="J534" s="136">
        <f>ROUND(I534*H534,2)</f>
        <v>0</v>
      </c>
      <c r="K534" s="132" t="s">
        <v>256</v>
      </c>
      <c r="L534" s="33"/>
      <c r="M534" s="137" t="s">
        <v>19</v>
      </c>
      <c r="N534" s="138" t="s">
        <v>44</v>
      </c>
      <c r="P534" s="139">
        <f>O534*H534</f>
        <v>0</v>
      </c>
      <c r="Q534" s="139">
        <v>0</v>
      </c>
      <c r="R534" s="139">
        <f>Q534*H534</f>
        <v>0</v>
      </c>
      <c r="S534" s="139">
        <v>0</v>
      </c>
      <c r="T534" s="140">
        <f>S534*H534</f>
        <v>0</v>
      </c>
      <c r="AR534" s="141" t="s">
        <v>257</v>
      </c>
      <c r="AT534" s="141" t="s">
        <v>253</v>
      </c>
      <c r="AU534" s="141" t="s">
        <v>83</v>
      </c>
      <c r="AY534" s="18" t="s">
        <v>251</v>
      </c>
      <c r="BE534" s="142">
        <f>IF(N534="základní",J534,0)</f>
        <v>0</v>
      </c>
      <c r="BF534" s="142">
        <f>IF(N534="snížená",J534,0)</f>
        <v>0</v>
      </c>
      <c r="BG534" s="142">
        <f>IF(N534="zákl. přenesená",J534,0)</f>
        <v>0</v>
      </c>
      <c r="BH534" s="142">
        <f>IF(N534="sníž. přenesená",J534,0)</f>
        <v>0</v>
      </c>
      <c r="BI534" s="142">
        <f>IF(N534="nulová",J534,0)</f>
        <v>0</v>
      </c>
      <c r="BJ534" s="18" t="s">
        <v>81</v>
      </c>
      <c r="BK534" s="142">
        <f>ROUND(I534*H534,2)</f>
        <v>0</v>
      </c>
      <c r="BL534" s="18" t="s">
        <v>257</v>
      </c>
      <c r="BM534" s="141" t="s">
        <v>878</v>
      </c>
    </row>
    <row r="535" spans="2:65" s="1" customFormat="1" ht="11.25">
      <c r="B535" s="33"/>
      <c r="D535" s="143" t="s">
        <v>259</v>
      </c>
      <c r="F535" s="144" t="s">
        <v>879</v>
      </c>
      <c r="I535" s="145"/>
      <c r="L535" s="33"/>
      <c r="M535" s="146"/>
      <c r="T535" s="54"/>
      <c r="AT535" s="18" t="s">
        <v>259</v>
      </c>
      <c r="AU535" s="18" t="s">
        <v>83</v>
      </c>
    </row>
    <row r="536" spans="2:65" s="12" customFormat="1" ht="11.25">
      <c r="B536" s="147"/>
      <c r="D536" s="148" t="s">
        <v>261</v>
      </c>
      <c r="E536" s="149" t="s">
        <v>19</v>
      </c>
      <c r="F536" s="150" t="s">
        <v>880</v>
      </c>
      <c r="H536" s="151">
        <v>900</v>
      </c>
      <c r="I536" s="152"/>
      <c r="L536" s="147"/>
      <c r="M536" s="153"/>
      <c r="T536" s="154"/>
      <c r="AT536" s="149" t="s">
        <v>261</v>
      </c>
      <c r="AU536" s="149" t="s">
        <v>83</v>
      </c>
      <c r="AV536" s="12" t="s">
        <v>83</v>
      </c>
      <c r="AW536" s="12" t="s">
        <v>35</v>
      </c>
      <c r="AX536" s="12" t="s">
        <v>81</v>
      </c>
      <c r="AY536" s="149" t="s">
        <v>251</v>
      </c>
    </row>
    <row r="537" spans="2:65" s="1" customFormat="1" ht="24.2" customHeight="1">
      <c r="B537" s="33"/>
      <c r="C537" s="130" t="s">
        <v>881</v>
      </c>
      <c r="D537" s="130" t="s">
        <v>253</v>
      </c>
      <c r="E537" s="131" t="s">
        <v>882</v>
      </c>
      <c r="F537" s="132" t="s">
        <v>883</v>
      </c>
      <c r="G537" s="133" t="s">
        <v>324</v>
      </c>
      <c r="H537" s="134">
        <v>1.3460000000000001</v>
      </c>
      <c r="I537" s="135"/>
      <c r="J537" s="136">
        <f>ROUND(I537*H537,2)</f>
        <v>0</v>
      </c>
      <c r="K537" s="132" t="s">
        <v>256</v>
      </c>
      <c r="L537" s="33"/>
      <c r="M537" s="137" t="s">
        <v>19</v>
      </c>
      <c r="N537" s="138" t="s">
        <v>44</v>
      </c>
      <c r="P537" s="139">
        <f>O537*H537</f>
        <v>0</v>
      </c>
      <c r="Q537" s="139">
        <v>0</v>
      </c>
      <c r="R537" s="139">
        <f>Q537*H537</f>
        <v>0</v>
      </c>
      <c r="S537" s="139">
        <v>0</v>
      </c>
      <c r="T537" s="140">
        <f>S537*H537</f>
        <v>0</v>
      </c>
      <c r="AR537" s="141" t="s">
        <v>257</v>
      </c>
      <c r="AT537" s="141" t="s">
        <v>253</v>
      </c>
      <c r="AU537" s="141" t="s">
        <v>83</v>
      </c>
      <c r="AY537" s="18" t="s">
        <v>251</v>
      </c>
      <c r="BE537" s="142">
        <f>IF(N537="základní",J537,0)</f>
        <v>0</v>
      </c>
      <c r="BF537" s="142">
        <f>IF(N537="snížená",J537,0)</f>
        <v>0</v>
      </c>
      <c r="BG537" s="142">
        <f>IF(N537="zákl. přenesená",J537,0)</f>
        <v>0</v>
      </c>
      <c r="BH537" s="142">
        <f>IF(N537="sníž. přenesená",J537,0)</f>
        <v>0</v>
      </c>
      <c r="BI537" s="142">
        <f>IF(N537="nulová",J537,0)</f>
        <v>0</v>
      </c>
      <c r="BJ537" s="18" t="s">
        <v>81</v>
      </c>
      <c r="BK537" s="142">
        <f>ROUND(I537*H537,2)</f>
        <v>0</v>
      </c>
      <c r="BL537" s="18" t="s">
        <v>257</v>
      </c>
      <c r="BM537" s="141" t="s">
        <v>884</v>
      </c>
    </row>
    <row r="538" spans="2:65" s="1" customFormat="1" ht="11.25">
      <c r="B538" s="33"/>
      <c r="D538" s="143" t="s">
        <v>259</v>
      </c>
      <c r="F538" s="144" t="s">
        <v>885</v>
      </c>
      <c r="I538" s="145"/>
      <c r="L538" s="33"/>
      <c r="M538" s="146"/>
      <c r="T538" s="54"/>
      <c r="AT538" s="18" t="s">
        <v>259</v>
      </c>
      <c r="AU538" s="18" t="s">
        <v>83</v>
      </c>
    </row>
    <row r="539" spans="2:65" s="12" customFormat="1" ht="11.25">
      <c r="B539" s="147"/>
      <c r="D539" s="148" t="s">
        <v>261</v>
      </c>
      <c r="E539" s="149" t="s">
        <v>19</v>
      </c>
      <c r="F539" s="150" t="s">
        <v>886</v>
      </c>
      <c r="H539" s="151">
        <v>1.3460000000000001</v>
      </c>
      <c r="I539" s="152"/>
      <c r="L539" s="147"/>
      <c r="M539" s="153"/>
      <c r="T539" s="154"/>
      <c r="AT539" s="149" t="s">
        <v>261</v>
      </c>
      <c r="AU539" s="149" t="s">
        <v>83</v>
      </c>
      <c r="AV539" s="12" t="s">
        <v>83</v>
      </c>
      <c r="AW539" s="12" t="s">
        <v>35</v>
      </c>
      <c r="AX539" s="12" t="s">
        <v>81</v>
      </c>
      <c r="AY539" s="149" t="s">
        <v>251</v>
      </c>
    </row>
    <row r="540" spans="2:65" s="1" customFormat="1" ht="24.2" customHeight="1">
      <c r="B540" s="33"/>
      <c r="C540" s="130" t="s">
        <v>887</v>
      </c>
      <c r="D540" s="130" t="s">
        <v>253</v>
      </c>
      <c r="E540" s="131" t="s">
        <v>888</v>
      </c>
      <c r="F540" s="132" t="s">
        <v>889</v>
      </c>
      <c r="G540" s="133" t="s">
        <v>324</v>
      </c>
      <c r="H540" s="134">
        <v>4.6020000000000003</v>
      </c>
      <c r="I540" s="135"/>
      <c r="J540" s="136">
        <f>ROUND(I540*H540,2)</f>
        <v>0</v>
      </c>
      <c r="K540" s="132" t="s">
        <v>256</v>
      </c>
      <c r="L540" s="33"/>
      <c r="M540" s="137" t="s">
        <v>19</v>
      </c>
      <c r="N540" s="138" t="s">
        <v>44</v>
      </c>
      <c r="P540" s="139">
        <f>O540*H540</f>
        <v>0</v>
      </c>
      <c r="Q540" s="139">
        <v>0</v>
      </c>
      <c r="R540" s="139">
        <f>Q540*H540</f>
        <v>0</v>
      </c>
      <c r="S540" s="139">
        <v>0</v>
      </c>
      <c r="T540" s="140">
        <f>S540*H540</f>
        <v>0</v>
      </c>
      <c r="AR540" s="141" t="s">
        <v>257</v>
      </c>
      <c r="AT540" s="141" t="s">
        <v>253</v>
      </c>
      <c r="AU540" s="141" t="s">
        <v>83</v>
      </c>
      <c r="AY540" s="18" t="s">
        <v>251</v>
      </c>
      <c r="BE540" s="142">
        <f>IF(N540="základní",J540,0)</f>
        <v>0</v>
      </c>
      <c r="BF540" s="142">
        <f>IF(N540="snížená",J540,0)</f>
        <v>0</v>
      </c>
      <c r="BG540" s="142">
        <f>IF(N540="zákl. přenesená",J540,0)</f>
        <v>0</v>
      </c>
      <c r="BH540" s="142">
        <f>IF(N540="sníž. přenesená",J540,0)</f>
        <v>0</v>
      </c>
      <c r="BI540" s="142">
        <f>IF(N540="nulová",J540,0)</f>
        <v>0</v>
      </c>
      <c r="BJ540" s="18" t="s">
        <v>81</v>
      </c>
      <c r="BK540" s="142">
        <f>ROUND(I540*H540,2)</f>
        <v>0</v>
      </c>
      <c r="BL540" s="18" t="s">
        <v>257</v>
      </c>
      <c r="BM540" s="141" t="s">
        <v>890</v>
      </c>
    </row>
    <row r="541" spans="2:65" s="1" customFormat="1" ht="11.25">
      <c r="B541" s="33"/>
      <c r="D541" s="143" t="s">
        <v>259</v>
      </c>
      <c r="F541" s="144" t="s">
        <v>891</v>
      </c>
      <c r="I541" s="145"/>
      <c r="L541" s="33"/>
      <c r="M541" s="146"/>
      <c r="T541" s="54"/>
      <c r="AT541" s="18" t="s">
        <v>259</v>
      </c>
      <c r="AU541" s="18" t="s">
        <v>83</v>
      </c>
    </row>
    <row r="542" spans="2:65" s="12" customFormat="1" ht="11.25">
      <c r="B542" s="147"/>
      <c r="D542" s="148" t="s">
        <v>261</v>
      </c>
      <c r="E542" s="149" t="s">
        <v>19</v>
      </c>
      <c r="F542" s="150" t="s">
        <v>892</v>
      </c>
      <c r="H542" s="151">
        <v>4.6020000000000003</v>
      </c>
      <c r="I542" s="152"/>
      <c r="L542" s="147"/>
      <c r="M542" s="153"/>
      <c r="T542" s="154"/>
      <c r="AT542" s="149" t="s">
        <v>261</v>
      </c>
      <c r="AU542" s="149" t="s">
        <v>83</v>
      </c>
      <c r="AV542" s="12" t="s">
        <v>83</v>
      </c>
      <c r="AW542" s="12" t="s">
        <v>35</v>
      </c>
      <c r="AX542" s="12" t="s">
        <v>81</v>
      </c>
      <c r="AY542" s="149" t="s">
        <v>251</v>
      </c>
    </row>
    <row r="543" spans="2:65" s="1" customFormat="1" ht="24.2" customHeight="1">
      <c r="B543" s="33"/>
      <c r="C543" s="130" t="s">
        <v>893</v>
      </c>
      <c r="D543" s="130" t="s">
        <v>253</v>
      </c>
      <c r="E543" s="131" t="s">
        <v>894</v>
      </c>
      <c r="F543" s="132" t="s">
        <v>895</v>
      </c>
      <c r="G543" s="133" t="s">
        <v>324</v>
      </c>
      <c r="H543" s="134">
        <v>3.1509999999999998</v>
      </c>
      <c r="I543" s="135"/>
      <c r="J543" s="136">
        <f>ROUND(I543*H543,2)</f>
        <v>0</v>
      </c>
      <c r="K543" s="132" t="s">
        <v>256</v>
      </c>
      <c r="L543" s="33"/>
      <c r="M543" s="137" t="s">
        <v>19</v>
      </c>
      <c r="N543" s="138" t="s">
        <v>44</v>
      </c>
      <c r="P543" s="139">
        <f>O543*H543</f>
        <v>0</v>
      </c>
      <c r="Q543" s="139">
        <v>0</v>
      </c>
      <c r="R543" s="139">
        <f>Q543*H543</f>
        <v>0</v>
      </c>
      <c r="S543" s="139">
        <v>0</v>
      </c>
      <c r="T543" s="140">
        <f>S543*H543</f>
        <v>0</v>
      </c>
      <c r="AR543" s="141" t="s">
        <v>257</v>
      </c>
      <c r="AT543" s="141" t="s">
        <v>253</v>
      </c>
      <c r="AU543" s="141" t="s">
        <v>83</v>
      </c>
      <c r="AY543" s="18" t="s">
        <v>251</v>
      </c>
      <c r="BE543" s="142">
        <f>IF(N543="základní",J543,0)</f>
        <v>0</v>
      </c>
      <c r="BF543" s="142">
        <f>IF(N543="snížená",J543,0)</f>
        <v>0</v>
      </c>
      <c r="BG543" s="142">
        <f>IF(N543="zákl. přenesená",J543,0)</f>
        <v>0</v>
      </c>
      <c r="BH543" s="142">
        <f>IF(N543="sníž. přenesená",J543,0)</f>
        <v>0</v>
      </c>
      <c r="BI543" s="142">
        <f>IF(N543="nulová",J543,0)</f>
        <v>0</v>
      </c>
      <c r="BJ543" s="18" t="s">
        <v>81</v>
      </c>
      <c r="BK543" s="142">
        <f>ROUND(I543*H543,2)</f>
        <v>0</v>
      </c>
      <c r="BL543" s="18" t="s">
        <v>257</v>
      </c>
      <c r="BM543" s="141" t="s">
        <v>896</v>
      </c>
    </row>
    <row r="544" spans="2:65" s="1" customFormat="1" ht="11.25">
      <c r="B544" s="33"/>
      <c r="D544" s="143" t="s">
        <v>259</v>
      </c>
      <c r="F544" s="144" t="s">
        <v>897</v>
      </c>
      <c r="I544" s="145"/>
      <c r="L544" s="33"/>
      <c r="M544" s="146"/>
      <c r="T544" s="54"/>
      <c r="AT544" s="18" t="s">
        <v>259</v>
      </c>
      <c r="AU544" s="18" t="s">
        <v>83</v>
      </c>
    </row>
    <row r="545" spans="2:65" s="12" customFormat="1" ht="11.25">
      <c r="B545" s="147"/>
      <c r="D545" s="148" t="s">
        <v>261</v>
      </c>
      <c r="E545" s="149" t="s">
        <v>19</v>
      </c>
      <c r="F545" s="150" t="s">
        <v>898</v>
      </c>
      <c r="H545" s="151">
        <v>3.1509999999999998</v>
      </c>
      <c r="I545" s="152"/>
      <c r="L545" s="147"/>
      <c r="M545" s="153"/>
      <c r="T545" s="154"/>
      <c r="AT545" s="149" t="s">
        <v>261</v>
      </c>
      <c r="AU545" s="149" t="s">
        <v>83</v>
      </c>
      <c r="AV545" s="12" t="s">
        <v>83</v>
      </c>
      <c r="AW545" s="12" t="s">
        <v>35</v>
      </c>
      <c r="AX545" s="12" t="s">
        <v>81</v>
      </c>
      <c r="AY545" s="149" t="s">
        <v>251</v>
      </c>
    </row>
    <row r="546" spans="2:65" s="1" customFormat="1" ht="24.2" customHeight="1">
      <c r="B546" s="33"/>
      <c r="C546" s="130" t="s">
        <v>899</v>
      </c>
      <c r="D546" s="130" t="s">
        <v>253</v>
      </c>
      <c r="E546" s="131" t="s">
        <v>900</v>
      </c>
      <c r="F546" s="132" t="s">
        <v>901</v>
      </c>
      <c r="G546" s="133" t="s">
        <v>324</v>
      </c>
      <c r="H546" s="134">
        <v>8.2769999999999992</v>
      </c>
      <c r="I546" s="135"/>
      <c r="J546" s="136">
        <f>ROUND(I546*H546,2)</f>
        <v>0</v>
      </c>
      <c r="K546" s="132" t="s">
        <v>256</v>
      </c>
      <c r="L546" s="33"/>
      <c r="M546" s="137" t="s">
        <v>19</v>
      </c>
      <c r="N546" s="138" t="s">
        <v>44</v>
      </c>
      <c r="P546" s="139">
        <f>O546*H546</f>
        <v>0</v>
      </c>
      <c r="Q546" s="139">
        <v>0</v>
      </c>
      <c r="R546" s="139">
        <f>Q546*H546</f>
        <v>0</v>
      </c>
      <c r="S546" s="139">
        <v>0</v>
      </c>
      <c r="T546" s="140">
        <f>S546*H546</f>
        <v>0</v>
      </c>
      <c r="AR546" s="141" t="s">
        <v>257</v>
      </c>
      <c r="AT546" s="141" t="s">
        <v>253</v>
      </c>
      <c r="AU546" s="141" t="s">
        <v>83</v>
      </c>
      <c r="AY546" s="18" t="s">
        <v>251</v>
      </c>
      <c r="BE546" s="142">
        <f>IF(N546="základní",J546,0)</f>
        <v>0</v>
      </c>
      <c r="BF546" s="142">
        <f>IF(N546="snížená",J546,0)</f>
        <v>0</v>
      </c>
      <c r="BG546" s="142">
        <f>IF(N546="zákl. přenesená",J546,0)</f>
        <v>0</v>
      </c>
      <c r="BH546" s="142">
        <f>IF(N546="sníž. přenesená",J546,0)</f>
        <v>0</v>
      </c>
      <c r="BI546" s="142">
        <f>IF(N546="nulová",J546,0)</f>
        <v>0</v>
      </c>
      <c r="BJ546" s="18" t="s">
        <v>81</v>
      </c>
      <c r="BK546" s="142">
        <f>ROUND(I546*H546,2)</f>
        <v>0</v>
      </c>
      <c r="BL546" s="18" t="s">
        <v>257</v>
      </c>
      <c r="BM546" s="141" t="s">
        <v>902</v>
      </c>
    </row>
    <row r="547" spans="2:65" s="1" customFormat="1" ht="11.25">
      <c r="B547" s="33"/>
      <c r="D547" s="143" t="s">
        <v>259</v>
      </c>
      <c r="F547" s="144" t="s">
        <v>903</v>
      </c>
      <c r="I547" s="145"/>
      <c r="L547" s="33"/>
      <c r="M547" s="146"/>
      <c r="T547" s="54"/>
      <c r="AT547" s="18" t="s">
        <v>259</v>
      </c>
      <c r="AU547" s="18" t="s">
        <v>83</v>
      </c>
    </row>
    <row r="548" spans="2:65" s="12" customFormat="1" ht="11.25">
      <c r="B548" s="147"/>
      <c r="D548" s="148" t="s">
        <v>261</v>
      </c>
      <c r="E548" s="149" t="s">
        <v>19</v>
      </c>
      <c r="F548" s="150" t="s">
        <v>904</v>
      </c>
      <c r="H548" s="151">
        <v>8.2769999999999992</v>
      </c>
      <c r="I548" s="152"/>
      <c r="L548" s="147"/>
      <c r="M548" s="153"/>
      <c r="T548" s="154"/>
      <c r="AT548" s="149" t="s">
        <v>261</v>
      </c>
      <c r="AU548" s="149" t="s">
        <v>83</v>
      </c>
      <c r="AV548" s="12" t="s">
        <v>83</v>
      </c>
      <c r="AW548" s="12" t="s">
        <v>35</v>
      </c>
      <c r="AX548" s="12" t="s">
        <v>81</v>
      </c>
      <c r="AY548" s="149" t="s">
        <v>251</v>
      </c>
    </row>
    <row r="549" spans="2:65" s="1" customFormat="1" ht="24.2" customHeight="1">
      <c r="B549" s="33"/>
      <c r="C549" s="130" t="s">
        <v>905</v>
      </c>
      <c r="D549" s="130" t="s">
        <v>253</v>
      </c>
      <c r="E549" s="131" t="s">
        <v>906</v>
      </c>
      <c r="F549" s="132" t="s">
        <v>907</v>
      </c>
      <c r="G549" s="133" t="s">
        <v>324</v>
      </c>
      <c r="H549" s="134">
        <v>2.3220000000000001</v>
      </c>
      <c r="I549" s="135"/>
      <c r="J549" s="136">
        <f>ROUND(I549*H549,2)</f>
        <v>0</v>
      </c>
      <c r="K549" s="132" t="s">
        <v>256</v>
      </c>
      <c r="L549" s="33"/>
      <c r="M549" s="137" t="s">
        <v>19</v>
      </c>
      <c r="N549" s="138" t="s">
        <v>44</v>
      </c>
      <c r="P549" s="139">
        <f>O549*H549</f>
        <v>0</v>
      </c>
      <c r="Q549" s="139">
        <v>0</v>
      </c>
      <c r="R549" s="139">
        <f>Q549*H549</f>
        <v>0</v>
      </c>
      <c r="S549" s="139">
        <v>0</v>
      </c>
      <c r="T549" s="140">
        <f>S549*H549</f>
        <v>0</v>
      </c>
      <c r="AR549" s="141" t="s">
        <v>257</v>
      </c>
      <c r="AT549" s="141" t="s">
        <v>253</v>
      </c>
      <c r="AU549" s="141" t="s">
        <v>83</v>
      </c>
      <c r="AY549" s="18" t="s">
        <v>251</v>
      </c>
      <c r="BE549" s="142">
        <f>IF(N549="základní",J549,0)</f>
        <v>0</v>
      </c>
      <c r="BF549" s="142">
        <f>IF(N549="snížená",J549,0)</f>
        <v>0</v>
      </c>
      <c r="BG549" s="142">
        <f>IF(N549="zákl. přenesená",J549,0)</f>
        <v>0</v>
      </c>
      <c r="BH549" s="142">
        <f>IF(N549="sníž. přenesená",J549,0)</f>
        <v>0</v>
      </c>
      <c r="BI549" s="142">
        <f>IF(N549="nulová",J549,0)</f>
        <v>0</v>
      </c>
      <c r="BJ549" s="18" t="s">
        <v>81</v>
      </c>
      <c r="BK549" s="142">
        <f>ROUND(I549*H549,2)</f>
        <v>0</v>
      </c>
      <c r="BL549" s="18" t="s">
        <v>257</v>
      </c>
      <c r="BM549" s="141" t="s">
        <v>908</v>
      </c>
    </row>
    <row r="550" spans="2:65" s="1" customFormat="1" ht="11.25">
      <c r="B550" s="33"/>
      <c r="D550" s="143" t="s">
        <v>259</v>
      </c>
      <c r="F550" s="144" t="s">
        <v>909</v>
      </c>
      <c r="I550" s="145"/>
      <c r="L550" s="33"/>
      <c r="M550" s="146"/>
      <c r="T550" s="54"/>
      <c r="AT550" s="18" t="s">
        <v>259</v>
      </c>
      <c r="AU550" s="18" t="s">
        <v>83</v>
      </c>
    </row>
    <row r="551" spans="2:65" s="12" customFormat="1" ht="11.25">
      <c r="B551" s="147"/>
      <c r="D551" s="148" t="s">
        <v>261</v>
      </c>
      <c r="E551" s="149" t="s">
        <v>19</v>
      </c>
      <c r="F551" s="150" t="s">
        <v>910</v>
      </c>
      <c r="H551" s="151">
        <v>2.3220000000000001</v>
      </c>
      <c r="I551" s="152"/>
      <c r="L551" s="147"/>
      <c r="M551" s="153"/>
      <c r="T551" s="154"/>
      <c r="AT551" s="149" t="s">
        <v>261</v>
      </c>
      <c r="AU551" s="149" t="s">
        <v>83</v>
      </c>
      <c r="AV551" s="12" t="s">
        <v>83</v>
      </c>
      <c r="AW551" s="12" t="s">
        <v>35</v>
      </c>
      <c r="AX551" s="12" t="s">
        <v>81</v>
      </c>
      <c r="AY551" s="149" t="s">
        <v>251</v>
      </c>
    </row>
    <row r="552" spans="2:65" s="1" customFormat="1" ht="24.2" customHeight="1">
      <c r="B552" s="33"/>
      <c r="C552" s="130" t="s">
        <v>911</v>
      </c>
      <c r="D552" s="130" t="s">
        <v>253</v>
      </c>
      <c r="E552" s="131" t="s">
        <v>912</v>
      </c>
      <c r="F552" s="132" t="s">
        <v>913</v>
      </c>
      <c r="G552" s="133" t="s">
        <v>324</v>
      </c>
      <c r="H552" s="134">
        <v>0.14299999999999999</v>
      </c>
      <c r="I552" s="135"/>
      <c r="J552" s="136">
        <f>ROUND(I552*H552,2)</f>
        <v>0</v>
      </c>
      <c r="K552" s="132" t="s">
        <v>256</v>
      </c>
      <c r="L552" s="33"/>
      <c r="M552" s="137" t="s">
        <v>19</v>
      </c>
      <c r="N552" s="138" t="s">
        <v>44</v>
      </c>
      <c r="P552" s="139">
        <f>O552*H552</f>
        <v>0</v>
      </c>
      <c r="Q552" s="139">
        <v>0</v>
      </c>
      <c r="R552" s="139">
        <f>Q552*H552</f>
        <v>0</v>
      </c>
      <c r="S552" s="139">
        <v>0</v>
      </c>
      <c r="T552" s="140">
        <f>S552*H552</f>
        <v>0</v>
      </c>
      <c r="AR552" s="141" t="s">
        <v>257</v>
      </c>
      <c r="AT552" s="141" t="s">
        <v>253</v>
      </c>
      <c r="AU552" s="141" t="s">
        <v>83</v>
      </c>
      <c r="AY552" s="18" t="s">
        <v>251</v>
      </c>
      <c r="BE552" s="142">
        <f>IF(N552="základní",J552,0)</f>
        <v>0</v>
      </c>
      <c r="BF552" s="142">
        <f>IF(N552="snížená",J552,0)</f>
        <v>0</v>
      </c>
      <c r="BG552" s="142">
        <f>IF(N552="zákl. přenesená",J552,0)</f>
        <v>0</v>
      </c>
      <c r="BH552" s="142">
        <f>IF(N552="sníž. přenesená",J552,0)</f>
        <v>0</v>
      </c>
      <c r="BI552" s="142">
        <f>IF(N552="nulová",J552,0)</f>
        <v>0</v>
      </c>
      <c r="BJ552" s="18" t="s">
        <v>81</v>
      </c>
      <c r="BK552" s="142">
        <f>ROUND(I552*H552,2)</f>
        <v>0</v>
      </c>
      <c r="BL552" s="18" t="s">
        <v>257</v>
      </c>
      <c r="BM552" s="141" t="s">
        <v>914</v>
      </c>
    </row>
    <row r="553" spans="2:65" s="1" customFormat="1" ht="11.25">
      <c r="B553" s="33"/>
      <c r="D553" s="143" t="s">
        <v>259</v>
      </c>
      <c r="F553" s="144" t="s">
        <v>915</v>
      </c>
      <c r="I553" s="145"/>
      <c r="L553" s="33"/>
      <c r="M553" s="146"/>
      <c r="T553" s="54"/>
      <c r="AT553" s="18" t="s">
        <v>259</v>
      </c>
      <c r="AU553" s="18" t="s">
        <v>83</v>
      </c>
    </row>
    <row r="554" spans="2:65" s="12" customFormat="1" ht="11.25">
      <c r="B554" s="147"/>
      <c r="D554" s="148" t="s">
        <v>261</v>
      </c>
      <c r="E554" s="149" t="s">
        <v>19</v>
      </c>
      <c r="F554" s="150" t="s">
        <v>916</v>
      </c>
      <c r="H554" s="151">
        <v>0.14299999999999999</v>
      </c>
      <c r="I554" s="152"/>
      <c r="L554" s="147"/>
      <c r="M554" s="153"/>
      <c r="T554" s="154"/>
      <c r="AT554" s="149" t="s">
        <v>261</v>
      </c>
      <c r="AU554" s="149" t="s">
        <v>83</v>
      </c>
      <c r="AV554" s="12" t="s">
        <v>83</v>
      </c>
      <c r="AW554" s="12" t="s">
        <v>35</v>
      </c>
      <c r="AX554" s="12" t="s">
        <v>81</v>
      </c>
      <c r="AY554" s="149" t="s">
        <v>251</v>
      </c>
    </row>
    <row r="555" spans="2:65" s="1" customFormat="1" ht="24.2" customHeight="1">
      <c r="B555" s="33"/>
      <c r="C555" s="130" t="s">
        <v>917</v>
      </c>
      <c r="D555" s="130" t="s">
        <v>253</v>
      </c>
      <c r="E555" s="131" t="s">
        <v>918</v>
      </c>
      <c r="F555" s="132" t="s">
        <v>919</v>
      </c>
      <c r="G555" s="133" t="s">
        <v>324</v>
      </c>
      <c r="H555" s="134">
        <v>28.908000000000001</v>
      </c>
      <c r="I555" s="135"/>
      <c r="J555" s="136">
        <f>ROUND(I555*H555,2)</f>
        <v>0</v>
      </c>
      <c r="K555" s="132" t="s">
        <v>256</v>
      </c>
      <c r="L555" s="33"/>
      <c r="M555" s="137" t="s">
        <v>19</v>
      </c>
      <c r="N555" s="138" t="s">
        <v>44</v>
      </c>
      <c r="P555" s="139">
        <f>O555*H555</f>
        <v>0</v>
      </c>
      <c r="Q555" s="139">
        <v>0</v>
      </c>
      <c r="R555" s="139">
        <f>Q555*H555</f>
        <v>0</v>
      </c>
      <c r="S555" s="139">
        <v>0</v>
      </c>
      <c r="T555" s="140">
        <f>S555*H555</f>
        <v>0</v>
      </c>
      <c r="AR555" s="141" t="s">
        <v>257</v>
      </c>
      <c r="AT555" s="141" t="s">
        <v>253</v>
      </c>
      <c r="AU555" s="141" t="s">
        <v>83</v>
      </c>
      <c r="AY555" s="18" t="s">
        <v>251</v>
      </c>
      <c r="BE555" s="142">
        <f>IF(N555="základní",J555,0)</f>
        <v>0</v>
      </c>
      <c r="BF555" s="142">
        <f>IF(N555="snížená",J555,0)</f>
        <v>0</v>
      </c>
      <c r="BG555" s="142">
        <f>IF(N555="zákl. přenesená",J555,0)</f>
        <v>0</v>
      </c>
      <c r="BH555" s="142">
        <f>IF(N555="sníž. přenesená",J555,0)</f>
        <v>0</v>
      </c>
      <c r="BI555" s="142">
        <f>IF(N555="nulová",J555,0)</f>
        <v>0</v>
      </c>
      <c r="BJ555" s="18" t="s">
        <v>81</v>
      </c>
      <c r="BK555" s="142">
        <f>ROUND(I555*H555,2)</f>
        <v>0</v>
      </c>
      <c r="BL555" s="18" t="s">
        <v>257</v>
      </c>
      <c r="BM555" s="141" t="s">
        <v>920</v>
      </c>
    </row>
    <row r="556" spans="2:65" s="1" customFormat="1" ht="11.25">
      <c r="B556" s="33"/>
      <c r="D556" s="143" t="s">
        <v>259</v>
      </c>
      <c r="F556" s="144" t="s">
        <v>921</v>
      </c>
      <c r="I556" s="145"/>
      <c r="L556" s="33"/>
      <c r="M556" s="146"/>
      <c r="T556" s="54"/>
      <c r="AT556" s="18" t="s">
        <v>259</v>
      </c>
      <c r="AU556" s="18" t="s">
        <v>83</v>
      </c>
    </row>
    <row r="557" spans="2:65" s="12" customFormat="1" ht="11.25">
      <c r="B557" s="147"/>
      <c r="D557" s="148" t="s">
        <v>261</v>
      </c>
      <c r="E557" s="149" t="s">
        <v>19</v>
      </c>
      <c r="F557" s="150" t="s">
        <v>922</v>
      </c>
      <c r="H557" s="151">
        <v>28.908000000000001</v>
      </c>
      <c r="I557" s="152"/>
      <c r="L557" s="147"/>
      <c r="M557" s="153"/>
      <c r="T557" s="154"/>
      <c r="AT557" s="149" t="s">
        <v>261</v>
      </c>
      <c r="AU557" s="149" t="s">
        <v>83</v>
      </c>
      <c r="AV557" s="12" t="s">
        <v>83</v>
      </c>
      <c r="AW557" s="12" t="s">
        <v>35</v>
      </c>
      <c r="AX557" s="12" t="s">
        <v>81</v>
      </c>
      <c r="AY557" s="149" t="s">
        <v>251</v>
      </c>
    </row>
    <row r="558" spans="2:65" s="1" customFormat="1" ht="33" customHeight="1">
      <c r="B558" s="33"/>
      <c r="C558" s="130" t="s">
        <v>923</v>
      </c>
      <c r="D558" s="130" t="s">
        <v>253</v>
      </c>
      <c r="E558" s="131" t="s">
        <v>924</v>
      </c>
      <c r="F558" s="132" t="s">
        <v>925</v>
      </c>
      <c r="G558" s="133" t="s">
        <v>324</v>
      </c>
      <c r="H558" s="134">
        <v>17.568000000000001</v>
      </c>
      <c r="I558" s="135"/>
      <c r="J558" s="136">
        <f>ROUND(I558*H558,2)</f>
        <v>0</v>
      </c>
      <c r="K558" s="132" t="s">
        <v>256</v>
      </c>
      <c r="L558" s="33"/>
      <c r="M558" s="137" t="s">
        <v>19</v>
      </c>
      <c r="N558" s="138" t="s">
        <v>44</v>
      </c>
      <c r="P558" s="139">
        <f>O558*H558</f>
        <v>0</v>
      </c>
      <c r="Q558" s="139">
        <v>0</v>
      </c>
      <c r="R558" s="139">
        <f>Q558*H558</f>
        <v>0</v>
      </c>
      <c r="S558" s="139">
        <v>0</v>
      </c>
      <c r="T558" s="140">
        <f>S558*H558</f>
        <v>0</v>
      </c>
      <c r="AR558" s="141" t="s">
        <v>257</v>
      </c>
      <c r="AT558" s="141" t="s">
        <v>253</v>
      </c>
      <c r="AU558" s="141" t="s">
        <v>83</v>
      </c>
      <c r="AY558" s="18" t="s">
        <v>251</v>
      </c>
      <c r="BE558" s="142">
        <f>IF(N558="základní",J558,0)</f>
        <v>0</v>
      </c>
      <c r="BF558" s="142">
        <f>IF(N558="snížená",J558,0)</f>
        <v>0</v>
      </c>
      <c r="BG558" s="142">
        <f>IF(N558="zákl. přenesená",J558,0)</f>
        <v>0</v>
      </c>
      <c r="BH558" s="142">
        <f>IF(N558="sníž. přenesená",J558,0)</f>
        <v>0</v>
      </c>
      <c r="BI558" s="142">
        <f>IF(N558="nulová",J558,0)</f>
        <v>0</v>
      </c>
      <c r="BJ558" s="18" t="s">
        <v>81</v>
      </c>
      <c r="BK558" s="142">
        <f>ROUND(I558*H558,2)</f>
        <v>0</v>
      </c>
      <c r="BL558" s="18" t="s">
        <v>257</v>
      </c>
      <c r="BM558" s="141" t="s">
        <v>926</v>
      </c>
    </row>
    <row r="559" spans="2:65" s="1" customFormat="1" ht="11.25">
      <c r="B559" s="33"/>
      <c r="D559" s="143" t="s">
        <v>259</v>
      </c>
      <c r="F559" s="144" t="s">
        <v>927</v>
      </c>
      <c r="I559" s="145"/>
      <c r="L559" s="33"/>
      <c r="M559" s="146"/>
      <c r="T559" s="54"/>
      <c r="AT559" s="18" t="s">
        <v>259</v>
      </c>
      <c r="AU559" s="18" t="s">
        <v>83</v>
      </c>
    </row>
    <row r="560" spans="2:65" s="12" customFormat="1" ht="11.25">
      <c r="B560" s="147"/>
      <c r="D560" s="148" t="s">
        <v>261</v>
      </c>
      <c r="E560" s="149" t="s">
        <v>19</v>
      </c>
      <c r="F560" s="150" t="s">
        <v>928</v>
      </c>
      <c r="H560" s="151">
        <v>17.568000000000001</v>
      </c>
      <c r="I560" s="152"/>
      <c r="L560" s="147"/>
      <c r="M560" s="153"/>
      <c r="T560" s="154"/>
      <c r="AT560" s="149" t="s">
        <v>261</v>
      </c>
      <c r="AU560" s="149" t="s">
        <v>83</v>
      </c>
      <c r="AV560" s="12" t="s">
        <v>83</v>
      </c>
      <c r="AW560" s="12" t="s">
        <v>35</v>
      </c>
      <c r="AX560" s="12" t="s">
        <v>81</v>
      </c>
      <c r="AY560" s="149" t="s">
        <v>251</v>
      </c>
    </row>
    <row r="561" spans="2:65" s="1" customFormat="1" ht="16.5" customHeight="1">
      <c r="B561" s="33"/>
      <c r="C561" s="130" t="s">
        <v>929</v>
      </c>
      <c r="D561" s="130" t="s">
        <v>253</v>
      </c>
      <c r="E561" s="131" t="s">
        <v>930</v>
      </c>
      <c r="F561" s="132" t="s">
        <v>931</v>
      </c>
      <c r="G561" s="133" t="s">
        <v>324</v>
      </c>
      <c r="H561" s="134">
        <v>-0.67200000000000004</v>
      </c>
      <c r="I561" s="135"/>
      <c r="J561" s="136">
        <f>ROUND(I561*H561,2)</f>
        <v>0</v>
      </c>
      <c r="K561" s="132" t="s">
        <v>19</v>
      </c>
      <c r="L561" s="33"/>
      <c r="M561" s="137" t="s">
        <v>19</v>
      </c>
      <c r="N561" s="138" t="s">
        <v>44</v>
      </c>
      <c r="P561" s="139">
        <f>O561*H561</f>
        <v>0</v>
      </c>
      <c r="Q561" s="139">
        <v>0</v>
      </c>
      <c r="R561" s="139">
        <f>Q561*H561</f>
        <v>0</v>
      </c>
      <c r="S561" s="139">
        <v>0</v>
      </c>
      <c r="T561" s="140">
        <f>S561*H561</f>
        <v>0</v>
      </c>
      <c r="AR561" s="141" t="s">
        <v>257</v>
      </c>
      <c r="AT561" s="141" t="s">
        <v>253</v>
      </c>
      <c r="AU561" s="141" t="s">
        <v>83</v>
      </c>
      <c r="AY561" s="18" t="s">
        <v>251</v>
      </c>
      <c r="BE561" s="142">
        <f>IF(N561="základní",J561,0)</f>
        <v>0</v>
      </c>
      <c r="BF561" s="142">
        <f>IF(N561="snížená",J561,0)</f>
        <v>0</v>
      </c>
      <c r="BG561" s="142">
        <f>IF(N561="zákl. přenesená",J561,0)</f>
        <v>0</v>
      </c>
      <c r="BH561" s="142">
        <f>IF(N561="sníž. přenesená",J561,0)</f>
        <v>0</v>
      </c>
      <c r="BI561" s="142">
        <f>IF(N561="nulová",J561,0)</f>
        <v>0</v>
      </c>
      <c r="BJ561" s="18" t="s">
        <v>81</v>
      </c>
      <c r="BK561" s="142">
        <f>ROUND(I561*H561,2)</f>
        <v>0</v>
      </c>
      <c r="BL561" s="18" t="s">
        <v>257</v>
      </c>
      <c r="BM561" s="141" t="s">
        <v>932</v>
      </c>
    </row>
    <row r="562" spans="2:65" s="12" customFormat="1" ht="11.25">
      <c r="B562" s="147"/>
      <c r="D562" s="148" t="s">
        <v>261</v>
      </c>
      <c r="E562" s="149" t="s">
        <v>19</v>
      </c>
      <c r="F562" s="150" t="s">
        <v>933</v>
      </c>
      <c r="H562" s="151">
        <v>0.67200000000000004</v>
      </c>
      <c r="I562" s="152"/>
      <c r="L562" s="147"/>
      <c r="M562" s="153"/>
      <c r="T562" s="154"/>
      <c r="AT562" s="149" t="s">
        <v>261</v>
      </c>
      <c r="AU562" s="149" t="s">
        <v>83</v>
      </c>
      <c r="AV562" s="12" t="s">
        <v>83</v>
      </c>
      <c r="AW562" s="12" t="s">
        <v>35</v>
      </c>
      <c r="AX562" s="12" t="s">
        <v>81</v>
      </c>
      <c r="AY562" s="149" t="s">
        <v>251</v>
      </c>
    </row>
    <row r="563" spans="2:65" s="12" customFormat="1" ht="11.25">
      <c r="B563" s="147"/>
      <c r="D563" s="148" t="s">
        <v>261</v>
      </c>
      <c r="F563" s="150" t="s">
        <v>934</v>
      </c>
      <c r="H563" s="151">
        <v>-0.67200000000000004</v>
      </c>
      <c r="I563" s="152"/>
      <c r="L563" s="147"/>
      <c r="M563" s="153"/>
      <c r="T563" s="154"/>
      <c r="AT563" s="149" t="s">
        <v>261</v>
      </c>
      <c r="AU563" s="149" t="s">
        <v>83</v>
      </c>
      <c r="AV563" s="12" t="s">
        <v>83</v>
      </c>
      <c r="AW563" s="12" t="s">
        <v>4</v>
      </c>
      <c r="AX563" s="12" t="s">
        <v>81</v>
      </c>
      <c r="AY563" s="149" t="s">
        <v>251</v>
      </c>
    </row>
    <row r="564" spans="2:65" s="11" customFormat="1" ht="22.9" customHeight="1">
      <c r="B564" s="118"/>
      <c r="D564" s="119" t="s">
        <v>72</v>
      </c>
      <c r="E564" s="128" t="s">
        <v>935</v>
      </c>
      <c r="F564" s="128" t="s">
        <v>936</v>
      </c>
      <c r="I564" s="121"/>
      <c r="J564" s="129">
        <f>BK564</f>
        <v>0</v>
      </c>
      <c r="L564" s="118"/>
      <c r="M564" s="123"/>
      <c r="P564" s="124">
        <f>SUM(P565:P566)</f>
        <v>0</v>
      </c>
      <c r="R564" s="124">
        <f>SUM(R565:R566)</f>
        <v>0</v>
      </c>
      <c r="T564" s="125">
        <f>SUM(T565:T566)</f>
        <v>0</v>
      </c>
      <c r="AR564" s="119" t="s">
        <v>81</v>
      </c>
      <c r="AT564" s="126" t="s">
        <v>72</v>
      </c>
      <c r="AU564" s="126" t="s">
        <v>81</v>
      </c>
      <c r="AY564" s="119" t="s">
        <v>251</v>
      </c>
      <c r="BK564" s="127">
        <f>SUM(BK565:BK566)</f>
        <v>0</v>
      </c>
    </row>
    <row r="565" spans="2:65" s="1" customFormat="1" ht="33" customHeight="1">
      <c r="B565" s="33"/>
      <c r="C565" s="130" t="s">
        <v>937</v>
      </c>
      <c r="D565" s="130" t="s">
        <v>253</v>
      </c>
      <c r="E565" s="131" t="s">
        <v>938</v>
      </c>
      <c r="F565" s="132" t="s">
        <v>939</v>
      </c>
      <c r="G565" s="133" t="s">
        <v>324</v>
      </c>
      <c r="H565" s="134">
        <v>25.033000000000001</v>
      </c>
      <c r="I565" s="135"/>
      <c r="J565" s="136">
        <f>ROUND(I565*H565,2)</f>
        <v>0</v>
      </c>
      <c r="K565" s="132" t="s">
        <v>256</v>
      </c>
      <c r="L565" s="33"/>
      <c r="M565" s="137" t="s">
        <v>19</v>
      </c>
      <c r="N565" s="138" t="s">
        <v>44</v>
      </c>
      <c r="P565" s="139">
        <f>O565*H565</f>
        <v>0</v>
      </c>
      <c r="Q565" s="139">
        <v>0</v>
      </c>
      <c r="R565" s="139">
        <f>Q565*H565</f>
        <v>0</v>
      </c>
      <c r="S565" s="139">
        <v>0</v>
      </c>
      <c r="T565" s="140">
        <f>S565*H565</f>
        <v>0</v>
      </c>
      <c r="AR565" s="141" t="s">
        <v>257</v>
      </c>
      <c r="AT565" s="141" t="s">
        <v>253</v>
      </c>
      <c r="AU565" s="141" t="s">
        <v>83</v>
      </c>
      <c r="AY565" s="18" t="s">
        <v>251</v>
      </c>
      <c r="BE565" s="142">
        <f>IF(N565="základní",J565,0)</f>
        <v>0</v>
      </c>
      <c r="BF565" s="142">
        <f>IF(N565="snížená",J565,0)</f>
        <v>0</v>
      </c>
      <c r="BG565" s="142">
        <f>IF(N565="zákl. přenesená",J565,0)</f>
        <v>0</v>
      </c>
      <c r="BH565" s="142">
        <f>IF(N565="sníž. přenesená",J565,0)</f>
        <v>0</v>
      </c>
      <c r="BI565" s="142">
        <f>IF(N565="nulová",J565,0)</f>
        <v>0</v>
      </c>
      <c r="BJ565" s="18" t="s">
        <v>81</v>
      </c>
      <c r="BK565" s="142">
        <f>ROUND(I565*H565,2)</f>
        <v>0</v>
      </c>
      <c r="BL565" s="18" t="s">
        <v>257</v>
      </c>
      <c r="BM565" s="141" t="s">
        <v>940</v>
      </c>
    </row>
    <row r="566" spans="2:65" s="1" customFormat="1" ht="11.25">
      <c r="B566" s="33"/>
      <c r="D566" s="143" t="s">
        <v>259</v>
      </c>
      <c r="F566" s="144" t="s">
        <v>941</v>
      </c>
      <c r="I566" s="145"/>
      <c r="L566" s="33"/>
      <c r="M566" s="146"/>
      <c r="T566" s="54"/>
      <c r="AT566" s="18" t="s">
        <v>259</v>
      </c>
      <c r="AU566" s="18" t="s">
        <v>83</v>
      </c>
    </row>
    <row r="567" spans="2:65" s="11" customFormat="1" ht="25.9" customHeight="1">
      <c r="B567" s="118"/>
      <c r="D567" s="119" t="s">
        <v>72</v>
      </c>
      <c r="E567" s="120" t="s">
        <v>942</v>
      </c>
      <c r="F567" s="120" t="s">
        <v>943</v>
      </c>
      <c r="I567" s="121"/>
      <c r="J567" s="122">
        <f>BK567</f>
        <v>0</v>
      </c>
      <c r="L567" s="118"/>
      <c r="M567" s="123"/>
      <c r="P567" s="124">
        <f>P568+P600+P784+P836+P842+P848+P940+P961+P1062+P1067+P1253+P1329+P1365+P1404+P1442+P1455+P1506</f>
        <v>0</v>
      </c>
      <c r="R567" s="124">
        <f>R568+R600+R784+R836+R842+R848+R940+R961+R1062+R1067+R1253+R1329+R1365+R1404+R1442+R1455+R1506</f>
        <v>20.960384349999995</v>
      </c>
      <c r="T567" s="125">
        <f>T568+T600+T784+T836+T842+T848+T940+T961+T1062+T1067+T1253+T1329+T1365+T1404+T1442+T1455+T1506</f>
        <v>30.464721789999999</v>
      </c>
      <c r="AR567" s="119" t="s">
        <v>83</v>
      </c>
      <c r="AT567" s="126" t="s">
        <v>72</v>
      </c>
      <c r="AU567" s="126" t="s">
        <v>73</v>
      </c>
      <c r="AY567" s="119" t="s">
        <v>251</v>
      </c>
      <c r="BK567" s="127">
        <f>BK568+BK600+BK784+BK836+BK842+BK848+BK940+BK961+BK1062+BK1067+BK1253+BK1329+BK1365+BK1404+BK1442+BK1455+BK1506</f>
        <v>0</v>
      </c>
    </row>
    <row r="568" spans="2:65" s="11" customFormat="1" ht="22.9" customHeight="1">
      <c r="B568" s="118"/>
      <c r="D568" s="119" t="s">
        <v>72</v>
      </c>
      <c r="E568" s="128" t="s">
        <v>944</v>
      </c>
      <c r="F568" s="128" t="s">
        <v>945</v>
      </c>
      <c r="I568" s="121"/>
      <c r="J568" s="129">
        <f>BK568</f>
        <v>0</v>
      </c>
      <c r="L568" s="118"/>
      <c r="M568" s="123"/>
      <c r="P568" s="124">
        <f>SUM(P569:P599)</f>
        <v>0</v>
      </c>
      <c r="R568" s="124">
        <f>SUM(R569:R599)</f>
        <v>0.50076180999999997</v>
      </c>
      <c r="T568" s="125">
        <f>SUM(T569:T599)</f>
        <v>0</v>
      </c>
      <c r="AR568" s="119" t="s">
        <v>83</v>
      </c>
      <c r="AT568" s="126" t="s">
        <v>72</v>
      </c>
      <c r="AU568" s="126" t="s">
        <v>81</v>
      </c>
      <c r="AY568" s="119" t="s">
        <v>251</v>
      </c>
      <c r="BK568" s="127">
        <f>SUM(BK569:BK599)</f>
        <v>0</v>
      </c>
    </row>
    <row r="569" spans="2:65" s="1" customFormat="1" ht="21.75" customHeight="1">
      <c r="B569" s="33"/>
      <c r="C569" s="130" t="s">
        <v>946</v>
      </c>
      <c r="D569" s="130" t="s">
        <v>253</v>
      </c>
      <c r="E569" s="131" t="s">
        <v>947</v>
      </c>
      <c r="F569" s="132" t="s">
        <v>948</v>
      </c>
      <c r="G569" s="133" t="s">
        <v>90</v>
      </c>
      <c r="H569" s="134">
        <v>39.607999999999997</v>
      </c>
      <c r="I569" s="135"/>
      <c r="J569" s="136">
        <f>ROUND(I569*H569,2)</f>
        <v>0</v>
      </c>
      <c r="K569" s="132" t="s">
        <v>256</v>
      </c>
      <c r="L569" s="33"/>
      <c r="M569" s="137" t="s">
        <v>19</v>
      </c>
      <c r="N569" s="138" t="s">
        <v>44</v>
      </c>
      <c r="P569" s="139">
        <f>O569*H569</f>
        <v>0</v>
      </c>
      <c r="Q569" s="139">
        <v>0</v>
      </c>
      <c r="R569" s="139">
        <f>Q569*H569</f>
        <v>0</v>
      </c>
      <c r="S569" s="139">
        <v>0</v>
      </c>
      <c r="T569" s="140">
        <f>S569*H569</f>
        <v>0</v>
      </c>
      <c r="AR569" s="141" t="s">
        <v>346</v>
      </c>
      <c r="AT569" s="141" t="s">
        <v>253</v>
      </c>
      <c r="AU569" s="141" t="s">
        <v>83</v>
      </c>
      <c r="AY569" s="18" t="s">
        <v>251</v>
      </c>
      <c r="BE569" s="142">
        <f>IF(N569="základní",J569,0)</f>
        <v>0</v>
      </c>
      <c r="BF569" s="142">
        <f>IF(N569="snížená",J569,0)</f>
        <v>0</v>
      </c>
      <c r="BG569" s="142">
        <f>IF(N569="zákl. přenesená",J569,0)</f>
        <v>0</v>
      </c>
      <c r="BH569" s="142">
        <f>IF(N569="sníž. přenesená",J569,0)</f>
        <v>0</v>
      </c>
      <c r="BI569" s="142">
        <f>IF(N569="nulová",J569,0)</f>
        <v>0</v>
      </c>
      <c r="BJ569" s="18" t="s">
        <v>81</v>
      </c>
      <c r="BK569" s="142">
        <f>ROUND(I569*H569,2)</f>
        <v>0</v>
      </c>
      <c r="BL569" s="18" t="s">
        <v>346</v>
      </c>
      <c r="BM569" s="141" t="s">
        <v>949</v>
      </c>
    </row>
    <row r="570" spans="2:65" s="1" customFormat="1" ht="11.25">
      <c r="B570" s="33"/>
      <c r="D570" s="143" t="s">
        <v>259</v>
      </c>
      <c r="F570" s="144" t="s">
        <v>950</v>
      </c>
      <c r="I570" s="145"/>
      <c r="L570" s="33"/>
      <c r="M570" s="146"/>
      <c r="T570" s="54"/>
      <c r="AT570" s="18" t="s">
        <v>259</v>
      </c>
      <c r="AU570" s="18" t="s">
        <v>83</v>
      </c>
    </row>
    <row r="571" spans="2:65" s="12" customFormat="1" ht="11.25">
      <c r="B571" s="147"/>
      <c r="D571" s="148" t="s">
        <v>261</v>
      </c>
      <c r="E571" s="149" t="s">
        <v>19</v>
      </c>
      <c r="F571" s="150" t="s">
        <v>163</v>
      </c>
      <c r="H571" s="151">
        <v>37.768000000000001</v>
      </c>
      <c r="I571" s="152"/>
      <c r="L571" s="147"/>
      <c r="M571" s="153"/>
      <c r="T571" s="154"/>
      <c r="AT571" s="149" t="s">
        <v>261</v>
      </c>
      <c r="AU571" s="149" t="s">
        <v>83</v>
      </c>
      <c r="AV571" s="12" t="s">
        <v>83</v>
      </c>
      <c r="AW571" s="12" t="s">
        <v>35</v>
      </c>
      <c r="AX571" s="12" t="s">
        <v>73</v>
      </c>
      <c r="AY571" s="149" t="s">
        <v>251</v>
      </c>
    </row>
    <row r="572" spans="2:65" s="12" customFormat="1" ht="11.25">
      <c r="B572" s="147"/>
      <c r="D572" s="148" t="s">
        <v>261</v>
      </c>
      <c r="E572" s="149" t="s">
        <v>19</v>
      </c>
      <c r="F572" s="150" t="s">
        <v>88</v>
      </c>
      <c r="H572" s="151">
        <v>1.84</v>
      </c>
      <c r="I572" s="152"/>
      <c r="L572" s="147"/>
      <c r="M572" s="153"/>
      <c r="T572" s="154"/>
      <c r="AT572" s="149" t="s">
        <v>261</v>
      </c>
      <c r="AU572" s="149" t="s">
        <v>83</v>
      </c>
      <c r="AV572" s="12" t="s">
        <v>83</v>
      </c>
      <c r="AW572" s="12" t="s">
        <v>35</v>
      </c>
      <c r="AX572" s="12" t="s">
        <v>73</v>
      </c>
      <c r="AY572" s="149" t="s">
        <v>251</v>
      </c>
    </row>
    <row r="573" spans="2:65" s="15" customFormat="1" ht="11.25">
      <c r="B573" s="168"/>
      <c r="D573" s="148" t="s">
        <v>261</v>
      </c>
      <c r="E573" s="169" t="s">
        <v>19</v>
      </c>
      <c r="F573" s="170" t="s">
        <v>393</v>
      </c>
      <c r="H573" s="171">
        <v>39.607999999999997</v>
      </c>
      <c r="I573" s="172"/>
      <c r="L573" s="168"/>
      <c r="M573" s="173"/>
      <c r="T573" s="174"/>
      <c r="AT573" s="169" t="s">
        <v>261</v>
      </c>
      <c r="AU573" s="169" t="s">
        <v>83</v>
      </c>
      <c r="AV573" s="15" t="s">
        <v>268</v>
      </c>
      <c r="AW573" s="15" t="s">
        <v>35</v>
      </c>
      <c r="AX573" s="15" t="s">
        <v>81</v>
      </c>
      <c r="AY573" s="169" t="s">
        <v>251</v>
      </c>
    </row>
    <row r="574" spans="2:65" s="1" customFormat="1" ht="16.5" customHeight="1">
      <c r="B574" s="33"/>
      <c r="C574" s="175" t="s">
        <v>951</v>
      </c>
      <c r="D574" s="175" t="s">
        <v>482</v>
      </c>
      <c r="E574" s="176" t="s">
        <v>952</v>
      </c>
      <c r="F574" s="177" t="s">
        <v>953</v>
      </c>
      <c r="G574" s="178" t="s">
        <v>324</v>
      </c>
      <c r="H574" s="179">
        <v>1.2999999999999999E-2</v>
      </c>
      <c r="I574" s="180"/>
      <c r="J574" s="181">
        <f>ROUND(I574*H574,2)</f>
        <v>0</v>
      </c>
      <c r="K574" s="177" t="s">
        <v>256</v>
      </c>
      <c r="L574" s="182"/>
      <c r="M574" s="183" t="s">
        <v>19</v>
      </c>
      <c r="N574" s="184" t="s">
        <v>44</v>
      </c>
      <c r="P574" s="139">
        <f>O574*H574</f>
        <v>0</v>
      </c>
      <c r="Q574" s="139">
        <v>1</v>
      </c>
      <c r="R574" s="139">
        <f>Q574*H574</f>
        <v>1.2999999999999999E-2</v>
      </c>
      <c r="S574" s="139">
        <v>0</v>
      </c>
      <c r="T574" s="140">
        <f>S574*H574</f>
        <v>0</v>
      </c>
      <c r="AR574" s="141" t="s">
        <v>466</v>
      </c>
      <c r="AT574" s="141" t="s">
        <v>482</v>
      </c>
      <c r="AU574" s="141" t="s">
        <v>83</v>
      </c>
      <c r="AY574" s="18" t="s">
        <v>251</v>
      </c>
      <c r="BE574" s="142">
        <f>IF(N574="základní",J574,0)</f>
        <v>0</v>
      </c>
      <c r="BF574" s="142">
        <f>IF(N574="snížená",J574,0)</f>
        <v>0</v>
      </c>
      <c r="BG574" s="142">
        <f>IF(N574="zákl. přenesená",J574,0)</f>
        <v>0</v>
      </c>
      <c r="BH574" s="142">
        <f>IF(N574="sníž. přenesená",J574,0)</f>
        <v>0</v>
      </c>
      <c r="BI574" s="142">
        <f>IF(N574="nulová",J574,0)</f>
        <v>0</v>
      </c>
      <c r="BJ574" s="18" t="s">
        <v>81</v>
      </c>
      <c r="BK574" s="142">
        <f>ROUND(I574*H574,2)</f>
        <v>0</v>
      </c>
      <c r="BL574" s="18" t="s">
        <v>346</v>
      </c>
      <c r="BM574" s="141" t="s">
        <v>954</v>
      </c>
    </row>
    <row r="575" spans="2:65" s="12" customFormat="1" ht="11.25">
      <c r="B575" s="147"/>
      <c r="D575" s="148" t="s">
        <v>261</v>
      </c>
      <c r="F575" s="150" t="s">
        <v>955</v>
      </c>
      <c r="H575" s="151">
        <v>1.2999999999999999E-2</v>
      </c>
      <c r="I575" s="152"/>
      <c r="L575" s="147"/>
      <c r="M575" s="153"/>
      <c r="T575" s="154"/>
      <c r="AT575" s="149" t="s">
        <v>261</v>
      </c>
      <c r="AU575" s="149" t="s">
        <v>83</v>
      </c>
      <c r="AV575" s="12" t="s">
        <v>83</v>
      </c>
      <c r="AW575" s="12" t="s">
        <v>4</v>
      </c>
      <c r="AX575" s="12" t="s">
        <v>81</v>
      </c>
      <c r="AY575" s="149" t="s">
        <v>251</v>
      </c>
    </row>
    <row r="576" spans="2:65" s="1" customFormat="1" ht="24.2" customHeight="1">
      <c r="B576" s="33"/>
      <c r="C576" s="130" t="s">
        <v>956</v>
      </c>
      <c r="D576" s="130" t="s">
        <v>253</v>
      </c>
      <c r="E576" s="131" t="s">
        <v>957</v>
      </c>
      <c r="F576" s="132" t="s">
        <v>958</v>
      </c>
      <c r="G576" s="133" t="s">
        <v>90</v>
      </c>
      <c r="H576" s="134">
        <v>39.607999999999997</v>
      </c>
      <c r="I576" s="135"/>
      <c r="J576" s="136">
        <f>ROUND(I576*H576,2)</f>
        <v>0</v>
      </c>
      <c r="K576" s="132" t="s">
        <v>256</v>
      </c>
      <c r="L576" s="33"/>
      <c r="M576" s="137" t="s">
        <v>19</v>
      </c>
      <c r="N576" s="138" t="s">
        <v>44</v>
      </c>
      <c r="P576" s="139">
        <f>O576*H576</f>
        <v>0</v>
      </c>
      <c r="Q576" s="139">
        <v>4.0000000000000001E-3</v>
      </c>
      <c r="R576" s="139">
        <f>Q576*H576</f>
        <v>0.15843199999999999</v>
      </c>
      <c r="S576" s="139">
        <v>0</v>
      </c>
      <c r="T576" s="140">
        <f>S576*H576</f>
        <v>0</v>
      </c>
      <c r="AR576" s="141" t="s">
        <v>346</v>
      </c>
      <c r="AT576" s="141" t="s">
        <v>253</v>
      </c>
      <c r="AU576" s="141" t="s">
        <v>83</v>
      </c>
      <c r="AY576" s="18" t="s">
        <v>251</v>
      </c>
      <c r="BE576" s="142">
        <f>IF(N576="základní",J576,0)</f>
        <v>0</v>
      </c>
      <c r="BF576" s="142">
        <f>IF(N576="snížená",J576,0)</f>
        <v>0</v>
      </c>
      <c r="BG576" s="142">
        <f>IF(N576="zákl. přenesená",J576,0)</f>
        <v>0</v>
      </c>
      <c r="BH576" s="142">
        <f>IF(N576="sníž. přenesená",J576,0)</f>
        <v>0</v>
      </c>
      <c r="BI576" s="142">
        <f>IF(N576="nulová",J576,0)</f>
        <v>0</v>
      </c>
      <c r="BJ576" s="18" t="s">
        <v>81</v>
      </c>
      <c r="BK576" s="142">
        <f>ROUND(I576*H576,2)</f>
        <v>0</v>
      </c>
      <c r="BL576" s="18" t="s">
        <v>346</v>
      </c>
      <c r="BM576" s="141" t="s">
        <v>959</v>
      </c>
    </row>
    <row r="577" spans="2:65" s="1" customFormat="1" ht="11.25">
      <c r="B577" s="33"/>
      <c r="D577" s="143" t="s">
        <v>259</v>
      </c>
      <c r="F577" s="144" t="s">
        <v>960</v>
      </c>
      <c r="I577" s="145"/>
      <c r="L577" s="33"/>
      <c r="M577" s="146"/>
      <c r="T577" s="54"/>
      <c r="AT577" s="18" t="s">
        <v>259</v>
      </c>
      <c r="AU577" s="18" t="s">
        <v>83</v>
      </c>
    </row>
    <row r="578" spans="2:65" s="12" customFormat="1" ht="11.25">
      <c r="B578" s="147"/>
      <c r="D578" s="148" t="s">
        <v>261</v>
      </c>
      <c r="E578" s="149" t="s">
        <v>19</v>
      </c>
      <c r="F578" s="150" t="s">
        <v>163</v>
      </c>
      <c r="H578" s="151">
        <v>37.768000000000001</v>
      </c>
      <c r="I578" s="152"/>
      <c r="L578" s="147"/>
      <c r="M578" s="153"/>
      <c r="T578" s="154"/>
      <c r="AT578" s="149" t="s">
        <v>261</v>
      </c>
      <c r="AU578" s="149" t="s">
        <v>83</v>
      </c>
      <c r="AV578" s="12" t="s">
        <v>83</v>
      </c>
      <c r="AW578" s="12" t="s">
        <v>35</v>
      </c>
      <c r="AX578" s="12" t="s">
        <v>73</v>
      </c>
      <c r="AY578" s="149" t="s">
        <v>251</v>
      </c>
    </row>
    <row r="579" spans="2:65" s="12" customFormat="1" ht="11.25">
      <c r="B579" s="147"/>
      <c r="D579" s="148" t="s">
        <v>261</v>
      </c>
      <c r="E579" s="149" t="s">
        <v>19</v>
      </c>
      <c r="F579" s="150" t="s">
        <v>88</v>
      </c>
      <c r="H579" s="151">
        <v>1.84</v>
      </c>
      <c r="I579" s="152"/>
      <c r="L579" s="147"/>
      <c r="M579" s="153"/>
      <c r="T579" s="154"/>
      <c r="AT579" s="149" t="s">
        <v>261</v>
      </c>
      <c r="AU579" s="149" t="s">
        <v>83</v>
      </c>
      <c r="AV579" s="12" t="s">
        <v>83</v>
      </c>
      <c r="AW579" s="12" t="s">
        <v>35</v>
      </c>
      <c r="AX579" s="12" t="s">
        <v>73</v>
      </c>
      <c r="AY579" s="149" t="s">
        <v>251</v>
      </c>
    </row>
    <row r="580" spans="2:65" s="15" customFormat="1" ht="11.25">
      <c r="B580" s="168"/>
      <c r="D580" s="148" t="s">
        <v>261</v>
      </c>
      <c r="E580" s="169" t="s">
        <v>19</v>
      </c>
      <c r="F580" s="170" t="s">
        <v>393</v>
      </c>
      <c r="H580" s="171">
        <v>39.607999999999997</v>
      </c>
      <c r="I580" s="172"/>
      <c r="L580" s="168"/>
      <c r="M580" s="173"/>
      <c r="T580" s="174"/>
      <c r="AT580" s="169" t="s">
        <v>261</v>
      </c>
      <c r="AU580" s="169" t="s">
        <v>83</v>
      </c>
      <c r="AV580" s="15" t="s">
        <v>268</v>
      </c>
      <c r="AW580" s="15" t="s">
        <v>35</v>
      </c>
      <c r="AX580" s="15" t="s">
        <v>81</v>
      </c>
      <c r="AY580" s="169" t="s">
        <v>251</v>
      </c>
    </row>
    <row r="581" spans="2:65" s="1" customFormat="1" ht="16.5" customHeight="1">
      <c r="B581" s="33"/>
      <c r="C581" s="130" t="s">
        <v>961</v>
      </c>
      <c r="D581" s="130" t="s">
        <v>253</v>
      </c>
      <c r="E581" s="131" t="s">
        <v>962</v>
      </c>
      <c r="F581" s="132" t="s">
        <v>963</v>
      </c>
      <c r="G581" s="133" t="s">
        <v>90</v>
      </c>
      <c r="H581" s="134">
        <v>39.607999999999997</v>
      </c>
      <c r="I581" s="135"/>
      <c r="J581" s="136">
        <f>ROUND(I581*H581,2)</f>
        <v>0</v>
      </c>
      <c r="K581" s="132" t="s">
        <v>256</v>
      </c>
      <c r="L581" s="33"/>
      <c r="M581" s="137" t="s">
        <v>19</v>
      </c>
      <c r="N581" s="138" t="s">
        <v>44</v>
      </c>
      <c r="P581" s="139">
        <f>O581*H581</f>
        <v>0</v>
      </c>
      <c r="Q581" s="139">
        <v>4.0000000000000002E-4</v>
      </c>
      <c r="R581" s="139">
        <f>Q581*H581</f>
        <v>1.5843199999999998E-2</v>
      </c>
      <c r="S581" s="139">
        <v>0</v>
      </c>
      <c r="T581" s="140">
        <f>S581*H581</f>
        <v>0</v>
      </c>
      <c r="AR581" s="141" t="s">
        <v>346</v>
      </c>
      <c r="AT581" s="141" t="s">
        <v>253</v>
      </c>
      <c r="AU581" s="141" t="s">
        <v>83</v>
      </c>
      <c r="AY581" s="18" t="s">
        <v>251</v>
      </c>
      <c r="BE581" s="142">
        <f>IF(N581="základní",J581,0)</f>
        <v>0</v>
      </c>
      <c r="BF581" s="142">
        <f>IF(N581="snížená",J581,0)</f>
        <v>0</v>
      </c>
      <c r="BG581" s="142">
        <f>IF(N581="zákl. přenesená",J581,0)</f>
        <v>0</v>
      </c>
      <c r="BH581" s="142">
        <f>IF(N581="sníž. přenesená",J581,0)</f>
        <v>0</v>
      </c>
      <c r="BI581" s="142">
        <f>IF(N581="nulová",J581,0)</f>
        <v>0</v>
      </c>
      <c r="BJ581" s="18" t="s">
        <v>81</v>
      </c>
      <c r="BK581" s="142">
        <f>ROUND(I581*H581,2)</f>
        <v>0</v>
      </c>
      <c r="BL581" s="18" t="s">
        <v>346</v>
      </c>
      <c r="BM581" s="141" t="s">
        <v>964</v>
      </c>
    </row>
    <row r="582" spans="2:65" s="1" customFormat="1" ht="11.25">
      <c r="B582" s="33"/>
      <c r="D582" s="143" t="s">
        <v>259</v>
      </c>
      <c r="F582" s="144" t="s">
        <v>965</v>
      </c>
      <c r="I582" s="145"/>
      <c r="L582" s="33"/>
      <c r="M582" s="146"/>
      <c r="T582" s="54"/>
      <c r="AT582" s="18" t="s">
        <v>259</v>
      </c>
      <c r="AU582" s="18" t="s">
        <v>83</v>
      </c>
    </row>
    <row r="583" spans="2:65" s="12" customFormat="1" ht="11.25">
      <c r="B583" s="147"/>
      <c r="D583" s="148" t="s">
        <v>261</v>
      </c>
      <c r="E583" s="149" t="s">
        <v>19</v>
      </c>
      <c r="F583" s="150" t="s">
        <v>163</v>
      </c>
      <c r="H583" s="151">
        <v>37.768000000000001</v>
      </c>
      <c r="I583" s="152"/>
      <c r="L583" s="147"/>
      <c r="M583" s="153"/>
      <c r="T583" s="154"/>
      <c r="AT583" s="149" t="s">
        <v>261</v>
      </c>
      <c r="AU583" s="149" t="s">
        <v>83</v>
      </c>
      <c r="AV583" s="12" t="s">
        <v>83</v>
      </c>
      <c r="AW583" s="12" t="s">
        <v>35</v>
      </c>
      <c r="AX583" s="12" t="s">
        <v>73</v>
      </c>
      <c r="AY583" s="149" t="s">
        <v>251</v>
      </c>
    </row>
    <row r="584" spans="2:65" s="12" customFormat="1" ht="11.25">
      <c r="B584" s="147"/>
      <c r="D584" s="148" t="s">
        <v>261</v>
      </c>
      <c r="E584" s="149" t="s">
        <v>19</v>
      </c>
      <c r="F584" s="150" t="s">
        <v>88</v>
      </c>
      <c r="H584" s="151">
        <v>1.84</v>
      </c>
      <c r="I584" s="152"/>
      <c r="L584" s="147"/>
      <c r="M584" s="153"/>
      <c r="T584" s="154"/>
      <c r="AT584" s="149" t="s">
        <v>261</v>
      </c>
      <c r="AU584" s="149" t="s">
        <v>83</v>
      </c>
      <c r="AV584" s="12" t="s">
        <v>83</v>
      </c>
      <c r="AW584" s="12" t="s">
        <v>35</v>
      </c>
      <c r="AX584" s="12" t="s">
        <v>73</v>
      </c>
      <c r="AY584" s="149" t="s">
        <v>251</v>
      </c>
    </row>
    <row r="585" spans="2:65" s="15" customFormat="1" ht="11.25">
      <c r="B585" s="168"/>
      <c r="D585" s="148" t="s">
        <v>261</v>
      </c>
      <c r="E585" s="169" t="s">
        <v>19</v>
      </c>
      <c r="F585" s="170" t="s">
        <v>393</v>
      </c>
      <c r="H585" s="171">
        <v>39.607999999999997</v>
      </c>
      <c r="I585" s="172"/>
      <c r="L585" s="168"/>
      <c r="M585" s="173"/>
      <c r="T585" s="174"/>
      <c r="AT585" s="169" t="s">
        <v>261</v>
      </c>
      <c r="AU585" s="169" t="s">
        <v>83</v>
      </c>
      <c r="AV585" s="15" t="s">
        <v>268</v>
      </c>
      <c r="AW585" s="15" t="s">
        <v>35</v>
      </c>
      <c r="AX585" s="15" t="s">
        <v>81</v>
      </c>
      <c r="AY585" s="169" t="s">
        <v>251</v>
      </c>
    </row>
    <row r="586" spans="2:65" s="1" customFormat="1" ht="24.2" customHeight="1">
      <c r="B586" s="33"/>
      <c r="C586" s="175" t="s">
        <v>966</v>
      </c>
      <c r="D586" s="175" t="s">
        <v>482</v>
      </c>
      <c r="E586" s="176" t="s">
        <v>967</v>
      </c>
      <c r="F586" s="177" t="s">
        <v>968</v>
      </c>
      <c r="G586" s="178" t="s">
        <v>90</v>
      </c>
      <c r="H586" s="179">
        <v>48.360999999999997</v>
      </c>
      <c r="I586" s="180"/>
      <c r="J586" s="181">
        <f>ROUND(I586*H586,2)</f>
        <v>0</v>
      </c>
      <c r="K586" s="177" t="s">
        <v>256</v>
      </c>
      <c r="L586" s="182"/>
      <c r="M586" s="183" t="s">
        <v>19</v>
      </c>
      <c r="N586" s="184" t="s">
        <v>44</v>
      </c>
      <c r="P586" s="139">
        <f>O586*H586</f>
        <v>0</v>
      </c>
      <c r="Q586" s="139">
        <v>5.4999999999999997E-3</v>
      </c>
      <c r="R586" s="139">
        <f>Q586*H586</f>
        <v>0.26598549999999999</v>
      </c>
      <c r="S586" s="139">
        <v>0</v>
      </c>
      <c r="T586" s="140">
        <f>S586*H586</f>
        <v>0</v>
      </c>
      <c r="AR586" s="141" t="s">
        <v>466</v>
      </c>
      <c r="AT586" s="141" t="s">
        <v>482</v>
      </c>
      <c r="AU586" s="141" t="s">
        <v>83</v>
      </c>
      <c r="AY586" s="18" t="s">
        <v>251</v>
      </c>
      <c r="BE586" s="142">
        <f>IF(N586="základní",J586,0)</f>
        <v>0</v>
      </c>
      <c r="BF586" s="142">
        <f>IF(N586="snížená",J586,0)</f>
        <v>0</v>
      </c>
      <c r="BG586" s="142">
        <f>IF(N586="zákl. přenesená",J586,0)</f>
        <v>0</v>
      </c>
      <c r="BH586" s="142">
        <f>IF(N586="sníž. přenesená",J586,0)</f>
        <v>0</v>
      </c>
      <c r="BI586" s="142">
        <f>IF(N586="nulová",J586,0)</f>
        <v>0</v>
      </c>
      <c r="BJ586" s="18" t="s">
        <v>81</v>
      </c>
      <c r="BK586" s="142">
        <f>ROUND(I586*H586,2)</f>
        <v>0</v>
      </c>
      <c r="BL586" s="18" t="s">
        <v>346</v>
      </c>
      <c r="BM586" s="141" t="s">
        <v>969</v>
      </c>
    </row>
    <row r="587" spans="2:65" s="12" customFormat="1" ht="11.25">
      <c r="B587" s="147"/>
      <c r="D587" s="148" t="s">
        <v>261</v>
      </c>
      <c r="F587" s="150" t="s">
        <v>970</v>
      </c>
      <c r="H587" s="151">
        <v>48.360999999999997</v>
      </c>
      <c r="I587" s="152"/>
      <c r="L587" s="147"/>
      <c r="M587" s="153"/>
      <c r="T587" s="154"/>
      <c r="AT587" s="149" t="s">
        <v>261</v>
      </c>
      <c r="AU587" s="149" t="s">
        <v>83</v>
      </c>
      <c r="AV587" s="12" t="s">
        <v>83</v>
      </c>
      <c r="AW587" s="12" t="s">
        <v>4</v>
      </c>
      <c r="AX587" s="12" t="s">
        <v>81</v>
      </c>
      <c r="AY587" s="149" t="s">
        <v>251</v>
      </c>
    </row>
    <row r="588" spans="2:65" s="1" customFormat="1" ht="16.5" customHeight="1">
      <c r="B588" s="33"/>
      <c r="C588" s="130" t="s">
        <v>971</v>
      </c>
      <c r="D588" s="130" t="s">
        <v>253</v>
      </c>
      <c r="E588" s="131" t="s">
        <v>972</v>
      </c>
      <c r="F588" s="132" t="s">
        <v>973</v>
      </c>
      <c r="G588" s="133" t="s">
        <v>90</v>
      </c>
      <c r="H588" s="134">
        <v>37.768000000000001</v>
      </c>
      <c r="I588" s="135"/>
      <c r="J588" s="136">
        <f>ROUND(I588*H588,2)</f>
        <v>0</v>
      </c>
      <c r="K588" s="132" t="s">
        <v>256</v>
      </c>
      <c r="L588" s="33"/>
      <c r="M588" s="137" t="s">
        <v>19</v>
      </c>
      <c r="N588" s="138" t="s">
        <v>44</v>
      </c>
      <c r="P588" s="139">
        <f>O588*H588</f>
        <v>0</v>
      </c>
      <c r="Q588" s="139">
        <v>5.0000000000000002E-5</v>
      </c>
      <c r="R588" s="139">
        <f>Q588*H588</f>
        <v>1.8884000000000001E-3</v>
      </c>
      <c r="S588" s="139">
        <v>0</v>
      </c>
      <c r="T588" s="140">
        <f>S588*H588</f>
        <v>0</v>
      </c>
      <c r="AR588" s="141" t="s">
        <v>346</v>
      </c>
      <c r="AT588" s="141" t="s">
        <v>253</v>
      </c>
      <c r="AU588" s="141" t="s">
        <v>83</v>
      </c>
      <c r="AY588" s="18" t="s">
        <v>251</v>
      </c>
      <c r="BE588" s="142">
        <f>IF(N588="základní",J588,0)</f>
        <v>0</v>
      </c>
      <c r="BF588" s="142">
        <f>IF(N588="snížená",J588,0)</f>
        <v>0</v>
      </c>
      <c r="BG588" s="142">
        <f>IF(N588="zákl. přenesená",J588,0)</f>
        <v>0</v>
      </c>
      <c r="BH588" s="142">
        <f>IF(N588="sníž. přenesená",J588,0)</f>
        <v>0</v>
      </c>
      <c r="BI588" s="142">
        <f>IF(N588="nulová",J588,0)</f>
        <v>0</v>
      </c>
      <c r="BJ588" s="18" t="s">
        <v>81</v>
      </c>
      <c r="BK588" s="142">
        <f>ROUND(I588*H588,2)</f>
        <v>0</v>
      </c>
      <c r="BL588" s="18" t="s">
        <v>346</v>
      </c>
      <c r="BM588" s="141" t="s">
        <v>974</v>
      </c>
    </row>
    <row r="589" spans="2:65" s="1" customFormat="1" ht="11.25">
      <c r="B589" s="33"/>
      <c r="D589" s="143" t="s">
        <v>259</v>
      </c>
      <c r="F589" s="144" t="s">
        <v>975</v>
      </c>
      <c r="I589" s="145"/>
      <c r="L589" s="33"/>
      <c r="M589" s="146"/>
      <c r="T589" s="54"/>
      <c r="AT589" s="18" t="s">
        <v>259</v>
      </c>
      <c r="AU589" s="18" t="s">
        <v>83</v>
      </c>
    </row>
    <row r="590" spans="2:65" s="12" customFormat="1" ht="11.25">
      <c r="B590" s="147"/>
      <c r="D590" s="148" t="s">
        <v>261</v>
      </c>
      <c r="E590" s="149" t="s">
        <v>19</v>
      </c>
      <c r="F590" s="150" t="s">
        <v>163</v>
      </c>
      <c r="H590" s="151">
        <v>37.768000000000001</v>
      </c>
      <c r="I590" s="152"/>
      <c r="L590" s="147"/>
      <c r="M590" s="153"/>
      <c r="T590" s="154"/>
      <c r="AT590" s="149" t="s">
        <v>261</v>
      </c>
      <c r="AU590" s="149" t="s">
        <v>83</v>
      </c>
      <c r="AV590" s="12" t="s">
        <v>83</v>
      </c>
      <c r="AW590" s="12" t="s">
        <v>35</v>
      </c>
      <c r="AX590" s="12" t="s">
        <v>81</v>
      </c>
      <c r="AY590" s="149" t="s">
        <v>251</v>
      </c>
    </row>
    <row r="591" spans="2:65" s="1" customFormat="1" ht="16.5" customHeight="1">
      <c r="B591" s="33"/>
      <c r="C591" s="175" t="s">
        <v>976</v>
      </c>
      <c r="D591" s="175" t="s">
        <v>482</v>
      </c>
      <c r="E591" s="176" t="s">
        <v>977</v>
      </c>
      <c r="F591" s="177" t="s">
        <v>978</v>
      </c>
      <c r="G591" s="178" t="s">
        <v>90</v>
      </c>
      <c r="H591" s="179">
        <v>46.115000000000002</v>
      </c>
      <c r="I591" s="180"/>
      <c r="J591" s="181">
        <f>ROUND(I591*H591,2)</f>
        <v>0</v>
      </c>
      <c r="K591" s="177" t="s">
        <v>256</v>
      </c>
      <c r="L591" s="182"/>
      <c r="M591" s="183" t="s">
        <v>19</v>
      </c>
      <c r="N591" s="184" t="s">
        <v>44</v>
      </c>
      <c r="P591" s="139">
        <f>O591*H591</f>
        <v>0</v>
      </c>
      <c r="Q591" s="139">
        <v>6.4999999999999997E-4</v>
      </c>
      <c r="R591" s="139">
        <f>Q591*H591</f>
        <v>2.9974750000000001E-2</v>
      </c>
      <c r="S591" s="139">
        <v>0</v>
      </c>
      <c r="T591" s="140">
        <f>S591*H591</f>
        <v>0</v>
      </c>
      <c r="AR591" s="141" t="s">
        <v>466</v>
      </c>
      <c r="AT591" s="141" t="s">
        <v>482</v>
      </c>
      <c r="AU591" s="141" t="s">
        <v>83</v>
      </c>
      <c r="AY591" s="18" t="s">
        <v>251</v>
      </c>
      <c r="BE591" s="142">
        <f>IF(N591="základní",J591,0)</f>
        <v>0</v>
      </c>
      <c r="BF591" s="142">
        <f>IF(N591="snížená",J591,0)</f>
        <v>0</v>
      </c>
      <c r="BG591" s="142">
        <f>IF(N591="zákl. přenesená",J591,0)</f>
        <v>0</v>
      </c>
      <c r="BH591" s="142">
        <f>IF(N591="sníž. přenesená",J591,0)</f>
        <v>0</v>
      </c>
      <c r="BI591" s="142">
        <f>IF(N591="nulová",J591,0)</f>
        <v>0</v>
      </c>
      <c r="BJ591" s="18" t="s">
        <v>81</v>
      </c>
      <c r="BK591" s="142">
        <f>ROUND(I591*H591,2)</f>
        <v>0</v>
      </c>
      <c r="BL591" s="18" t="s">
        <v>346</v>
      </c>
      <c r="BM591" s="141" t="s">
        <v>979</v>
      </c>
    </row>
    <row r="592" spans="2:65" s="12" customFormat="1" ht="11.25">
      <c r="B592" s="147"/>
      <c r="D592" s="148" t="s">
        <v>261</v>
      </c>
      <c r="F592" s="150" t="s">
        <v>980</v>
      </c>
      <c r="H592" s="151">
        <v>46.115000000000002</v>
      </c>
      <c r="I592" s="152"/>
      <c r="L592" s="147"/>
      <c r="M592" s="153"/>
      <c r="T592" s="154"/>
      <c r="AT592" s="149" t="s">
        <v>261</v>
      </c>
      <c r="AU592" s="149" t="s">
        <v>83</v>
      </c>
      <c r="AV592" s="12" t="s">
        <v>83</v>
      </c>
      <c r="AW592" s="12" t="s">
        <v>4</v>
      </c>
      <c r="AX592" s="12" t="s">
        <v>81</v>
      </c>
      <c r="AY592" s="149" t="s">
        <v>251</v>
      </c>
    </row>
    <row r="593" spans="2:65" s="1" customFormat="1" ht="21.75" customHeight="1">
      <c r="B593" s="33"/>
      <c r="C593" s="130" t="s">
        <v>981</v>
      </c>
      <c r="D593" s="130" t="s">
        <v>253</v>
      </c>
      <c r="E593" s="131" t="s">
        <v>982</v>
      </c>
      <c r="F593" s="132" t="s">
        <v>983</v>
      </c>
      <c r="G593" s="133" t="s">
        <v>101</v>
      </c>
      <c r="H593" s="134">
        <v>42.61</v>
      </c>
      <c r="I593" s="135"/>
      <c r="J593" s="136">
        <f>ROUND(I593*H593,2)</f>
        <v>0</v>
      </c>
      <c r="K593" s="132" t="s">
        <v>256</v>
      </c>
      <c r="L593" s="33"/>
      <c r="M593" s="137" t="s">
        <v>19</v>
      </c>
      <c r="N593" s="138" t="s">
        <v>44</v>
      </c>
      <c r="P593" s="139">
        <f>O593*H593</f>
        <v>0</v>
      </c>
      <c r="Q593" s="139">
        <v>1.6000000000000001E-4</v>
      </c>
      <c r="R593" s="139">
        <f>Q593*H593</f>
        <v>6.8176E-3</v>
      </c>
      <c r="S593" s="139">
        <v>0</v>
      </c>
      <c r="T593" s="140">
        <f>S593*H593</f>
        <v>0</v>
      </c>
      <c r="AR593" s="141" t="s">
        <v>346</v>
      </c>
      <c r="AT593" s="141" t="s">
        <v>253</v>
      </c>
      <c r="AU593" s="141" t="s">
        <v>83</v>
      </c>
      <c r="AY593" s="18" t="s">
        <v>251</v>
      </c>
      <c r="BE593" s="142">
        <f>IF(N593="základní",J593,0)</f>
        <v>0</v>
      </c>
      <c r="BF593" s="142">
        <f>IF(N593="snížená",J593,0)</f>
        <v>0</v>
      </c>
      <c r="BG593" s="142">
        <f>IF(N593="zákl. přenesená",J593,0)</f>
        <v>0</v>
      </c>
      <c r="BH593" s="142">
        <f>IF(N593="sníž. přenesená",J593,0)</f>
        <v>0</v>
      </c>
      <c r="BI593" s="142">
        <f>IF(N593="nulová",J593,0)</f>
        <v>0</v>
      </c>
      <c r="BJ593" s="18" t="s">
        <v>81</v>
      </c>
      <c r="BK593" s="142">
        <f>ROUND(I593*H593,2)</f>
        <v>0</v>
      </c>
      <c r="BL593" s="18" t="s">
        <v>346</v>
      </c>
      <c r="BM593" s="141" t="s">
        <v>984</v>
      </c>
    </row>
    <row r="594" spans="2:65" s="1" customFormat="1" ht="11.25">
      <c r="B594" s="33"/>
      <c r="D594" s="143" t="s">
        <v>259</v>
      </c>
      <c r="F594" s="144" t="s">
        <v>985</v>
      </c>
      <c r="I594" s="145"/>
      <c r="L594" s="33"/>
      <c r="M594" s="146"/>
      <c r="T594" s="54"/>
      <c r="AT594" s="18" t="s">
        <v>259</v>
      </c>
      <c r="AU594" s="18" t="s">
        <v>83</v>
      </c>
    </row>
    <row r="595" spans="2:65" s="12" customFormat="1" ht="11.25">
      <c r="B595" s="147"/>
      <c r="D595" s="148" t="s">
        <v>261</v>
      </c>
      <c r="E595" s="149" t="s">
        <v>19</v>
      </c>
      <c r="F595" s="150" t="s">
        <v>986</v>
      </c>
      <c r="H595" s="151">
        <v>42.61</v>
      </c>
      <c r="I595" s="152"/>
      <c r="L595" s="147"/>
      <c r="M595" s="153"/>
      <c r="T595" s="154"/>
      <c r="AT595" s="149" t="s">
        <v>261</v>
      </c>
      <c r="AU595" s="149" t="s">
        <v>83</v>
      </c>
      <c r="AV595" s="12" t="s">
        <v>83</v>
      </c>
      <c r="AW595" s="12" t="s">
        <v>35</v>
      </c>
      <c r="AX595" s="12" t="s">
        <v>81</v>
      </c>
      <c r="AY595" s="149" t="s">
        <v>251</v>
      </c>
    </row>
    <row r="596" spans="2:65" s="1" customFormat="1" ht="16.5" customHeight="1">
      <c r="B596" s="33"/>
      <c r="C596" s="175" t="s">
        <v>987</v>
      </c>
      <c r="D596" s="175" t="s">
        <v>482</v>
      </c>
      <c r="E596" s="176" t="s">
        <v>988</v>
      </c>
      <c r="F596" s="177" t="s">
        <v>989</v>
      </c>
      <c r="G596" s="178" t="s">
        <v>101</v>
      </c>
      <c r="H596" s="179">
        <v>49.002000000000002</v>
      </c>
      <c r="I596" s="180"/>
      <c r="J596" s="181">
        <f>ROUND(I596*H596,2)</f>
        <v>0</v>
      </c>
      <c r="K596" s="177" t="s">
        <v>256</v>
      </c>
      <c r="L596" s="182"/>
      <c r="M596" s="183" t="s">
        <v>19</v>
      </c>
      <c r="N596" s="184" t="s">
        <v>44</v>
      </c>
      <c r="P596" s="139">
        <f>O596*H596</f>
        <v>0</v>
      </c>
      <c r="Q596" s="139">
        <v>1.8000000000000001E-4</v>
      </c>
      <c r="R596" s="139">
        <f>Q596*H596</f>
        <v>8.820360000000001E-3</v>
      </c>
      <c r="S596" s="139">
        <v>0</v>
      </c>
      <c r="T596" s="140">
        <f>S596*H596</f>
        <v>0</v>
      </c>
      <c r="AR596" s="141" t="s">
        <v>466</v>
      </c>
      <c r="AT596" s="141" t="s">
        <v>482</v>
      </c>
      <c r="AU596" s="141" t="s">
        <v>83</v>
      </c>
      <c r="AY596" s="18" t="s">
        <v>251</v>
      </c>
      <c r="BE596" s="142">
        <f>IF(N596="základní",J596,0)</f>
        <v>0</v>
      </c>
      <c r="BF596" s="142">
        <f>IF(N596="snížená",J596,0)</f>
        <v>0</v>
      </c>
      <c r="BG596" s="142">
        <f>IF(N596="zákl. přenesená",J596,0)</f>
        <v>0</v>
      </c>
      <c r="BH596" s="142">
        <f>IF(N596="sníž. přenesená",J596,0)</f>
        <v>0</v>
      </c>
      <c r="BI596" s="142">
        <f>IF(N596="nulová",J596,0)</f>
        <v>0</v>
      </c>
      <c r="BJ596" s="18" t="s">
        <v>81</v>
      </c>
      <c r="BK596" s="142">
        <f>ROUND(I596*H596,2)</f>
        <v>0</v>
      </c>
      <c r="BL596" s="18" t="s">
        <v>346</v>
      </c>
      <c r="BM596" s="141" t="s">
        <v>990</v>
      </c>
    </row>
    <row r="597" spans="2:65" s="12" customFormat="1" ht="11.25">
      <c r="B597" s="147"/>
      <c r="D597" s="148" t="s">
        <v>261</v>
      </c>
      <c r="F597" s="150" t="s">
        <v>991</v>
      </c>
      <c r="H597" s="151">
        <v>49.002000000000002</v>
      </c>
      <c r="I597" s="152"/>
      <c r="L597" s="147"/>
      <c r="M597" s="153"/>
      <c r="T597" s="154"/>
      <c r="AT597" s="149" t="s">
        <v>261</v>
      </c>
      <c r="AU597" s="149" t="s">
        <v>83</v>
      </c>
      <c r="AV597" s="12" t="s">
        <v>83</v>
      </c>
      <c r="AW597" s="12" t="s">
        <v>4</v>
      </c>
      <c r="AX597" s="12" t="s">
        <v>81</v>
      </c>
      <c r="AY597" s="149" t="s">
        <v>251</v>
      </c>
    </row>
    <row r="598" spans="2:65" s="1" customFormat="1" ht="24.2" customHeight="1">
      <c r="B598" s="33"/>
      <c r="C598" s="130" t="s">
        <v>992</v>
      </c>
      <c r="D598" s="130" t="s">
        <v>253</v>
      </c>
      <c r="E598" s="131" t="s">
        <v>993</v>
      </c>
      <c r="F598" s="132" t="s">
        <v>994</v>
      </c>
      <c r="G598" s="133" t="s">
        <v>324</v>
      </c>
      <c r="H598" s="134">
        <v>0.501</v>
      </c>
      <c r="I598" s="135"/>
      <c r="J598" s="136">
        <f>ROUND(I598*H598,2)</f>
        <v>0</v>
      </c>
      <c r="K598" s="132" t="s">
        <v>256</v>
      </c>
      <c r="L598" s="33"/>
      <c r="M598" s="137" t="s">
        <v>19</v>
      </c>
      <c r="N598" s="138" t="s">
        <v>44</v>
      </c>
      <c r="P598" s="139">
        <f>O598*H598</f>
        <v>0</v>
      </c>
      <c r="Q598" s="139">
        <v>0</v>
      </c>
      <c r="R598" s="139">
        <f>Q598*H598</f>
        <v>0</v>
      </c>
      <c r="S598" s="139">
        <v>0</v>
      </c>
      <c r="T598" s="140">
        <f>S598*H598</f>
        <v>0</v>
      </c>
      <c r="AR598" s="141" t="s">
        <v>346</v>
      </c>
      <c r="AT598" s="141" t="s">
        <v>253</v>
      </c>
      <c r="AU598" s="141" t="s">
        <v>83</v>
      </c>
      <c r="AY598" s="18" t="s">
        <v>251</v>
      </c>
      <c r="BE598" s="142">
        <f>IF(N598="základní",J598,0)</f>
        <v>0</v>
      </c>
      <c r="BF598" s="142">
        <f>IF(N598="snížená",J598,0)</f>
        <v>0</v>
      </c>
      <c r="BG598" s="142">
        <f>IF(N598="zákl. přenesená",J598,0)</f>
        <v>0</v>
      </c>
      <c r="BH598" s="142">
        <f>IF(N598="sníž. přenesená",J598,0)</f>
        <v>0</v>
      </c>
      <c r="BI598" s="142">
        <f>IF(N598="nulová",J598,0)</f>
        <v>0</v>
      </c>
      <c r="BJ598" s="18" t="s">
        <v>81</v>
      </c>
      <c r="BK598" s="142">
        <f>ROUND(I598*H598,2)</f>
        <v>0</v>
      </c>
      <c r="BL598" s="18" t="s">
        <v>346</v>
      </c>
      <c r="BM598" s="141" t="s">
        <v>995</v>
      </c>
    </row>
    <row r="599" spans="2:65" s="1" customFormat="1" ht="11.25">
      <c r="B599" s="33"/>
      <c r="D599" s="143" t="s">
        <v>259</v>
      </c>
      <c r="F599" s="144" t="s">
        <v>996</v>
      </c>
      <c r="I599" s="145"/>
      <c r="L599" s="33"/>
      <c r="M599" s="146"/>
      <c r="T599" s="54"/>
      <c r="AT599" s="18" t="s">
        <v>259</v>
      </c>
      <c r="AU599" s="18" t="s">
        <v>83</v>
      </c>
    </row>
    <row r="600" spans="2:65" s="11" customFormat="1" ht="22.9" customHeight="1">
      <c r="B600" s="118"/>
      <c r="D600" s="119" t="s">
        <v>72</v>
      </c>
      <c r="E600" s="128" t="s">
        <v>997</v>
      </c>
      <c r="F600" s="128" t="s">
        <v>998</v>
      </c>
      <c r="I600" s="121"/>
      <c r="J600" s="129">
        <f>BK600</f>
        <v>0</v>
      </c>
      <c r="L600" s="118"/>
      <c r="M600" s="123"/>
      <c r="P600" s="124">
        <f>SUM(P601:P783)</f>
        <v>0</v>
      </c>
      <c r="R600" s="124">
        <f>SUM(R601:R783)</f>
        <v>2.6692281999999996</v>
      </c>
      <c r="T600" s="125">
        <f>SUM(T601:T783)</f>
        <v>9.726920999999999</v>
      </c>
      <c r="AR600" s="119" t="s">
        <v>83</v>
      </c>
      <c r="AT600" s="126" t="s">
        <v>72</v>
      </c>
      <c r="AU600" s="126" t="s">
        <v>81</v>
      </c>
      <c r="AY600" s="119" t="s">
        <v>251</v>
      </c>
      <c r="BK600" s="127">
        <f>SUM(BK601:BK783)</f>
        <v>0</v>
      </c>
    </row>
    <row r="601" spans="2:65" s="1" customFormat="1" ht="24.2" customHeight="1">
      <c r="B601" s="33"/>
      <c r="C601" s="130" t="s">
        <v>999</v>
      </c>
      <c r="D601" s="130" t="s">
        <v>253</v>
      </c>
      <c r="E601" s="131" t="s">
        <v>1000</v>
      </c>
      <c r="F601" s="132" t="s">
        <v>1001</v>
      </c>
      <c r="G601" s="133" t="s">
        <v>90</v>
      </c>
      <c r="H601" s="134">
        <v>31.600999999999999</v>
      </c>
      <c r="I601" s="135"/>
      <c r="J601" s="136">
        <f>ROUND(I601*H601,2)</f>
        <v>0</v>
      </c>
      <c r="K601" s="132" t="s">
        <v>19</v>
      </c>
      <c r="L601" s="33"/>
      <c r="M601" s="137" t="s">
        <v>19</v>
      </c>
      <c r="N601" s="138" t="s">
        <v>44</v>
      </c>
      <c r="P601" s="139">
        <f>O601*H601</f>
        <v>0</v>
      </c>
      <c r="Q601" s="139">
        <v>4.4999999999999999E-4</v>
      </c>
      <c r="R601" s="139">
        <f>Q601*H601</f>
        <v>1.4220449999999999E-2</v>
      </c>
      <c r="S601" s="139">
        <v>0</v>
      </c>
      <c r="T601" s="140">
        <f>S601*H601</f>
        <v>0</v>
      </c>
      <c r="AR601" s="141" t="s">
        <v>346</v>
      </c>
      <c r="AT601" s="141" t="s">
        <v>253</v>
      </c>
      <c r="AU601" s="141" t="s">
        <v>83</v>
      </c>
      <c r="AY601" s="18" t="s">
        <v>251</v>
      </c>
      <c r="BE601" s="142">
        <f>IF(N601="základní",J601,0)</f>
        <v>0</v>
      </c>
      <c r="BF601" s="142">
        <f>IF(N601="snížená",J601,0)</f>
        <v>0</v>
      </c>
      <c r="BG601" s="142">
        <f>IF(N601="zákl. přenesená",J601,0)</f>
        <v>0</v>
      </c>
      <c r="BH601" s="142">
        <f>IF(N601="sníž. přenesená",J601,0)</f>
        <v>0</v>
      </c>
      <c r="BI601" s="142">
        <f>IF(N601="nulová",J601,0)</f>
        <v>0</v>
      </c>
      <c r="BJ601" s="18" t="s">
        <v>81</v>
      </c>
      <c r="BK601" s="142">
        <f>ROUND(I601*H601,2)</f>
        <v>0</v>
      </c>
      <c r="BL601" s="18" t="s">
        <v>346</v>
      </c>
      <c r="BM601" s="141" t="s">
        <v>1002</v>
      </c>
    </row>
    <row r="602" spans="2:65" s="12" customFormat="1" ht="11.25">
      <c r="B602" s="147"/>
      <c r="D602" s="148" t="s">
        <v>261</v>
      </c>
      <c r="E602" s="149" t="s">
        <v>19</v>
      </c>
      <c r="F602" s="150" t="s">
        <v>145</v>
      </c>
      <c r="H602" s="151">
        <v>31.600999999999999</v>
      </c>
      <c r="I602" s="152"/>
      <c r="L602" s="147"/>
      <c r="M602" s="153"/>
      <c r="T602" s="154"/>
      <c r="AT602" s="149" t="s">
        <v>261</v>
      </c>
      <c r="AU602" s="149" t="s">
        <v>83</v>
      </c>
      <c r="AV602" s="12" t="s">
        <v>83</v>
      </c>
      <c r="AW602" s="12" t="s">
        <v>35</v>
      </c>
      <c r="AX602" s="12" t="s">
        <v>81</v>
      </c>
      <c r="AY602" s="149" t="s">
        <v>251</v>
      </c>
    </row>
    <row r="603" spans="2:65" s="1" customFormat="1" ht="21.75" customHeight="1">
      <c r="B603" s="33"/>
      <c r="C603" s="130" t="s">
        <v>1003</v>
      </c>
      <c r="D603" s="130" t="s">
        <v>253</v>
      </c>
      <c r="E603" s="131" t="s">
        <v>1004</v>
      </c>
      <c r="F603" s="132" t="s">
        <v>1005</v>
      </c>
      <c r="G603" s="133" t="s">
        <v>90</v>
      </c>
      <c r="H603" s="134">
        <v>31.600999999999999</v>
      </c>
      <c r="I603" s="135"/>
      <c r="J603" s="136">
        <f>ROUND(I603*H603,2)</f>
        <v>0</v>
      </c>
      <c r="K603" s="132" t="s">
        <v>256</v>
      </c>
      <c r="L603" s="33"/>
      <c r="M603" s="137" t="s">
        <v>19</v>
      </c>
      <c r="N603" s="138" t="s">
        <v>44</v>
      </c>
      <c r="P603" s="139">
        <f>O603*H603</f>
        <v>0</v>
      </c>
      <c r="Q603" s="139">
        <v>0</v>
      </c>
      <c r="R603" s="139">
        <f>Q603*H603</f>
        <v>0</v>
      </c>
      <c r="S603" s="139">
        <v>0.16700000000000001</v>
      </c>
      <c r="T603" s="140">
        <f>S603*H603</f>
        <v>5.2773669999999999</v>
      </c>
      <c r="AR603" s="141" t="s">
        <v>346</v>
      </c>
      <c r="AT603" s="141" t="s">
        <v>253</v>
      </c>
      <c r="AU603" s="141" t="s">
        <v>83</v>
      </c>
      <c r="AY603" s="18" t="s">
        <v>251</v>
      </c>
      <c r="BE603" s="142">
        <f>IF(N603="základní",J603,0)</f>
        <v>0</v>
      </c>
      <c r="BF603" s="142">
        <f>IF(N603="snížená",J603,0)</f>
        <v>0</v>
      </c>
      <c r="BG603" s="142">
        <f>IF(N603="zákl. přenesená",J603,0)</f>
        <v>0</v>
      </c>
      <c r="BH603" s="142">
        <f>IF(N603="sníž. přenesená",J603,0)</f>
        <v>0</v>
      </c>
      <c r="BI603" s="142">
        <f>IF(N603="nulová",J603,0)</f>
        <v>0</v>
      </c>
      <c r="BJ603" s="18" t="s">
        <v>81</v>
      </c>
      <c r="BK603" s="142">
        <f>ROUND(I603*H603,2)</f>
        <v>0</v>
      </c>
      <c r="BL603" s="18" t="s">
        <v>346</v>
      </c>
      <c r="BM603" s="141" t="s">
        <v>1006</v>
      </c>
    </row>
    <row r="604" spans="2:65" s="1" customFormat="1" ht="11.25">
      <c r="B604" s="33"/>
      <c r="D604" s="143" t="s">
        <v>259</v>
      </c>
      <c r="F604" s="144" t="s">
        <v>1007</v>
      </c>
      <c r="I604" s="145"/>
      <c r="L604" s="33"/>
      <c r="M604" s="146"/>
      <c r="T604" s="54"/>
      <c r="AT604" s="18" t="s">
        <v>259</v>
      </c>
      <c r="AU604" s="18" t="s">
        <v>83</v>
      </c>
    </row>
    <row r="605" spans="2:65" s="12" customFormat="1" ht="11.25">
      <c r="B605" s="147"/>
      <c r="D605" s="148" t="s">
        <v>261</v>
      </c>
      <c r="E605" s="149" t="s">
        <v>19</v>
      </c>
      <c r="F605" s="150" t="s">
        <v>145</v>
      </c>
      <c r="H605" s="151">
        <v>31.600999999999999</v>
      </c>
      <c r="I605" s="152"/>
      <c r="L605" s="147"/>
      <c r="M605" s="153"/>
      <c r="T605" s="154"/>
      <c r="AT605" s="149" t="s">
        <v>261</v>
      </c>
      <c r="AU605" s="149" t="s">
        <v>83</v>
      </c>
      <c r="AV605" s="12" t="s">
        <v>83</v>
      </c>
      <c r="AW605" s="12" t="s">
        <v>35</v>
      </c>
      <c r="AX605" s="12" t="s">
        <v>81</v>
      </c>
      <c r="AY605" s="149" t="s">
        <v>251</v>
      </c>
    </row>
    <row r="606" spans="2:65" s="1" customFormat="1" ht="24.2" customHeight="1">
      <c r="B606" s="33"/>
      <c r="C606" s="130" t="s">
        <v>1008</v>
      </c>
      <c r="D606" s="130" t="s">
        <v>253</v>
      </c>
      <c r="E606" s="131" t="s">
        <v>1009</v>
      </c>
      <c r="F606" s="132" t="s">
        <v>1010</v>
      </c>
      <c r="G606" s="133" t="s">
        <v>90</v>
      </c>
      <c r="H606" s="134">
        <v>31.600999999999999</v>
      </c>
      <c r="I606" s="135"/>
      <c r="J606" s="136">
        <f>ROUND(I606*H606,2)</f>
        <v>0</v>
      </c>
      <c r="K606" s="132" t="s">
        <v>256</v>
      </c>
      <c r="L606" s="33"/>
      <c r="M606" s="137" t="s">
        <v>19</v>
      </c>
      <c r="N606" s="138" t="s">
        <v>44</v>
      </c>
      <c r="P606" s="139">
        <f>O606*H606</f>
        <v>0</v>
      </c>
      <c r="Q606" s="139">
        <v>0</v>
      </c>
      <c r="R606" s="139">
        <f>Q606*H606</f>
        <v>0</v>
      </c>
      <c r="S606" s="139">
        <v>8.4000000000000005E-2</v>
      </c>
      <c r="T606" s="140">
        <f>S606*H606</f>
        <v>2.6544840000000001</v>
      </c>
      <c r="AR606" s="141" t="s">
        <v>346</v>
      </c>
      <c r="AT606" s="141" t="s">
        <v>253</v>
      </c>
      <c r="AU606" s="141" t="s">
        <v>83</v>
      </c>
      <c r="AY606" s="18" t="s">
        <v>251</v>
      </c>
      <c r="BE606" s="142">
        <f>IF(N606="základní",J606,0)</f>
        <v>0</v>
      </c>
      <c r="BF606" s="142">
        <f>IF(N606="snížená",J606,0)</f>
        <v>0</v>
      </c>
      <c r="BG606" s="142">
        <f>IF(N606="zákl. přenesená",J606,0)</f>
        <v>0</v>
      </c>
      <c r="BH606" s="142">
        <f>IF(N606="sníž. přenesená",J606,0)</f>
        <v>0</v>
      </c>
      <c r="BI606" s="142">
        <f>IF(N606="nulová",J606,0)</f>
        <v>0</v>
      </c>
      <c r="BJ606" s="18" t="s">
        <v>81</v>
      </c>
      <c r="BK606" s="142">
        <f>ROUND(I606*H606,2)</f>
        <v>0</v>
      </c>
      <c r="BL606" s="18" t="s">
        <v>346</v>
      </c>
      <c r="BM606" s="141" t="s">
        <v>1011</v>
      </c>
    </row>
    <row r="607" spans="2:65" s="1" customFormat="1" ht="11.25">
      <c r="B607" s="33"/>
      <c r="D607" s="143" t="s">
        <v>259</v>
      </c>
      <c r="F607" s="144" t="s">
        <v>1012</v>
      </c>
      <c r="I607" s="145"/>
      <c r="L607" s="33"/>
      <c r="M607" s="146"/>
      <c r="T607" s="54"/>
      <c r="AT607" s="18" t="s">
        <v>259</v>
      </c>
      <c r="AU607" s="18" t="s">
        <v>83</v>
      </c>
    </row>
    <row r="608" spans="2:65" s="12" customFormat="1" ht="11.25">
      <c r="B608" s="147"/>
      <c r="D608" s="148" t="s">
        <v>261</v>
      </c>
      <c r="E608" s="149" t="s">
        <v>19</v>
      </c>
      <c r="F608" s="150" t="s">
        <v>145</v>
      </c>
      <c r="H608" s="151">
        <v>31.600999999999999</v>
      </c>
      <c r="I608" s="152"/>
      <c r="L608" s="147"/>
      <c r="M608" s="153"/>
      <c r="T608" s="154"/>
      <c r="AT608" s="149" t="s">
        <v>261</v>
      </c>
      <c r="AU608" s="149" t="s">
        <v>83</v>
      </c>
      <c r="AV608" s="12" t="s">
        <v>83</v>
      </c>
      <c r="AW608" s="12" t="s">
        <v>35</v>
      </c>
      <c r="AX608" s="12" t="s">
        <v>81</v>
      </c>
      <c r="AY608" s="149" t="s">
        <v>251</v>
      </c>
    </row>
    <row r="609" spans="2:65" s="1" customFormat="1" ht="24.2" customHeight="1">
      <c r="B609" s="33"/>
      <c r="C609" s="130" t="s">
        <v>1013</v>
      </c>
      <c r="D609" s="130" t="s">
        <v>253</v>
      </c>
      <c r="E609" s="131" t="s">
        <v>1014</v>
      </c>
      <c r="F609" s="132" t="s">
        <v>1015</v>
      </c>
      <c r="G609" s="133" t="s">
        <v>90</v>
      </c>
      <c r="H609" s="134">
        <v>44.078000000000003</v>
      </c>
      <c r="I609" s="135"/>
      <c r="J609" s="136">
        <f>ROUND(I609*H609,2)</f>
        <v>0</v>
      </c>
      <c r="K609" s="132" t="s">
        <v>256</v>
      </c>
      <c r="L609" s="33"/>
      <c r="M609" s="137" t="s">
        <v>19</v>
      </c>
      <c r="N609" s="138" t="s">
        <v>44</v>
      </c>
      <c r="P609" s="139">
        <f>O609*H609</f>
        <v>0</v>
      </c>
      <c r="Q609" s="139">
        <v>0</v>
      </c>
      <c r="R609" s="139">
        <f>Q609*H609</f>
        <v>0</v>
      </c>
      <c r="S609" s="139">
        <v>0</v>
      </c>
      <c r="T609" s="140">
        <f>S609*H609</f>
        <v>0</v>
      </c>
      <c r="AR609" s="141" t="s">
        <v>346</v>
      </c>
      <c r="AT609" s="141" t="s">
        <v>253</v>
      </c>
      <c r="AU609" s="141" t="s">
        <v>83</v>
      </c>
      <c r="AY609" s="18" t="s">
        <v>251</v>
      </c>
      <c r="BE609" s="142">
        <f>IF(N609="základní",J609,0)</f>
        <v>0</v>
      </c>
      <c r="BF609" s="142">
        <f>IF(N609="snížená",J609,0)</f>
        <v>0</v>
      </c>
      <c r="BG609" s="142">
        <f>IF(N609="zákl. přenesená",J609,0)</f>
        <v>0</v>
      </c>
      <c r="BH609" s="142">
        <f>IF(N609="sníž. přenesená",J609,0)</f>
        <v>0</v>
      </c>
      <c r="BI609" s="142">
        <f>IF(N609="nulová",J609,0)</f>
        <v>0</v>
      </c>
      <c r="BJ609" s="18" t="s">
        <v>81</v>
      </c>
      <c r="BK609" s="142">
        <f>ROUND(I609*H609,2)</f>
        <v>0</v>
      </c>
      <c r="BL609" s="18" t="s">
        <v>346</v>
      </c>
      <c r="BM609" s="141" t="s">
        <v>1016</v>
      </c>
    </row>
    <row r="610" spans="2:65" s="1" customFormat="1" ht="11.25">
      <c r="B610" s="33"/>
      <c r="D610" s="143" t="s">
        <v>259</v>
      </c>
      <c r="F610" s="144" t="s">
        <v>1017</v>
      </c>
      <c r="I610" s="145"/>
      <c r="L610" s="33"/>
      <c r="M610" s="146"/>
      <c r="T610" s="54"/>
      <c r="AT610" s="18" t="s">
        <v>259</v>
      </c>
      <c r="AU610" s="18" t="s">
        <v>83</v>
      </c>
    </row>
    <row r="611" spans="2:65" s="13" customFormat="1" ht="11.25">
      <c r="B611" s="155"/>
      <c r="D611" s="148" t="s">
        <v>261</v>
      </c>
      <c r="E611" s="156" t="s">
        <v>19</v>
      </c>
      <c r="F611" s="157" t="s">
        <v>1018</v>
      </c>
      <c r="H611" s="156" t="s">
        <v>19</v>
      </c>
      <c r="I611" s="158"/>
      <c r="L611" s="155"/>
      <c r="M611" s="159"/>
      <c r="T611" s="160"/>
      <c r="AT611" s="156" t="s">
        <v>261</v>
      </c>
      <c r="AU611" s="156" t="s">
        <v>83</v>
      </c>
      <c r="AV611" s="13" t="s">
        <v>81</v>
      </c>
      <c r="AW611" s="13" t="s">
        <v>35</v>
      </c>
      <c r="AX611" s="13" t="s">
        <v>73</v>
      </c>
      <c r="AY611" s="156" t="s">
        <v>251</v>
      </c>
    </row>
    <row r="612" spans="2:65" s="12" customFormat="1" ht="11.25">
      <c r="B612" s="147"/>
      <c r="D612" s="148" t="s">
        <v>261</v>
      </c>
      <c r="E612" s="149" t="s">
        <v>145</v>
      </c>
      <c r="F612" s="150" t="s">
        <v>1019</v>
      </c>
      <c r="H612" s="151">
        <v>31.600999999999999</v>
      </c>
      <c r="I612" s="152"/>
      <c r="L612" s="147"/>
      <c r="M612" s="153"/>
      <c r="T612" s="154"/>
      <c r="AT612" s="149" t="s">
        <v>261</v>
      </c>
      <c r="AU612" s="149" t="s">
        <v>83</v>
      </c>
      <c r="AV612" s="12" t="s">
        <v>83</v>
      </c>
      <c r="AW612" s="12" t="s">
        <v>35</v>
      </c>
      <c r="AX612" s="12" t="s">
        <v>73</v>
      </c>
      <c r="AY612" s="149" t="s">
        <v>251</v>
      </c>
    </row>
    <row r="613" spans="2:65" s="12" customFormat="1" ht="11.25">
      <c r="B613" s="147"/>
      <c r="D613" s="148" t="s">
        <v>261</v>
      </c>
      <c r="E613" s="149" t="s">
        <v>201</v>
      </c>
      <c r="F613" s="150" t="s">
        <v>1020</v>
      </c>
      <c r="H613" s="151">
        <v>12.477</v>
      </c>
      <c r="I613" s="152"/>
      <c r="L613" s="147"/>
      <c r="M613" s="153"/>
      <c r="T613" s="154"/>
      <c r="AT613" s="149" t="s">
        <v>261</v>
      </c>
      <c r="AU613" s="149" t="s">
        <v>83</v>
      </c>
      <c r="AV613" s="12" t="s">
        <v>83</v>
      </c>
      <c r="AW613" s="12" t="s">
        <v>35</v>
      </c>
      <c r="AX613" s="12" t="s">
        <v>73</v>
      </c>
      <c r="AY613" s="149" t="s">
        <v>251</v>
      </c>
    </row>
    <row r="614" spans="2:65" s="15" customFormat="1" ht="11.25">
      <c r="B614" s="168"/>
      <c r="D614" s="148" t="s">
        <v>261</v>
      </c>
      <c r="E614" s="169" t="s">
        <v>19</v>
      </c>
      <c r="F614" s="170" t="s">
        <v>393</v>
      </c>
      <c r="H614" s="171">
        <v>44.078000000000003</v>
      </c>
      <c r="I614" s="172"/>
      <c r="L614" s="168"/>
      <c r="M614" s="173"/>
      <c r="T614" s="174"/>
      <c r="AT614" s="169" t="s">
        <v>261</v>
      </c>
      <c r="AU614" s="169" t="s">
        <v>83</v>
      </c>
      <c r="AV614" s="15" t="s">
        <v>268</v>
      </c>
      <c r="AW614" s="15" t="s">
        <v>35</v>
      </c>
      <c r="AX614" s="15" t="s">
        <v>81</v>
      </c>
      <c r="AY614" s="169" t="s">
        <v>251</v>
      </c>
    </row>
    <row r="615" spans="2:65" s="1" customFormat="1" ht="16.5" customHeight="1">
      <c r="B615" s="33"/>
      <c r="C615" s="175" t="s">
        <v>1021</v>
      </c>
      <c r="D615" s="175" t="s">
        <v>482</v>
      </c>
      <c r="E615" s="176" t="s">
        <v>1022</v>
      </c>
      <c r="F615" s="177" t="s">
        <v>1023</v>
      </c>
      <c r="G615" s="178" t="s">
        <v>1024</v>
      </c>
      <c r="H615" s="179">
        <v>1.4E-2</v>
      </c>
      <c r="I615" s="180"/>
      <c r="J615" s="181">
        <f>ROUND(I615*H615,2)</f>
        <v>0</v>
      </c>
      <c r="K615" s="177" t="s">
        <v>256</v>
      </c>
      <c r="L615" s="182"/>
      <c r="M615" s="183" t="s">
        <v>19</v>
      </c>
      <c r="N615" s="184" t="s">
        <v>44</v>
      </c>
      <c r="P615" s="139">
        <f>O615*H615</f>
        <v>0</v>
      </c>
      <c r="Q615" s="139">
        <v>1E-3</v>
      </c>
      <c r="R615" s="139">
        <f>Q615*H615</f>
        <v>1.4E-5</v>
      </c>
      <c r="S615" s="139">
        <v>0</v>
      </c>
      <c r="T615" s="140">
        <f>S615*H615</f>
        <v>0</v>
      </c>
      <c r="AR615" s="141" t="s">
        <v>466</v>
      </c>
      <c r="AT615" s="141" t="s">
        <v>482</v>
      </c>
      <c r="AU615" s="141" t="s">
        <v>83</v>
      </c>
      <c r="AY615" s="18" t="s">
        <v>251</v>
      </c>
      <c r="BE615" s="142">
        <f>IF(N615="základní",J615,0)</f>
        <v>0</v>
      </c>
      <c r="BF615" s="142">
        <f>IF(N615="snížená",J615,0)</f>
        <v>0</v>
      </c>
      <c r="BG615" s="142">
        <f>IF(N615="zákl. přenesená",J615,0)</f>
        <v>0</v>
      </c>
      <c r="BH615" s="142">
        <f>IF(N615="sníž. přenesená",J615,0)</f>
        <v>0</v>
      </c>
      <c r="BI615" s="142">
        <f>IF(N615="nulová",J615,0)</f>
        <v>0</v>
      </c>
      <c r="BJ615" s="18" t="s">
        <v>81</v>
      </c>
      <c r="BK615" s="142">
        <f>ROUND(I615*H615,2)</f>
        <v>0</v>
      </c>
      <c r="BL615" s="18" t="s">
        <v>346</v>
      </c>
      <c r="BM615" s="141" t="s">
        <v>1025</v>
      </c>
    </row>
    <row r="616" spans="2:65" s="12" customFormat="1" ht="11.25">
      <c r="B616" s="147"/>
      <c r="D616" s="148" t="s">
        <v>261</v>
      </c>
      <c r="F616" s="150" t="s">
        <v>1026</v>
      </c>
      <c r="H616" s="151">
        <v>1.4E-2</v>
      </c>
      <c r="I616" s="152"/>
      <c r="L616" s="147"/>
      <c r="M616" s="153"/>
      <c r="T616" s="154"/>
      <c r="AT616" s="149" t="s">
        <v>261</v>
      </c>
      <c r="AU616" s="149" t="s">
        <v>83</v>
      </c>
      <c r="AV616" s="12" t="s">
        <v>83</v>
      </c>
      <c r="AW616" s="12" t="s">
        <v>4</v>
      </c>
      <c r="AX616" s="12" t="s">
        <v>81</v>
      </c>
      <c r="AY616" s="149" t="s">
        <v>251</v>
      </c>
    </row>
    <row r="617" spans="2:65" s="1" customFormat="1" ht="24.2" customHeight="1">
      <c r="B617" s="33"/>
      <c r="C617" s="130" t="s">
        <v>1027</v>
      </c>
      <c r="D617" s="130" t="s">
        <v>253</v>
      </c>
      <c r="E617" s="131" t="s">
        <v>1028</v>
      </c>
      <c r="F617" s="132" t="s">
        <v>1029</v>
      </c>
      <c r="G617" s="133" t="s">
        <v>90</v>
      </c>
      <c r="H617" s="134">
        <v>6.0549999999999997</v>
      </c>
      <c r="I617" s="135"/>
      <c r="J617" s="136">
        <f>ROUND(I617*H617,2)</f>
        <v>0</v>
      </c>
      <c r="K617" s="132" t="s">
        <v>256</v>
      </c>
      <c r="L617" s="33"/>
      <c r="M617" s="137" t="s">
        <v>19</v>
      </c>
      <c r="N617" s="138" t="s">
        <v>44</v>
      </c>
      <c r="P617" s="139">
        <f>O617*H617</f>
        <v>0</v>
      </c>
      <c r="Q617" s="139">
        <v>0</v>
      </c>
      <c r="R617" s="139">
        <f>Q617*H617</f>
        <v>0</v>
      </c>
      <c r="S617" s="139">
        <v>0</v>
      </c>
      <c r="T617" s="140">
        <f>S617*H617</f>
        <v>0</v>
      </c>
      <c r="AR617" s="141" t="s">
        <v>346</v>
      </c>
      <c r="AT617" s="141" t="s">
        <v>253</v>
      </c>
      <c r="AU617" s="141" t="s">
        <v>83</v>
      </c>
      <c r="AY617" s="18" t="s">
        <v>251</v>
      </c>
      <c r="BE617" s="142">
        <f>IF(N617="základní",J617,0)</f>
        <v>0</v>
      </c>
      <c r="BF617" s="142">
        <f>IF(N617="snížená",J617,0)</f>
        <v>0</v>
      </c>
      <c r="BG617" s="142">
        <f>IF(N617="zákl. přenesená",J617,0)</f>
        <v>0</v>
      </c>
      <c r="BH617" s="142">
        <f>IF(N617="sníž. přenesená",J617,0)</f>
        <v>0</v>
      </c>
      <c r="BI617" s="142">
        <f>IF(N617="nulová",J617,0)</f>
        <v>0</v>
      </c>
      <c r="BJ617" s="18" t="s">
        <v>81</v>
      </c>
      <c r="BK617" s="142">
        <f>ROUND(I617*H617,2)</f>
        <v>0</v>
      </c>
      <c r="BL617" s="18" t="s">
        <v>346</v>
      </c>
      <c r="BM617" s="141" t="s">
        <v>1030</v>
      </c>
    </row>
    <row r="618" spans="2:65" s="1" customFormat="1" ht="11.25">
      <c r="B618" s="33"/>
      <c r="D618" s="143" t="s">
        <v>259</v>
      </c>
      <c r="F618" s="144" t="s">
        <v>1031</v>
      </c>
      <c r="I618" s="145"/>
      <c r="L618" s="33"/>
      <c r="M618" s="146"/>
      <c r="T618" s="54"/>
      <c r="AT618" s="18" t="s">
        <v>259</v>
      </c>
      <c r="AU618" s="18" t="s">
        <v>83</v>
      </c>
    </row>
    <row r="619" spans="2:65" s="13" customFormat="1" ht="11.25">
      <c r="B619" s="155"/>
      <c r="D619" s="148" t="s">
        <v>261</v>
      </c>
      <c r="E619" s="156" t="s">
        <v>19</v>
      </c>
      <c r="F619" s="157" t="s">
        <v>1018</v>
      </c>
      <c r="H619" s="156" t="s">
        <v>19</v>
      </c>
      <c r="I619" s="158"/>
      <c r="L619" s="155"/>
      <c r="M619" s="159"/>
      <c r="T619" s="160"/>
      <c r="AT619" s="156" t="s">
        <v>261</v>
      </c>
      <c r="AU619" s="156" t="s">
        <v>83</v>
      </c>
      <c r="AV619" s="13" t="s">
        <v>81</v>
      </c>
      <c r="AW619" s="13" t="s">
        <v>35</v>
      </c>
      <c r="AX619" s="13" t="s">
        <v>73</v>
      </c>
      <c r="AY619" s="156" t="s">
        <v>251</v>
      </c>
    </row>
    <row r="620" spans="2:65" s="12" customFormat="1" ht="11.25">
      <c r="B620" s="147"/>
      <c r="D620" s="148" t="s">
        <v>261</v>
      </c>
      <c r="E620" s="149" t="s">
        <v>19</v>
      </c>
      <c r="F620" s="150" t="s">
        <v>1032</v>
      </c>
      <c r="H620" s="151">
        <v>6.0549999999999997</v>
      </c>
      <c r="I620" s="152"/>
      <c r="L620" s="147"/>
      <c r="M620" s="153"/>
      <c r="T620" s="154"/>
      <c r="AT620" s="149" t="s">
        <v>261</v>
      </c>
      <c r="AU620" s="149" t="s">
        <v>83</v>
      </c>
      <c r="AV620" s="12" t="s">
        <v>83</v>
      </c>
      <c r="AW620" s="12" t="s">
        <v>35</v>
      </c>
      <c r="AX620" s="12" t="s">
        <v>73</v>
      </c>
      <c r="AY620" s="149" t="s">
        <v>251</v>
      </c>
    </row>
    <row r="621" spans="2:65" s="15" customFormat="1" ht="11.25">
      <c r="B621" s="168"/>
      <c r="D621" s="148" t="s">
        <v>261</v>
      </c>
      <c r="E621" s="169" t="s">
        <v>184</v>
      </c>
      <c r="F621" s="170" t="s">
        <v>393</v>
      </c>
      <c r="H621" s="171">
        <v>6.0549999999999997</v>
      </c>
      <c r="I621" s="172"/>
      <c r="L621" s="168"/>
      <c r="M621" s="173"/>
      <c r="T621" s="174"/>
      <c r="AT621" s="169" t="s">
        <v>261</v>
      </c>
      <c r="AU621" s="169" t="s">
        <v>83</v>
      </c>
      <c r="AV621" s="15" t="s">
        <v>268</v>
      </c>
      <c r="AW621" s="15" t="s">
        <v>35</v>
      </c>
      <c r="AX621" s="15" t="s">
        <v>81</v>
      </c>
      <c r="AY621" s="169" t="s">
        <v>251</v>
      </c>
    </row>
    <row r="622" spans="2:65" s="1" customFormat="1" ht="16.5" customHeight="1">
      <c r="B622" s="33"/>
      <c r="C622" s="175" t="s">
        <v>1033</v>
      </c>
      <c r="D622" s="175" t="s">
        <v>482</v>
      </c>
      <c r="E622" s="176" t="s">
        <v>1022</v>
      </c>
      <c r="F622" s="177" t="s">
        <v>1023</v>
      </c>
      <c r="G622" s="178" t="s">
        <v>1024</v>
      </c>
      <c r="H622" s="179">
        <v>2E-3</v>
      </c>
      <c r="I622" s="180"/>
      <c r="J622" s="181">
        <f>ROUND(I622*H622,2)</f>
        <v>0</v>
      </c>
      <c r="K622" s="177" t="s">
        <v>256</v>
      </c>
      <c r="L622" s="182"/>
      <c r="M622" s="183" t="s">
        <v>19</v>
      </c>
      <c r="N622" s="184" t="s">
        <v>44</v>
      </c>
      <c r="P622" s="139">
        <f>O622*H622</f>
        <v>0</v>
      </c>
      <c r="Q622" s="139">
        <v>1E-3</v>
      </c>
      <c r="R622" s="139">
        <f>Q622*H622</f>
        <v>1.9999999999999999E-6</v>
      </c>
      <c r="S622" s="139">
        <v>0</v>
      </c>
      <c r="T622" s="140">
        <f>S622*H622</f>
        <v>0</v>
      </c>
      <c r="AR622" s="141" t="s">
        <v>466</v>
      </c>
      <c r="AT622" s="141" t="s">
        <v>482</v>
      </c>
      <c r="AU622" s="141" t="s">
        <v>83</v>
      </c>
      <c r="AY622" s="18" t="s">
        <v>251</v>
      </c>
      <c r="BE622" s="142">
        <f>IF(N622="základní",J622,0)</f>
        <v>0</v>
      </c>
      <c r="BF622" s="142">
        <f>IF(N622="snížená",J622,0)</f>
        <v>0</v>
      </c>
      <c r="BG622" s="142">
        <f>IF(N622="zákl. přenesená",J622,0)</f>
        <v>0</v>
      </c>
      <c r="BH622" s="142">
        <f>IF(N622="sníž. přenesená",J622,0)</f>
        <v>0</v>
      </c>
      <c r="BI622" s="142">
        <f>IF(N622="nulová",J622,0)</f>
        <v>0</v>
      </c>
      <c r="BJ622" s="18" t="s">
        <v>81</v>
      </c>
      <c r="BK622" s="142">
        <f>ROUND(I622*H622,2)</f>
        <v>0</v>
      </c>
      <c r="BL622" s="18" t="s">
        <v>346</v>
      </c>
      <c r="BM622" s="141" t="s">
        <v>1034</v>
      </c>
    </row>
    <row r="623" spans="2:65" s="12" customFormat="1" ht="11.25">
      <c r="B623" s="147"/>
      <c r="D623" s="148" t="s">
        <v>261</v>
      </c>
      <c r="F623" s="150" t="s">
        <v>1035</v>
      </c>
      <c r="H623" s="151">
        <v>2E-3</v>
      </c>
      <c r="I623" s="152"/>
      <c r="L623" s="147"/>
      <c r="M623" s="153"/>
      <c r="T623" s="154"/>
      <c r="AT623" s="149" t="s">
        <v>261</v>
      </c>
      <c r="AU623" s="149" t="s">
        <v>83</v>
      </c>
      <c r="AV623" s="12" t="s">
        <v>83</v>
      </c>
      <c r="AW623" s="12" t="s">
        <v>4</v>
      </c>
      <c r="AX623" s="12" t="s">
        <v>81</v>
      </c>
      <c r="AY623" s="149" t="s">
        <v>251</v>
      </c>
    </row>
    <row r="624" spans="2:65" s="1" customFormat="1" ht="16.5" customHeight="1">
      <c r="B624" s="33"/>
      <c r="C624" s="130" t="s">
        <v>1036</v>
      </c>
      <c r="D624" s="130" t="s">
        <v>253</v>
      </c>
      <c r="E624" s="131" t="s">
        <v>1037</v>
      </c>
      <c r="F624" s="132" t="s">
        <v>1038</v>
      </c>
      <c r="G624" s="133" t="s">
        <v>90</v>
      </c>
      <c r="H624" s="134">
        <v>126.35</v>
      </c>
      <c r="I624" s="135"/>
      <c r="J624" s="136">
        <f>ROUND(I624*H624,2)</f>
        <v>0</v>
      </c>
      <c r="K624" s="132" t="s">
        <v>256</v>
      </c>
      <c r="L624" s="33"/>
      <c r="M624" s="137" t="s">
        <v>19</v>
      </c>
      <c r="N624" s="138" t="s">
        <v>44</v>
      </c>
      <c r="P624" s="139">
        <f>O624*H624</f>
        <v>0</v>
      </c>
      <c r="Q624" s="139">
        <v>8.8000000000000003E-4</v>
      </c>
      <c r="R624" s="139">
        <f>Q624*H624</f>
        <v>0.111188</v>
      </c>
      <c r="S624" s="139">
        <v>0</v>
      </c>
      <c r="T624" s="140">
        <f>S624*H624</f>
        <v>0</v>
      </c>
      <c r="AR624" s="141" t="s">
        <v>346</v>
      </c>
      <c r="AT624" s="141" t="s">
        <v>253</v>
      </c>
      <c r="AU624" s="141" t="s">
        <v>83</v>
      </c>
      <c r="AY624" s="18" t="s">
        <v>251</v>
      </c>
      <c r="BE624" s="142">
        <f>IF(N624="základní",J624,0)</f>
        <v>0</v>
      </c>
      <c r="BF624" s="142">
        <f>IF(N624="snížená",J624,0)</f>
        <v>0</v>
      </c>
      <c r="BG624" s="142">
        <f>IF(N624="zákl. přenesená",J624,0)</f>
        <v>0</v>
      </c>
      <c r="BH624" s="142">
        <f>IF(N624="sníž. přenesená",J624,0)</f>
        <v>0</v>
      </c>
      <c r="BI624" s="142">
        <f>IF(N624="nulová",J624,0)</f>
        <v>0</v>
      </c>
      <c r="BJ624" s="18" t="s">
        <v>81</v>
      </c>
      <c r="BK624" s="142">
        <f>ROUND(I624*H624,2)</f>
        <v>0</v>
      </c>
      <c r="BL624" s="18" t="s">
        <v>346</v>
      </c>
      <c r="BM624" s="141" t="s">
        <v>1039</v>
      </c>
    </row>
    <row r="625" spans="2:65" s="1" customFormat="1" ht="11.25">
      <c r="B625" s="33"/>
      <c r="D625" s="143" t="s">
        <v>259</v>
      </c>
      <c r="F625" s="144" t="s">
        <v>1040</v>
      </c>
      <c r="I625" s="145"/>
      <c r="L625" s="33"/>
      <c r="M625" s="146"/>
      <c r="T625" s="54"/>
      <c r="AT625" s="18" t="s">
        <v>259</v>
      </c>
      <c r="AU625" s="18" t="s">
        <v>83</v>
      </c>
    </row>
    <row r="626" spans="2:65" s="12" customFormat="1" ht="11.25">
      <c r="B626" s="147"/>
      <c r="D626" s="148" t="s">
        <v>261</v>
      </c>
      <c r="E626" s="149" t="s">
        <v>19</v>
      </c>
      <c r="F626" s="150" t="s">
        <v>160</v>
      </c>
      <c r="H626" s="151">
        <v>126.35</v>
      </c>
      <c r="I626" s="152"/>
      <c r="L626" s="147"/>
      <c r="M626" s="153"/>
      <c r="T626" s="154"/>
      <c r="AT626" s="149" t="s">
        <v>261</v>
      </c>
      <c r="AU626" s="149" t="s">
        <v>83</v>
      </c>
      <c r="AV626" s="12" t="s">
        <v>83</v>
      </c>
      <c r="AW626" s="12" t="s">
        <v>35</v>
      </c>
      <c r="AX626" s="12" t="s">
        <v>81</v>
      </c>
      <c r="AY626" s="149" t="s">
        <v>251</v>
      </c>
    </row>
    <row r="627" spans="2:65" s="1" customFormat="1" ht="24.2" customHeight="1">
      <c r="B627" s="33"/>
      <c r="C627" s="175" t="s">
        <v>1041</v>
      </c>
      <c r="D627" s="175" t="s">
        <v>482</v>
      </c>
      <c r="E627" s="176" t="s">
        <v>1042</v>
      </c>
      <c r="F627" s="177" t="s">
        <v>1043</v>
      </c>
      <c r="G627" s="178" t="s">
        <v>90</v>
      </c>
      <c r="H627" s="179">
        <v>151.62</v>
      </c>
      <c r="I627" s="180"/>
      <c r="J627" s="181">
        <f>ROUND(I627*H627,2)</f>
        <v>0</v>
      </c>
      <c r="K627" s="177" t="s">
        <v>256</v>
      </c>
      <c r="L627" s="182"/>
      <c r="M627" s="183" t="s">
        <v>19</v>
      </c>
      <c r="N627" s="184" t="s">
        <v>44</v>
      </c>
      <c r="P627" s="139">
        <f>O627*H627</f>
        <v>0</v>
      </c>
      <c r="Q627" s="139">
        <v>5.4000000000000003E-3</v>
      </c>
      <c r="R627" s="139">
        <f>Q627*H627</f>
        <v>0.81874800000000003</v>
      </c>
      <c r="S627" s="139">
        <v>0</v>
      </c>
      <c r="T627" s="140">
        <f>S627*H627</f>
        <v>0</v>
      </c>
      <c r="AR627" s="141" t="s">
        <v>466</v>
      </c>
      <c r="AT627" s="141" t="s">
        <v>482</v>
      </c>
      <c r="AU627" s="141" t="s">
        <v>83</v>
      </c>
      <c r="AY627" s="18" t="s">
        <v>251</v>
      </c>
      <c r="BE627" s="142">
        <f>IF(N627="základní",J627,0)</f>
        <v>0</v>
      </c>
      <c r="BF627" s="142">
        <f>IF(N627="snížená",J627,0)</f>
        <v>0</v>
      </c>
      <c r="BG627" s="142">
        <f>IF(N627="zákl. přenesená",J627,0)</f>
        <v>0</v>
      </c>
      <c r="BH627" s="142">
        <f>IF(N627="sníž. přenesená",J627,0)</f>
        <v>0</v>
      </c>
      <c r="BI627" s="142">
        <f>IF(N627="nulová",J627,0)</f>
        <v>0</v>
      </c>
      <c r="BJ627" s="18" t="s">
        <v>81</v>
      </c>
      <c r="BK627" s="142">
        <f>ROUND(I627*H627,2)</f>
        <v>0</v>
      </c>
      <c r="BL627" s="18" t="s">
        <v>346</v>
      </c>
      <c r="BM627" s="141" t="s">
        <v>1044</v>
      </c>
    </row>
    <row r="628" spans="2:65" s="12" customFormat="1" ht="11.25">
      <c r="B628" s="147"/>
      <c r="D628" s="148" t="s">
        <v>261</v>
      </c>
      <c r="F628" s="150" t="s">
        <v>1045</v>
      </c>
      <c r="H628" s="151">
        <v>151.62</v>
      </c>
      <c r="I628" s="152"/>
      <c r="L628" s="147"/>
      <c r="M628" s="153"/>
      <c r="T628" s="154"/>
      <c r="AT628" s="149" t="s">
        <v>261</v>
      </c>
      <c r="AU628" s="149" t="s">
        <v>83</v>
      </c>
      <c r="AV628" s="12" t="s">
        <v>83</v>
      </c>
      <c r="AW628" s="12" t="s">
        <v>4</v>
      </c>
      <c r="AX628" s="12" t="s">
        <v>81</v>
      </c>
      <c r="AY628" s="149" t="s">
        <v>251</v>
      </c>
    </row>
    <row r="629" spans="2:65" s="1" customFormat="1" ht="24.2" customHeight="1">
      <c r="B629" s="33"/>
      <c r="C629" s="130" t="s">
        <v>1046</v>
      </c>
      <c r="D629" s="130" t="s">
        <v>253</v>
      </c>
      <c r="E629" s="131" t="s">
        <v>1047</v>
      </c>
      <c r="F629" s="132" t="s">
        <v>1048</v>
      </c>
      <c r="G629" s="133" t="s">
        <v>90</v>
      </c>
      <c r="H629" s="134">
        <v>6.0549999999999997</v>
      </c>
      <c r="I629" s="135"/>
      <c r="J629" s="136">
        <f>ROUND(I629*H629,2)</f>
        <v>0</v>
      </c>
      <c r="K629" s="132" t="s">
        <v>256</v>
      </c>
      <c r="L629" s="33"/>
      <c r="M629" s="137" t="s">
        <v>19</v>
      </c>
      <c r="N629" s="138" t="s">
        <v>44</v>
      </c>
      <c r="P629" s="139">
        <f>O629*H629</f>
        <v>0</v>
      </c>
      <c r="Q629" s="139">
        <v>9.3999999999999997E-4</v>
      </c>
      <c r="R629" s="139">
        <f>Q629*H629</f>
        <v>5.6916999999999992E-3</v>
      </c>
      <c r="S629" s="139">
        <v>0</v>
      </c>
      <c r="T629" s="140">
        <f>S629*H629</f>
        <v>0</v>
      </c>
      <c r="AR629" s="141" t="s">
        <v>346</v>
      </c>
      <c r="AT629" s="141" t="s">
        <v>253</v>
      </c>
      <c r="AU629" s="141" t="s">
        <v>83</v>
      </c>
      <c r="AY629" s="18" t="s">
        <v>251</v>
      </c>
      <c r="BE629" s="142">
        <f>IF(N629="základní",J629,0)</f>
        <v>0</v>
      </c>
      <c r="BF629" s="142">
        <f>IF(N629="snížená",J629,0)</f>
        <v>0</v>
      </c>
      <c r="BG629" s="142">
        <f>IF(N629="zákl. přenesená",J629,0)</f>
        <v>0</v>
      </c>
      <c r="BH629" s="142">
        <f>IF(N629="sníž. přenesená",J629,0)</f>
        <v>0</v>
      </c>
      <c r="BI629" s="142">
        <f>IF(N629="nulová",J629,0)</f>
        <v>0</v>
      </c>
      <c r="BJ629" s="18" t="s">
        <v>81</v>
      </c>
      <c r="BK629" s="142">
        <f>ROUND(I629*H629,2)</f>
        <v>0</v>
      </c>
      <c r="BL629" s="18" t="s">
        <v>346</v>
      </c>
      <c r="BM629" s="141" t="s">
        <v>1049</v>
      </c>
    </row>
    <row r="630" spans="2:65" s="1" customFormat="1" ht="11.25">
      <c r="B630" s="33"/>
      <c r="D630" s="143" t="s">
        <v>259</v>
      </c>
      <c r="F630" s="144" t="s">
        <v>1050</v>
      </c>
      <c r="I630" s="145"/>
      <c r="L630" s="33"/>
      <c r="M630" s="146"/>
      <c r="T630" s="54"/>
      <c r="AT630" s="18" t="s">
        <v>259</v>
      </c>
      <c r="AU630" s="18" t="s">
        <v>83</v>
      </c>
    </row>
    <row r="631" spans="2:65" s="12" customFormat="1" ht="11.25">
      <c r="B631" s="147"/>
      <c r="D631" s="148" t="s">
        <v>261</v>
      </c>
      <c r="E631" s="149" t="s">
        <v>19</v>
      </c>
      <c r="F631" s="150" t="s">
        <v>184</v>
      </c>
      <c r="H631" s="151">
        <v>6.0549999999999997</v>
      </c>
      <c r="I631" s="152"/>
      <c r="L631" s="147"/>
      <c r="M631" s="153"/>
      <c r="T631" s="154"/>
      <c r="AT631" s="149" t="s">
        <v>261</v>
      </c>
      <c r="AU631" s="149" t="s">
        <v>83</v>
      </c>
      <c r="AV631" s="12" t="s">
        <v>83</v>
      </c>
      <c r="AW631" s="12" t="s">
        <v>35</v>
      </c>
      <c r="AX631" s="12" t="s">
        <v>81</v>
      </c>
      <c r="AY631" s="149" t="s">
        <v>251</v>
      </c>
    </row>
    <row r="632" spans="2:65" s="1" customFormat="1" ht="24.2" customHeight="1">
      <c r="B632" s="33"/>
      <c r="C632" s="175" t="s">
        <v>1051</v>
      </c>
      <c r="D632" s="175" t="s">
        <v>482</v>
      </c>
      <c r="E632" s="176" t="s">
        <v>1042</v>
      </c>
      <c r="F632" s="177" t="s">
        <v>1043</v>
      </c>
      <c r="G632" s="178" t="s">
        <v>90</v>
      </c>
      <c r="H632" s="179">
        <v>7.266</v>
      </c>
      <c r="I632" s="180"/>
      <c r="J632" s="181">
        <f>ROUND(I632*H632,2)</f>
        <v>0</v>
      </c>
      <c r="K632" s="177" t="s">
        <v>256</v>
      </c>
      <c r="L632" s="182"/>
      <c r="M632" s="183" t="s">
        <v>19</v>
      </c>
      <c r="N632" s="184" t="s">
        <v>44</v>
      </c>
      <c r="P632" s="139">
        <f>O632*H632</f>
        <v>0</v>
      </c>
      <c r="Q632" s="139">
        <v>5.4000000000000003E-3</v>
      </c>
      <c r="R632" s="139">
        <f>Q632*H632</f>
        <v>3.9236400000000005E-2</v>
      </c>
      <c r="S632" s="139">
        <v>0</v>
      </c>
      <c r="T632" s="140">
        <f>S632*H632</f>
        <v>0</v>
      </c>
      <c r="AR632" s="141" t="s">
        <v>466</v>
      </c>
      <c r="AT632" s="141" t="s">
        <v>482</v>
      </c>
      <c r="AU632" s="141" t="s">
        <v>83</v>
      </c>
      <c r="AY632" s="18" t="s">
        <v>251</v>
      </c>
      <c r="BE632" s="142">
        <f>IF(N632="základní",J632,0)</f>
        <v>0</v>
      </c>
      <c r="BF632" s="142">
        <f>IF(N632="snížená",J632,0)</f>
        <v>0</v>
      </c>
      <c r="BG632" s="142">
        <f>IF(N632="zákl. přenesená",J632,0)</f>
        <v>0</v>
      </c>
      <c r="BH632" s="142">
        <f>IF(N632="sníž. přenesená",J632,0)</f>
        <v>0</v>
      </c>
      <c r="BI632" s="142">
        <f>IF(N632="nulová",J632,0)</f>
        <v>0</v>
      </c>
      <c r="BJ632" s="18" t="s">
        <v>81</v>
      </c>
      <c r="BK632" s="142">
        <f>ROUND(I632*H632,2)</f>
        <v>0</v>
      </c>
      <c r="BL632" s="18" t="s">
        <v>346</v>
      </c>
      <c r="BM632" s="141" t="s">
        <v>1052</v>
      </c>
    </row>
    <row r="633" spans="2:65" s="12" customFormat="1" ht="11.25">
      <c r="B633" s="147"/>
      <c r="D633" s="148" t="s">
        <v>261</v>
      </c>
      <c r="F633" s="150" t="s">
        <v>1053</v>
      </c>
      <c r="H633" s="151">
        <v>7.266</v>
      </c>
      <c r="I633" s="152"/>
      <c r="L633" s="147"/>
      <c r="M633" s="153"/>
      <c r="T633" s="154"/>
      <c r="AT633" s="149" t="s">
        <v>261</v>
      </c>
      <c r="AU633" s="149" t="s">
        <v>83</v>
      </c>
      <c r="AV633" s="12" t="s">
        <v>83</v>
      </c>
      <c r="AW633" s="12" t="s">
        <v>4</v>
      </c>
      <c r="AX633" s="12" t="s">
        <v>81</v>
      </c>
      <c r="AY633" s="149" t="s">
        <v>251</v>
      </c>
    </row>
    <row r="634" spans="2:65" s="1" customFormat="1" ht="16.5" customHeight="1">
      <c r="B634" s="33"/>
      <c r="C634" s="130" t="s">
        <v>1054</v>
      </c>
      <c r="D634" s="130" t="s">
        <v>253</v>
      </c>
      <c r="E634" s="131" t="s">
        <v>1055</v>
      </c>
      <c r="F634" s="132" t="s">
        <v>1056</v>
      </c>
      <c r="G634" s="133" t="s">
        <v>90</v>
      </c>
      <c r="H634" s="134">
        <v>12.477</v>
      </c>
      <c r="I634" s="135"/>
      <c r="J634" s="136">
        <f>ROUND(I634*H634,2)</f>
        <v>0</v>
      </c>
      <c r="K634" s="132" t="s">
        <v>256</v>
      </c>
      <c r="L634" s="33"/>
      <c r="M634" s="137" t="s">
        <v>19</v>
      </c>
      <c r="N634" s="138" t="s">
        <v>44</v>
      </c>
      <c r="P634" s="139">
        <f>O634*H634</f>
        <v>0</v>
      </c>
      <c r="Q634" s="139">
        <v>3.0000000000000001E-5</v>
      </c>
      <c r="R634" s="139">
        <f>Q634*H634</f>
        <v>3.7431000000000004E-4</v>
      </c>
      <c r="S634" s="139">
        <v>0</v>
      </c>
      <c r="T634" s="140">
        <f>S634*H634</f>
        <v>0</v>
      </c>
      <c r="AR634" s="141" t="s">
        <v>346</v>
      </c>
      <c r="AT634" s="141" t="s">
        <v>253</v>
      </c>
      <c r="AU634" s="141" t="s">
        <v>83</v>
      </c>
      <c r="AY634" s="18" t="s">
        <v>251</v>
      </c>
      <c r="BE634" s="142">
        <f>IF(N634="základní",J634,0)</f>
        <v>0</v>
      </c>
      <c r="BF634" s="142">
        <f>IF(N634="snížená",J634,0)</f>
        <v>0</v>
      </c>
      <c r="BG634" s="142">
        <f>IF(N634="zákl. přenesená",J634,0)</f>
        <v>0</v>
      </c>
      <c r="BH634" s="142">
        <f>IF(N634="sníž. přenesená",J634,0)</f>
        <v>0</v>
      </c>
      <c r="BI634" s="142">
        <f>IF(N634="nulová",J634,0)</f>
        <v>0</v>
      </c>
      <c r="BJ634" s="18" t="s">
        <v>81</v>
      </c>
      <c r="BK634" s="142">
        <f>ROUND(I634*H634,2)</f>
        <v>0</v>
      </c>
      <c r="BL634" s="18" t="s">
        <v>346</v>
      </c>
      <c r="BM634" s="141" t="s">
        <v>1057</v>
      </c>
    </row>
    <row r="635" spans="2:65" s="1" customFormat="1" ht="11.25">
      <c r="B635" s="33"/>
      <c r="D635" s="143" t="s">
        <v>259</v>
      </c>
      <c r="F635" s="144" t="s">
        <v>1058</v>
      </c>
      <c r="I635" s="145"/>
      <c r="L635" s="33"/>
      <c r="M635" s="146"/>
      <c r="T635" s="54"/>
      <c r="AT635" s="18" t="s">
        <v>259</v>
      </c>
      <c r="AU635" s="18" t="s">
        <v>83</v>
      </c>
    </row>
    <row r="636" spans="2:65" s="12" customFormat="1" ht="11.25">
      <c r="B636" s="147"/>
      <c r="D636" s="148" t="s">
        <v>261</v>
      </c>
      <c r="E636" s="149" t="s">
        <v>19</v>
      </c>
      <c r="F636" s="150" t="s">
        <v>201</v>
      </c>
      <c r="H636" s="151">
        <v>12.477</v>
      </c>
      <c r="I636" s="152"/>
      <c r="L636" s="147"/>
      <c r="M636" s="153"/>
      <c r="T636" s="154"/>
      <c r="AT636" s="149" t="s">
        <v>261</v>
      </c>
      <c r="AU636" s="149" t="s">
        <v>83</v>
      </c>
      <c r="AV636" s="12" t="s">
        <v>83</v>
      </c>
      <c r="AW636" s="12" t="s">
        <v>35</v>
      </c>
      <c r="AX636" s="12" t="s">
        <v>81</v>
      </c>
      <c r="AY636" s="149" t="s">
        <v>251</v>
      </c>
    </row>
    <row r="637" spans="2:65" s="1" customFormat="1" ht="16.5" customHeight="1">
      <c r="B637" s="33"/>
      <c r="C637" s="175" t="s">
        <v>1059</v>
      </c>
      <c r="D637" s="175" t="s">
        <v>482</v>
      </c>
      <c r="E637" s="176" t="s">
        <v>1060</v>
      </c>
      <c r="F637" s="177" t="s">
        <v>1061</v>
      </c>
      <c r="G637" s="178" t="s">
        <v>90</v>
      </c>
      <c r="H637" s="179">
        <v>13.725</v>
      </c>
      <c r="I637" s="180"/>
      <c r="J637" s="181">
        <f>ROUND(I637*H637,2)</f>
        <v>0</v>
      </c>
      <c r="K637" s="177" t="s">
        <v>256</v>
      </c>
      <c r="L637" s="182"/>
      <c r="M637" s="183" t="s">
        <v>19</v>
      </c>
      <c r="N637" s="184" t="s">
        <v>44</v>
      </c>
      <c r="P637" s="139">
        <f>O637*H637</f>
        <v>0</v>
      </c>
      <c r="Q637" s="139">
        <v>2.2000000000000001E-3</v>
      </c>
      <c r="R637" s="139">
        <f>Q637*H637</f>
        <v>3.0195E-2</v>
      </c>
      <c r="S637" s="139">
        <v>0</v>
      </c>
      <c r="T637" s="140">
        <f>S637*H637</f>
        <v>0</v>
      </c>
      <c r="AR637" s="141" t="s">
        <v>1062</v>
      </c>
      <c r="AT637" s="141" t="s">
        <v>482</v>
      </c>
      <c r="AU637" s="141" t="s">
        <v>83</v>
      </c>
      <c r="AY637" s="18" t="s">
        <v>251</v>
      </c>
      <c r="BE637" s="142">
        <f>IF(N637="základní",J637,0)</f>
        <v>0</v>
      </c>
      <c r="BF637" s="142">
        <f>IF(N637="snížená",J637,0)</f>
        <v>0</v>
      </c>
      <c r="BG637" s="142">
        <f>IF(N637="zákl. přenesená",J637,0)</f>
        <v>0</v>
      </c>
      <c r="BH637" s="142">
        <f>IF(N637="sníž. přenesená",J637,0)</f>
        <v>0</v>
      </c>
      <c r="BI637" s="142">
        <f>IF(N637="nulová",J637,0)</f>
        <v>0</v>
      </c>
      <c r="BJ637" s="18" t="s">
        <v>81</v>
      </c>
      <c r="BK637" s="142">
        <f>ROUND(I637*H637,2)</f>
        <v>0</v>
      </c>
      <c r="BL637" s="18" t="s">
        <v>1062</v>
      </c>
      <c r="BM637" s="141" t="s">
        <v>1063</v>
      </c>
    </row>
    <row r="638" spans="2:65" s="13" customFormat="1" ht="11.25">
      <c r="B638" s="155"/>
      <c r="D638" s="148" t="s">
        <v>261</v>
      </c>
      <c r="E638" s="156" t="s">
        <v>19</v>
      </c>
      <c r="F638" s="157" t="s">
        <v>1064</v>
      </c>
      <c r="H638" s="156" t="s">
        <v>19</v>
      </c>
      <c r="I638" s="158"/>
      <c r="L638" s="155"/>
      <c r="M638" s="159"/>
      <c r="T638" s="160"/>
      <c r="AT638" s="156" t="s">
        <v>261</v>
      </c>
      <c r="AU638" s="156" t="s">
        <v>83</v>
      </c>
      <c r="AV638" s="13" t="s">
        <v>81</v>
      </c>
      <c r="AW638" s="13" t="s">
        <v>35</v>
      </c>
      <c r="AX638" s="13" t="s">
        <v>73</v>
      </c>
      <c r="AY638" s="156" t="s">
        <v>251</v>
      </c>
    </row>
    <row r="639" spans="2:65" s="12" customFormat="1" ht="11.25">
      <c r="B639" s="147"/>
      <c r="D639" s="148" t="s">
        <v>261</v>
      </c>
      <c r="E639" s="149" t="s">
        <v>19</v>
      </c>
      <c r="F639" s="150" t="s">
        <v>1065</v>
      </c>
      <c r="H639" s="151">
        <v>13.725</v>
      </c>
      <c r="I639" s="152"/>
      <c r="L639" s="147"/>
      <c r="M639" s="153"/>
      <c r="T639" s="154"/>
      <c r="AT639" s="149" t="s">
        <v>261</v>
      </c>
      <c r="AU639" s="149" t="s">
        <v>83</v>
      </c>
      <c r="AV639" s="12" t="s">
        <v>83</v>
      </c>
      <c r="AW639" s="12" t="s">
        <v>35</v>
      </c>
      <c r="AX639" s="12" t="s">
        <v>81</v>
      </c>
      <c r="AY639" s="149" t="s">
        <v>251</v>
      </c>
    </row>
    <row r="640" spans="2:65" s="1" customFormat="1" ht="24.2" customHeight="1">
      <c r="B640" s="33"/>
      <c r="C640" s="130" t="s">
        <v>1066</v>
      </c>
      <c r="D640" s="130" t="s">
        <v>253</v>
      </c>
      <c r="E640" s="131" t="s">
        <v>1067</v>
      </c>
      <c r="F640" s="132" t="s">
        <v>1068</v>
      </c>
      <c r="G640" s="133" t="s">
        <v>90</v>
      </c>
      <c r="H640" s="134">
        <v>31.600999999999999</v>
      </c>
      <c r="I640" s="135"/>
      <c r="J640" s="136">
        <f>ROUND(I640*H640,2)</f>
        <v>0</v>
      </c>
      <c r="K640" s="132" t="s">
        <v>19</v>
      </c>
      <c r="L640" s="33"/>
      <c r="M640" s="137" t="s">
        <v>19</v>
      </c>
      <c r="N640" s="138" t="s">
        <v>44</v>
      </c>
      <c r="P640" s="139">
        <f>O640*H640</f>
        <v>0</v>
      </c>
      <c r="Q640" s="139">
        <v>0</v>
      </c>
      <c r="R640" s="139">
        <f>Q640*H640</f>
        <v>0</v>
      </c>
      <c r="S640" s="139">
        <v>0</v>
      </c>
      <c r="T640" s="140">
        <f>S640*H640</f>
        <v>0</v>
      </c>
      <c r="AR640" s="141" t="s">
        <v>346</v>
      </c>
      <c r="AT640" s="141" t="s">
        <v>253</v>
      </c>
      <c r="AU640" s="141" t="s">
        <v>83</v>
      </c>
      <c r="AY640" s="18" t="s">
        <v>251</v>
      </c>
      <c r="BE640" s="142">
        <f>IF(N640="základní",J640,0)</f>
        <v>0</v>
      </c>
      <c r="BF640" s="142">
        <f>IF(N640="snížená",J640,0)</f>
        <v>0</v>
      </c>
      <c r="BG640" s="142">
        <f>IF(N640="zákl. přenesená",J640,0)</f>
        <v>0</v>
      </c>
      <c r="BH640" s="142">
        <f>IF(N640="sníž. přenesená",J640,0)</f>
        <v>0</v>
      </c>
      <c r="BI640" s="142">
        <f>IF(N640="nulová",J640,0)</f>
        <v>0</v>
      </c>
      <c r="BJ640" s="18" t="s">
        <v>81</v>
      </c>
      <c r="BK640" s="142">
        <f>ROUND(I640*H640,2)</f>
        <v>0</v>
      </c>
      <c r="BL640" s="18" t="s">
        <v>346</v>
      </c>
      <c r="BM640" s="141" t="s">
        <v>1069</v>
      </c>
    </row>
    <row r="641" spans="2:65" s="12" customFormat="1" ht="11.25">
      <c r="B641" s="147"/>
      <c r="D641" s="148" t="s">
        <v>261</v>
      </c>
      <c r="E641" s="149" t="s">
        <v>19</v>
      </c>
      <c r="F641" s="150" t="s">
        <v>145</v>
      </c>
      <c r="H641" s="151">
        <v>31.600999999999999</v>
      </c>
      <c r="I641" s="152"/>
      <c r="L641" s="147"/>
      <c r="M641" s="153"/>
      <c r="T641" s="154"/>
      <c r="AT641" s="149" t="s">
        <v>261</v>
      </c>
      <c r="AU641" s="149" t="s">
        <v>83</v>
      </c>
      <c r="AV641" s="12" t="s">
        <v>83</v>
      </c>
      <c r="AW641" s="12" t="s">
        <v>35</v>
      </c>
      <c r="AX641" s="12" t="s">
        <v>81</v>
      </c>
      <c r="AY641" s="149" t="s">
        <v>251</v>
      </c>
    </row>
    <row r="642" spans="2:65" s="1" customFormat="1" ht="37.9" customHeight="1">
      <c r="B642" s="33"/>
      <c r="C642" s="130" t="s">
        <v>1070</v>
      </c>
      <c r="D642" s="130" t="s">
        <v>253</v>
      </c>
      <c r="E642" s="131" t="s">
        <v>1071</v>
      </c>
      <c r="F642" s="132" t="s">
        <v>1072</v>
      </c>
      <c r="G642" s="133" t="s">
        <v>90</v>
      </c>
      <c r="H642" s="134">
        <v>25.280999999999999</v>
      </c>
      <c r="I642" s="135"/>
      <c r="J642" s="136">
        <f>ROUND(I642*H642,2)</f>
        <v>0</v>
      </c>
      <c r="K642" s="132" t="s">
        <v>256</v>
      </c>
      <c r="L642" s="33"/>
      <c r="M642" s="137" t="s">
        <v>19</v>
      </c>
      <c r="N642" s="138" t="s">
        <v>44</v>
      </c>
      <c r="P642" s="139">
        <f>O642*H642</f>
        <v>0</v>
      </c>
      <c r="Q642" s="139">
        <v>1.3999999999999999E-4</v>
      </c>
      <c r="R642" s="139">
        <f>Q642*H642</f>
        <v>3.5393399999999993E-3</v>
      </c>
      <c r="S642" s="139">
        <v>0</v>
      </c>
      <c r="T642" s="140">
        <f>S642*H642</f>
        <v>0</v>
      </c>
      <c r="AR642" s="141" t="s">
        <v>346</v>
      </c>
      <c r="AT642" s="141" t="s">
        <v>253</v>
      </c>
      <c r="AU642" s="141" t="s">
        <v>83</v>
      </c>
      <c r="AY642" s="18" t="s">
        <v>251</v>
      </c>
      <c r="BE642" s="142">
        <f>IF(N642="základní",J642,0)</f>
        <v>0</v>
      </c>
      <c r="BF642" s="142">
        <f>IF(N642="snížená",J642,0)</f>
        <v>0</v>
      </c>
      <c r="BG642" s="142">
        <f>IF(N642="zákl. přenesená",J642,0)</f>
        <v>0</v>
      </c>
      <c r="BH642" s="142">
        <f>IF(N642="sníž. přenesená",J642,0)</f>
        <v>0</v>
      </c>
      <c r="BI642" s="142">
        <f>IF(N642="nulová",J642,0)</f>
        <v>0</v>
      </c>
      <c r="BJ642" s="18" t="s">
        <v>81</v>
      </c>
      <c r="BK642" s="142">
        <f>ROUND(I642*H642,2)</f>
        <v>0</v>
      </c>
      <c r="BL642" s="18" t="s">
        <v>346</v>
      </c>
      <c r="BM642" s="141" t="s">
        <v>1073</v>
      </c>
    </row>
    <row r="643" spans="2:65" s="1" customFormat="1" ht="11.25">
      <c r="B643" s="33"/>
      <c r="D643" s="143" t="s">
        <v>259</v>
      </c>
      <c r="F643" s="144" t="s">
        <v>1074</v>
      </c>
      <c r="I643" s="145"/>
      <c r="L643" s="33"/>
      <c r="M643" s="146"/>
      <c r="T643" s="54"/>
      <c r="AT643" s="18" t="s">
        <v>259</v>
      </c>
      <c r="AU643" s="18" t="s">
        <v>83</v>
      </c>
    </row>
    <row r="644" spans="2:65" s="13" customFormat="1" ht="11.25">
      <c r="B644" s="155"/>
      <c r="D644" s="148" t="s">
        <v>261</v>
      </c>
      <c r="E644" s="156" t="s">
        <v>19</v>
      </c>
      <c r="F644" s="157" t="s">
        <v>1064</v>
      </c>
      <c r="H644" s="156" t="s">
        <v>19</v>
      </c>
      <c r="I644" s="158"/>
      <c r="L644" s="155"/>
      <c r="M644" s="159"/>
      <c r="T644" s="160"/>
      <c r="AT644" s="156" t="s">
        <v>261</v>
      </c>
      <c r="AU644" s="156" t="s">
        <v>83</v>
      </c>
      <c r="AV644" s="13" t="s">
        <v>81</v>
      </c>
      <c r="AW644" s="13" t="s">
        <v>35</v>
      </c>
      <c r="AX644" s="13" t="s">
        <v>73</v>
      </c>
      <c r="AY644" s="156" t="s">
        <v>251</v>
      </c>
    </row>
    <row r="645" spans="2:65" s="12" customFormat="1" ht="11.25">
      <c r="B645" s="147"/>
      <c r="D645" s="148" t="s">
        <v>261</v>
      </c>
      <c r="E645" s="149" t="s">
        <v>19</v>
      </c>
      <c r="F645" s="150" t="s">
        <v>1075</v>
      </c>
      <c r="H645" s="151">
        <v>25.280999999999999</v>
      </c>
      <c r="I645" s="152"/>
      <c r="L645" s="147"/>
      <c r="M645" s="153"/>
      <c r="T645" s="154"/>
      <c r="AT645" s="149" t="s">
        <v>261</v>
      </c>
      <c r="AU645" s="149" t="s">
        <v>83</v>
      </c>
      <c r="AV645" s="12" t="s">
        <v>83</v>
      </c>
      <c r="AW645" s="12" t="s">
        <v>35</v>
      </c>
      <c r="AX645" s="12" t="s">
        <v>81</v>
      </c>
      <c r="AY645" s="149" t="s">
        <v>251</v>
      </c>
    </row>
    <row r="646" spans="2:65" s="1" customFormat="1" ht="16.5" customHeight="1">
      <c r="B646" s="33"/>
      <c r="C646" s="175" t="s">
        <v>1076</v>
      </c>
      <c r="D646" s="175" t="s">
        <v>482</v>
      </c>
      <c r="E646" s="176" t="s">
        <v>1060</v>
      </c>
      <c r="F646" s="177" t="s">
        <v>1061</v>
      </c>
      <c r="G646" s="178" t="s">
        <v>90</v>
      </c>
      <c r="H646" s="179">
        <v>34.761000000000003</v>
      </c>
      <c r="I646" s="180"/>
      <c r="J646" s="181">
        <f>ROUND(I646*H646,2)</f>
        <v>0</v>
      </c>
      <c r="K646" s="177" t="s">
        <v>256</v>
      </c>
      <c r="L646" s="182"/>
      <c r="M646" s="183" t="s">
        <v>19</v>
      </c>
      <c r="N646" s="184" t="s">
        <v>44</v>
      </c>
      <c r="P646" s="139">
        <f>O646*H646</f>
        <v>0</v>
      </c>
      <c r="Q646" s="139">
        <v>2.2000000000000001E-3</v>
      </c>
      <c r="R646" s="139">
        <f>Q646*H646</f>
        <v>7.6474200000000006E-2</v>
      </c>
      <c r="S646" s="139">
        <v>0</v>
      </c>
      <c r="T646" s="140">
        <f>S646*H646</f>
        <v>0</v>
      </c>
      <c r="AR646" s="141" t="s">
        <v>466</v>
      </c>
      <c r="AT646" s="141" t="s">
        <v>482</v>
      </c>
      <c r="AU646" s="141" t="s">
        <v>83</v>
      </c>
      <c r="AY646" s="18" t="s">
        <v>251</v>
      </c>
      <c r="BE646" s="142">
        <f>IF(N646="základní",J646,0)</f>
        <v>0</v>
      </c>
      <c r="BF646" s="142">
        <f>IF(N646="snížená",J646,0)</f>
        <v>0</v>
      </c>
      <c r="BG646" s="142">
        <f>IF(N646="zákl. přenesená",J646,0)</f>
        <v>0</v>
      </c>
      <c r="BH646" s="142">
        <f>IF(N646="sníž. přenesená",J646,0)</f>
        <v>0</v>
      </c>
      <c r="BI646" s="142">
        <f>IF(N646="nulová",J646,0)</f>
        <v>0</v>
      </c>
      <c r="BJ646" s="18" t="s">
        <v>81</v>
      </c>
      <c r="BK646" s="142">
        <f>ROUND(I646*H646,2)</f>
        <v>0</v>
      </c>
      <c r="BL646" s="18" t="s">
        <v>346</v>
      </c>
      <c r="BM646" s="141" t="s">
        <v>1077</v>
      </c>
    </row>
    <row r="647" spans="2:65" s="13" customFormat="1" ht="11.25">
      <c r="B647" s="155"/>
      <c r="D647" s="148" t="s">
        <v>261</v>
      </c>
      <c r="E647" s="156" t="s">
        <v>19</v>
      </c>
      <c r="F647" s="157" t="s">
        <v>1064</v>
      </c>
      <c r="H647" s="156" t="s">
        <v>19</v>
      </c>
      <c r="I647" s="158"/>
      <c r="L647" s="155"/>
      <c r="M647" s="159"/>
      <c r="T647" s="160"/>
      <c r="AT647" s="156" t="s">
        <v>261</v>
      </c>
      <c r="AU647" s="156" t="s">
        <v>83</v>
      </c>
      <c r="AV647" s="13" t="s">
        <v>81</v>
      </c>
      <c r="AW647" s="13" t="s">
        <v>35</v>
      </c>
      <c r="AX647" s="13" t="s">
        <v>73</v>
      </c>
      <c r="AY647" s="156" t="s">
        <v>251</v>
      </c>
    </row>
    <row r="648" spans="2:65" s="12" customFormat="1" ht="11.25">
      <c r="B648" s="147"/>
      <c r="D648" s="148" t="s">
        <v>261</v>
      </c>
      <c r="E648" s="149" t="s">
        <v>19</v>
      </c>
      <c r="F648" s="150" t="s">
        <v>1078</v>
      </c>
      <c r="H648" s="151">
        <v>34.761000000000003</v>
      </c>
      <c r="I648" s="152"/>
      <c r="L648" s="147"/>
      <c r="M648" s="153"/>
      <c r="T648" s="154"/>
      <c r="AT648" s="149" t="s">
        <v>261</v>
      </c>
      <c r="AU648" s="149" t="s">
        <v>83</v>
      </c>
      <c r="AV648" s="12" t="s">
        <v>83</v>
      </c>
      <c r="AW648" s="12" t="s">
        <v>35</v>
      </c>
      <c r="AX648" s="12" t="s">
        <v>81</v>
      </c>
      <c r="AY648" s="149" t="s">
        <v>251</v>
      </c>
    </row>
    <row r="649" spans="2:65" s="1" customFormat="1" ht="37.9" customHeight="1">
      <c r="B649" s="33"/>
      <c r="C649" s="130" t="s">
        <v>1079</v>
      </c>
      <c r="D649" s="130" t="s">
        <v>253</v>
      </c>
      <c r="E649" s="131" t="s">
        <v>1080</v>
      </c>
      <c r="F649" s="132" t="s">
        <v>1081</v>
      </c>
      <c r="G649" s="133" t="s">
        <v>90</v>
      </c>
      <c r="H649" s="134">
        <v>3.16</v>
      </c>
      <c r="I649" s="135"/>
      <c r="J649" s="136">
        <f>ROUND(I649*H649,2)</f>
        <v>0</v>
      </c>
      <c r="K649" s="132" t="s">
        <v>256</v>
      </c>
      <c r="L649" s="33"/>
      <c r="M649" s="137" t="s">
        <v>19</v>
      </c>
      <c r="N649" s="138" t="s">
        <v>44</v>
      </c>
      <c r="P649" s="139">
        <f>O649*H649</f>
        <v>0</v>
      </c>
      <c r="Q649" s="139">
        <v>2.7999999999999998E-4</v>
      </c>
      <c r="R649" s="139">
        <f>Q649*H649</f>
        <v>8.8479999999999993E-4</v>
      </c>
      <c r="S649" s="139">
        <v>0</v>
      </c>
      <c r="T649" s="140">
        <f>S649*H649</f>
        <v>0</v>
      </c>
      <c r="AR649" s="141" t="s">
        <v>346</v>
      </c>
      <c r="AT649" s="141" t="s">
        <v>253</v>
      </c>
      <c r="AU649" s="141" t="s">
        <v>83</v>
      </c>
      <c r="AY649" s="18" t="s">
        <v>251</v>
      </c>
      <c r="BE649" s="142">
        <f>IF(N649="základní",J649,0)</f>
        <v>0</v>
      </c>
      <c r="BF649" s="142">
        <f>IF(N649="snížená",J649,0)</f>
        <v>0</v>
      </c>
      <c r="BG649" s="142">
        <f>IF(N649="zákl. přenesená",J649,0)</f>
        <v>0</v>
      </c>
      <c r="BH649" s="142">
        <f>IF(N649="sníž. přenesená",J649,0)</f>
        <v>0</v>
      </c>
      <c r="BI649" s="142">
        <f>IF(N649="nulová",J649,0)</f>
        <v>0</v>
      </c>
      <c r="BJ649" s="18" t="s">
        <v>81</v>
      </c>
      <c r="BK649" s="142">
        <f>ROUND(I649*H649,2)</f>
        <v>0</v>
      </c>
      <c r="BL649" s="18" t="s">
        <v>346</v>
      </c>
      <c r="BM649" s="141" t="s">
        <v>1082</v>
      </c>
    </row>
    <row r="650" spans="2:65" s="1" customFormat="1" ht="11.25">
      <c r="B650" s="33"/>
      <c r="D650" s="143" t="s">
        <v>259</v>
      </c>
      <c r="F650" s="144" t="s">
        <v>1083</v>
      </c>
      <c r="I650" s="145"/>
      <c r="L650" s="33"/>
      <c r="M650" s="146"/>
      <c r="T650" s="54"/>
      <c r="AT650" s="18" t="s">
        <v>259</v>
      </c>
      <c r="AU650" s="18" t="s">
        <v>83</v>
      </c>
    </row>
    <row r="651" spans="2:65" s="13" customFormat="1" ht="11.25">
      <c r="B651" s="155"/>
      <c r="D651" s="148" t="s">
        <v>261</v>
      </c>
      <c r="E651" s="156" t="s">
        <v>19</v>
      </c>
      <c r="F651" s="157" t="s">
        <v>1064</v>
      </c>
      <c r="H651" s="156" t="s">
        <v>19</v>
      </c>
      <c r="I651" s="158"/>
      <c r="L651" s="155"/>
      <c r="M651" s="159"/>
      <c r="T651" s="160"/>
      <c r="AT651" s="156" t="s">
        <v>261</v>
      </c>
      <c r="AU651" s="156" t="s">
        <v>83</v>
      </c>
      <c r="AV651" s="13" t="s">
        <v>81</v>
      </c>
      <c r="AW651" s="13" t="s">
        <v>35</v>
      </c>
      <c r="AX651" s="13" t="s">
        <v>73</v>
      </c>
      <c r="AY651" s="156" t="s">
        <v>251</v>
      </c>
    </row>
    <row r="652" spans="2:65" s="12" customFormat="1" ht="11.25">
      <c r="B652" s="147"/>
      <c r="D652" s="148" t="s">
        <v>261</v>
      </c>
      <c r="E652" s="149" t="s">
        <v>19</v>
      </c>
      <c r="F652" s="150" t="s">
        <v>1084</v>
      </c>
      <c r="H652" s="151">
        <v>3.16</v>
      </c>
      <c r="I652" s="152"/>
      <c r="L652" s="147"/>
      <c r="M652" s="153"/>
      <c r="T652" s="154"/>
      <c r="AT652" s="149" t="s">
        <v>261</v>
      </c>
      <c r="AU652" s="149" t="s">
        <v>83</v>
      </c>
      <c r="AV652" s="12" t="s">
        <v>83</v>
      </c>
      <c r="AW652" s="12" t="s">
        <v>35</v>
      </c>
      <c r="AX652" s="12" t="s">
        <v>81</v>
      </c>
      <c r="AY652" s="149" t="s">
        <v>251</v>
      </c>
    </row>
    <row r="653" spans="2:65" s="1" customFormat="1" ht="37.9" customHeight="1">
      <c r="B653" s="33"/>
      <c r="C653" s="130" t="s">
        <v>1085</v>
      </c>
      <c r="D653" s="130" t="s">
        <v>253</v>
      </c>
      <c r="E653" s="131" t="s">
        <v>1086</v>
      </c>
      <c r="F653" s="132" t="s">
        <v>1087</v>
      </c>
      <c r="G653" s="133" t="s">
        <v>90</v>
      </c>
      <c r="H653" s="134">
        <v>3.16</v>
      </c>
      <c r="I653" s="135"/>
      <c r="J653" s="136">
        <f>ROUND(I653*H653,2)</f>
        <v>0</v>
      </c>
      <c r="K653" s="132" t="s">
        <v>256</v>
      </c>
      <c r="L653" s="33"/>
      <c r="M653" s="137" t="s">
        <v>19</v>
      </c>
      <c r="N653" s="138" t="s">
        <v>44</v>
      </c>
      <c r="P653" s="139">
        <f>O653*H653</f>
        <v>0</v>
      </c>
      <c r="Q653" s="139">
        <v>4.2999999999999999E-4</v>
      </c>
      <c r="R653" s="139">
        <f>Q653*H653</f>
        <v>1.3588000000000001E-3</v>
      </c>
      <c r="S653" s="139">
        <v>0</v>
      </c>
      <c r="T653" s="140">
        <f>S653*H653</f>
        <v>0</v>
      </c>
      <c r="AR653" s="141" t="s">
        <v>346</v>
      </c>
      <c r="AT653" s="141" t="s">
        <v>253</v>
      </c>
      <c r="AU653" s="141" t="s">
        <v>83</v>
      </c>
      <c r="AY653" s="18" t="s">
        <v>251</v>
      </c>
      <c r="BE653" s="142">
        <f>IF(N653="základní",J653,0)</f>
        <v>0</v>
      </c>
      <c r="BF653" s="142">
        <f>IF(N653="snížená",J653,0)</f>
        <v>0</v>
      </c>
      <c r="BG653" s="142">
        <f>IF(N653="zákl. přenesená",J653,0)</f>
        <v>0</v>
      </c>
      <c r="BH653" s="142">
        <f>IF(N653="sníž. přenesená",J653,0)</f>
        <v>0</v>
      </c>
      <c r="BI653" s="142">
        <f>IF(N653="nulová",J653,0)</f>
        <v>0</v>
      </c>
      <c r="BJ653" s="18" t="s">
        <v>81</v>
      </c>
      <c r="BK653" s="142">
        <f>ROUND(I653*H653,2)</f>
        <v>0</v>
      </c>
      <c r="BL653" s="18" t="s">
        <v>346</v>
      </c>
      <c r="BM653" s="141" t="s">
        <v>1088</v>
      </c>
    </row>
    <row r="654" spans="2:65" s="1" customFormat="1" ht="11.25">
      <c r="B654" s="33"/>
      <c r="D654" s="143" t="s">
        <v>259</v>
      </c>
      <c r="F654" s="144" t="s">
        <v>1089</v>
      </c>
      <c r="I654" s="145"/>
      <c r="L654" s="33"/>
      <c r="M654" s="146"/>
      <c r="T654" s="54"/>
      <c r="AT654" s="18" t="s">
        <v>259</v>
      </c>
      <c r="AU654" s="18" t="s">
        <v>83</v>
      </c>
    </row>
    <row r="655" spans="2:65" s="13" customFormat="1" ht="11.25">
      <c r="B655" s="155"/>
      <c r="D655" s="148" t="s">
        <v>261</v>
      </c>
      <c r="E655" s="156" t="s">
        <v>19</v>
      </c>
      <c r="F655" s="157" t="s">
        <v>1064</v>
      </c>
      <c r="H655" s="156" t="s">
        <v>19</v>
      </c>
      <c r="I655" s="158"/>
      <c r="L655" s="155"/>
      <c r="M655" s="159"/>
      <c r="T655" s="160"/>
      <c r="AT655" s="156" t="s">
        <v>261</v>
      </c>
      <c r="AU655" s="156" t="s">
        <v>83</v>
      </c>
      <c r="AV655" s="13" t="s">
        <v>81</v>
      </c>
      <c r="AW655" s="13" t="s">
        <v>35</v>
      </c>
      <c r="AX655" s="13" t="s">
        <v>73</v>
      </c>
      <c r="AY655" s="156" t="s">
        <v>251</v>
      </c>
    </row>
    <row r="656" spans="2:65" s="12" customFormat="1" ht="11.25">
      <c r="B656" s="147"/>
      <c r="D656" s="148" t="s">
        <v>261</v>
      </c>
      <c r="E656" s="149" t="s">
        <v>19</v>
      </c>
      <c r="F656" s="150" t="s">
        <v>1084</v>
      </c>
      <c r="H656" s="151">
        <v>3.16</v>
      </c>
      <c r="I656" s="152"/>
      <c r="L656" s="147"/>
      <c r="M656" s="153"/>
      <c r="T656" s="154"/>
      <c r="AT656" s="149" t="s">
        <v>261</v>
      </c>
      <c r="AU656" s="149" t="s">
        <v>83</v>
      </c>
      <c r="AV656" s="12" t="s">
        <v>83</v>
      </c>
      <c r="AW656" s="12" t="s">
        <v>35</v>
      </c>
      <c r="AX656" s="12" t="s">
        <v>81</v>
      </c>
      <c r="AY656" s="149" t="s">
        <v>251</v>
      </c>
    </row>
    <row r="657" spans="2:65" s="1" customFormat="1" ht="21.75" customHeight="1">
      <c r="B657" s="33"/>
      <c r="C657" s="130" t="s">
        <v>1090</v>
      </c>
      <c r="D657" s="130" t="s">
        <v>253</v>
      </c>
      <c r="E657" s="131" t="s">
        <v>1091</v>
      </c>
      <c r="F657" s="132" t="s">
        <v>1092</v>
      </c>
      <c r="G657" s="133" t="s">
        <v>90</v>
      </c>
      <c r="H657" s="134">
        <v>44.078000000000003</v>
      </c>
      <c r="I657" s="135"/>
      <c r="J657" s="136">
        <f>ROUND(I657*H657,2)</f>
        <v>0</v>
      </c>
      <c r="K657" s="132" t="s">
        <v>256</v>
      </c>
      <c r="L657" s="33"/>
      <c r="M657" s="137" t="s">
        <v>19</v>
      </c>
      <c r="N657" s="138" t="s">
        <v>44</v>
      </c>
      <c r="P657" s="139">
        <f>O657*H657</f>
        <v>0</v>
      </c>
      <c r="Q657" s="139">
        <v>0</v>
      </c>
      <c r="R657" s="139">
        <f>Q657*H657</f>
        <v>0</v>
      </c>
      <c r="S657" s="139">
        <v>0</v>
      </c>
      <c r="T657" s="140">
        <f>S657*H657</f>
        <v>0</v>
      </c>
      <c r="AR657" s="141" t="s">
        <v>346</v>
      </c>
      <c r="AT657" s="141" t="s">
        <v>253</v>
      </c>
      <c r="AU657" s="141" t="s">
        <v>83</v>
      </c>
      <c r="AY657" s="18" t="s">
        <v>251</v>
      </c>
      <c r="BE657" s="142">
        <f>IF(N657="základní",J657,0)</f>
        <v>0</v>
      </c>
      <c r="BF657" s="142">
        <f>IF(N657="snížená",J657,0)</f>
        <v>0</v>
      </c>
      <c r="BG657" s="142">
        <f>IF(N657="zákl. přenesená",J657,0)</f>
        <v>0</v>
      </c>
      <c r="BH657" s="142">
        <f>IF(N657="sníž. přenesená",J657,0)</f>
        <v>0</v>
      </c>
      <c r="BI657" s="142">
        <f>IF(N657="nulová",J657,0)</f>
        <v>0</v>
      </c>
      <c r="BJ657" s="18" t="s">
        <v>81</v>
      </c>
      <c r="BK657" s="142">
        <f>ROUND(I657*H657,2)</f>
        <v>0</v>
      </c>
      <c r="BL657" s="18" t="s">
        <v>346</v>
      </c>
      <c r="BM657" s="141" t="s">
        <v>1093</v>
      </c>
    </row>
    <row r="658" spans="2:65" s="1" customFormat="1" ht="11.25">
      <c r="B658" s="33"/>
      <c r="D658" s="143" t="s">
        <v>259</v>
      </c>
      <c r="F658" s="144" t="s">
        <v>1094</v>
      </c>
      <c r="I658" s="145"/>
      <c r="L658" s="33"/>
      <c r="M658" s="146"/>
      <c r="T658" s="54"/>
      <c r="AT658" s="18" t="s">
        <v>259</v>
      </c>
      <c r="AU658" s="18" t="s">
        <v>83</v>
      </c>
    </row>
    <row r="659" spans="2:65" s="12" customFormat="1" ht="11.25">
      <c r="B659" s="147"/>
      <c r="D659" s="148" t="s">
        <v>261</v>
      </c>
      <c r="E659" s="149" t="s">
        <v>19</v>
      </c>
      <c r="F659" s="150" t="s">
        <v>201</v>
      </c>
      <c r="H659" s="151">
        <v>12.477</v>
      </c>
      <c r="I659" s="152"/>
      <c r="L659" s="147"/>
      <c r="M659" s="153"/>
      <c r="T659" s="154"/>
      <c r="AT659" s="149" t="s">
        <v>261</v>
      </c>
      <c r="AU659" s="149" t="s">
        <v>83</v>
      </c>
      <c r="AV659" s="12" t="s">
        <v>83</v>
      </c>
      <c r="AW659" s="12" t="s">
        <v>35</v>
      </c>
      <c r="AX659" s="12" t="s">
        <v>73</v>
      </c>
      <c r="AY659" s="149" t="s">
        <v>251</v>
      </c>
    </row>
    <row r="660" spans="2:65" s="12" customFormat="1" ht="11.25">
      <c r="B660" s="147"/>
      <c r="D660" s="148" t="s">
        <v>261</v>
      </c>
      <c r="E660" s="149" t="s">
        <v>19</v>
      </c>
      <c r="F660" s="150" t="s">
        <v>145</v>
      </c>
      <c r="H660" s="151">
        <v>31.600999999999999</v>
      </c>
      <c r="I660" s="152"/>
      <c r="L660" s="147"/>
      <c r="M660" s="153"/>
      <c r="T660" s="154"/>
      <c r="AT660" s="149" t="s">
        <v>261</v>
      </c>
      <c r="AU660" s="149" t="s">
        <v>83</v>
      </c>
      <c r="AV660" s="12" t="s">
        <v>83</v>
      </c>
      <c r="AW660" s="12" t="s">
        <v>35</v>
      </c>
      <c r="AX660" s="12" t="s">
        <v>73</v>
      </c>
      <c r="AY660" s="149" t="s">
        <v>251</v>
      </c>
    </row>
    <row r="661" spans="2:65" s="15" customFormat="1" ht="11.25">
      <c r="B661" s="168"/>
      <c r="D661" s="148" t="s">
        <v>261</v>
      </c>
      <c r="E661" s="169" t="s">
        <v>19</v>
      </c>
      <c r="F661" s="170" t="s">
        <v>393</v>
      </c>
      <c r="H661" s="171">
        <v>44.078000000000003</v>
      </c>
      <c r="I661" s="172"/>
      <c r="L661" s="168"/>
      <c r="M661" s="173"/>
      <c r="T661" s="174"/>
      <c r="AT661" s="169" t="s">
        <v>261</v>
      </c>
      <c r="AU661" s="169" t="s">
        <v>83</v>
      </c>
      <c r="AV661" s="15" t="s">
        <v>268</v>
      </c>
      <c r="AW661" s="15" t="s">
        <v>35</v>
      </c>
      <c r="AX661" s="15" t="s">
        <v>81</v>
      </c>
      <c r="AY661" s="169" t="s">
        <v>251</v>
      </c>
    </row>
    <row r="662" spans="2:65" s="1" customFormat="1" ht="16.5" customHeight="1">
      <c r="B662" s="33"/>
      <c r="C662" s="175" t="s">
        <v>1095</v>
      </c>
      <c r="D662" s="175" t="s">
        <v>482</v>
      </c>
      <c r="E662" s="176" t="s">
        <v>1096</v>
      </c>
      <c r="F662" s="177" t="s">
        <v>1097</v>
      </c>
      <c r="G662" s="178" t="s">
        <v>90</v>
      </c>
      <c r="H662" s="179">
        <v>46.281999999999996</v>
      </c>
      <c r="I662" s="180"/>
      <c r="J662" s="181">
        <f>ROUND(I662*H662,2)</f>
        <v>0</v>
      </c>
      <c r="K662" s="177" t="s">
        <v>256</v>
      </c>
      <c r="L662" s="182"/>
      <c r="M662" s="183" t="s">
        <v>19</v>
      </c>
      <c r="N662" s="184" t="s">
        <v>44</v>
      </c>
      <c r="P662" s="139">
        <f>O662*H662</f>
        <v>0</v>
      </c>
      <c r="Q662" s="139">
        <v>2.9999999999999997E-4</v>
      </c>
      <c r="R662" s="139">
        <f>Q662*H662</f>
        <v>1.3884599999999997E-2</v>
      </c>
      <c r="S662" s="139">
        <v>0</v>
      </c>
      <c r="T662" s="140">
        <f>S662*H662</f>
        <v>0</v>
      </c>
      <c r="AR662" s="141" t="s">
        <v>466</v>
      </c>
      <c r="AT662" s="141" t="s">
        <v>482</v>
      </c>
      <c r="AU662" s="141" t="s">
        <v>83</v>
      </c>
      <c r="AY662" s="18" t="s">
        <v>251</v>
      </c>
      <c r="BE662" s="142">
        <f>IF(N662="základní",J662,0)</f>
        <v>0</v>
      </c>
      <c r="BF662" s="142">
        <f>IF(N662="snížená",J662,0)</f>
        <v>0</v>
      </c>
      <c r="BG662" s="142">
        <f>IF(N662="zákl. přenesená",J662,0)</f>
        <v>0</v>
      </c>
      <c r="BH662" s="142">
        <f>IF(N662="sníž. přenesená",J662,0)</f>
        <v>0</v>
      </c>
      <c r="BI662" s="142">
        <f>IF(N662="nulová",J662,0)</f>
        <v>0</v>
      </c>
      <c r="BJ662" s="18" t="s">
        <v>81</v>
      </c>
      <c r="BK662" s="142">
        <f>ROUND(I662*H662,2)</f>
        <v>0</v>
      </c>
      <c r="BL662" s="18" t="s">
        <v>346</v>
      </c>
      <c r="BM662" s="141" t="s">
        <v>1098</v>
      </c>
    </row>
    <row r="663" spans="2:65" s="13" customFormat="1" ht="11.25">
      <c r="B663" s="155"/>
      <c r="D663" s="148" t="s">
        <v>261</v>
      </c>
      <c r="E663" s="156" t="s">
        <v>19</v>
      </c>
      <c r="F663" s="157" t="s">
        <v>1064</v>
      </c>
      <c r="H663" s="156" t="s">
        <v>19</v>
      </c>
      <c r="I663" s="158"/>
      <c r="L663" s="155"/>
      <c r="M663" s="159"/>
      <c r="T663" s="160"/>
      <c r="AT663" s="156" t="s">
        <v>261</v>
      </c>
      <c r="AU663" s="156" t="s">
        <v>83</v>
      </c>
      <c r="AV663" s="13" t="s">
        <v>81</v>
      </c>
      <c r="AW663" s="13" t="s">
        <v>35</v>
      </c>
      <c r="AX663" s="13" t="s">
        <v>73</v>
      </c>
      <c r="AY663" s="156" t="s">
        <v>251</v>
      </c>
    </row>
    <row r="664" spans="2:65" s="12" customFormat="1" ht="11.25">
      <c r="B664" s="147"/>
      <c r="D664" s="148" t="s">
        <v>261</v>
      </c>
      <c r="E664" s="149" t="s">
        <v>19</v>
      </c>
      <c r="F664" s="150" t="s">
        <v>1099</v>
      </c>
      <c r="H664" s="151">
        <v>13.101000000000001</v>
      </c>
      <c r="I664" s="152"/>
      <c r="L664" s="147"/>
      <c r="M664" s="153"/>
      <c r="T664" s="154"/>
      <c r="AT664" s="149" t="s">
        <v>261</v>
      </c>
      <c r="AU664" s="149" t="s">
        <v>83</v>
      </c>
      <c r="AV664" s="12" t="s">
        <v>83</v>
      </c>
      <c r="AW664" s="12" t="s">
        <v>35</v>
      </c>
      <c r="AX664" s="12" t="s">
        <v>73</v>
      </c>
      <c r="AY664" s="149" t="s">
        <v>251</v>
      </c>
    </row>
    <row r="665" spans="2:65" s="12" customFormat="1" ht="11.25">
      <c r="B665" s="147"/>
      <c r="D665" s="148" t="s">
        <v>261</v>
      </c>
      <c r="E665" s="149" t="s">
        <v>19</v>
      </c>
      <c r="F665" s="150" t="s">
        <v>1100</v>
      </c>
      <c r="H665" s="151">
        <v>33.180999999999997</v>
      </c>
      <c r="I665" s="152"/>
      <c r="L665" s="147"/>
      <c r="M665" s="153"/>
      <c r="T665" s="154"/>
      <c r="AT665" s="149" t="s">
        <v>261</v>
      </c>
      <c r="AU665" s="149" t="s">
        <v>83</v>
      </c>
      <c r="AV665" s="12" t="s">
        <v>83</v>
      </c>
      <c r="AW665" s="12" t="s">
        <v>35</v>
      </c>
      <c r="AX665" s="12" t="s">
        <v>73</v>
      </c>
      <c r="AY665" s="149" t="s">
        <v>251</v>
      </c>
    </row>
    <row r="666" spans="2:65" s="15" customFormat="1" ht="11.25">
      <c r="B666" s="168"/>
      <c r="D666" s="148" t="s">
        <v>261</v>
      </c>
      <c r="E666" s="169" t="s">
        <v>19</v>
      </c>
      <c r="F666" s="170" t="s">
        <v>393</v>
      </c>
      <c r="H666" s="171">
        <v>46.281999999999996</v>
      </c>
      <c r="I666" s="172"/>
      <c r="L666" s="168"/>
      <c r="M666" s="173"/>
      <c r="T666" s="174"/>
      <c r="AT666" s="169" t="s">
        <v>261</v>
      </c>
      <c r="AU666" s="169" t="s">
        <v>83</v>
      </c>
      <c r="AV666" s="15" t="s">
        <v>268</v>
      </c>
      <c r="AW666" s="15" t="s">
        <v>35</v>
      </c>
      <c r="AX666" s="15" t="s">
        <v>81</v>
      </c>
      <c r="AY666" s="169" t="s">
        <v>251</v>
      </c>
    </row>
    <row r="667" spans="2:65" s="1" customFormat="1" ht="24.2" customHeight="1">
      <c r="B667" s="33"/>
      <c r="C667" s="130" t="s">
        <v>1101</v>
      </c>
      <c r="D667" s="130" t="s">
        <v>253</v>
      </c>
      <c r="E667" s="131" t="s">
        <v>1102</v>
      </c>
      <c r="F667" s="132" t="s">
        <v>1103</v>
      </c>
      <c r="G667" s="133" t="s">
        <v>90</v>
      </c>
      <c r="H667" s="134">
        <v>6.0549999999999997</v>
      </c>
      <c r="I667" s="135"/>
      <c r="J667" s="136">
        <f>ROUND(I667*H667,2)</f>
        <v>0</v>
      </c>
      <c r="K667" s="132" t="s">
        <v>256</v>
      </c>
      <c r="L667" s="33"/>
      <c r="M667" s="137" t="s">
        <v>19</v>
      </c>
      <c r="N667" s="138" t="s">
        <v>44</v>
      </c>
      <c r="P667" s="139">
        <f>O667*H667</f>
        <v>0</v>
      </c>
      <c r="Q667" s="139">
        <v>0</v>
      </c>
      <c r="R667" s="139">
        <f>Q667*H667</f>
        <v>0</v>
      </c>
      <c r="S667" s="139">
        <v>0</v>
      </c>
      <c r="T667" s="140">
        <f>S667*H667</f>
        <v>0</v>
      </c>
      <c r="AR667" s="141" t="s">
        <v>346</v>
      </c>
      <c r="AT667" s="141" t="s">
        <v>253</v>
      </c>
      <c r="AU667" s="141" t="s">
        <v>83</v>
      </c>
      <c r="AY667" s="18" t="s">
        <v>251</v>
      </c>
      <c r="BE667" s="142">
        <f>IF(N667="základní",J667,0)</f>
        <v>0</v>
      </c>
      <c r="BF667" s="142">
        <f>IF(N667="snížená",J667,0)</f>
        <v>0</v>
      </c>
      <c r="BG667" s="142">
        <f>IF(N667="zákl. přenesená",J667,0)</f>
        <v>0</v>
      </c>
      <c r="BH667" s="142">
        <f>IF(N667="sníž. přenesená",J667,0)</f>
        <v>0</v>
      </c>
      <c r="BI667" s="142">
        <f>IF(N667="nulová",J667,0)</f>
        <v>0</v>
      </c>
      <c r="BJ667" s="18" t="s">
        <v>81</v>
      </c>
      <c r="BK667" s="142">
        <f>ROUND(I667*H667,2)</f>
        <v>0</v>
      </c>
      <c r="BL667" s="18" t="s">
        <v>346</v>
      </c>
      <c r="BM667" s="141" t="s">
        <v>1104</v>
      </c>
    </row>
    <row r="668" spans="2:65" s="1" customFormat="1" ht="11.25">
      <c r="B668" s="33"/>
      <c r="D668" s="143" t="s">
        <v>259</v>
      </c>
      <c r="F668" s="144" t="s">
        <v>1105</v>
      </c>
      <c r="I668" s="145"/>
      <c r="L668" s="33"/>
      <c r="M668" s="146"/>
      <c r="T668" s="54"/>
      <c r="AT668" s="18" t="s">
        <v>259</v>
      </c>
      <c r="AU668" s="18" t="s">
        <v>83</v>
      </c>
    </row>
    <row r="669" spans="2:65" s="12" customFormat="1" ht="11.25">
      <c r="B669" s="147"/>
      <c r="D669" s="148" t="s">
        <v>261</v>
      </c>
      <c r="E669" s="149" t="s">
        <v>19</v>
      </c>
      <c r="F669" s="150" t="s">
        <v>184</v>
      </c>
      <c r="H669" s="151">
        <v>6.0549999999999997</v>
      </c>
      <c r="I669" s="152"/>
      <c r="L669" s="147"/>
      <c r="M669" s="153"/>
      <c r="T669" s="154"/>
      <c r="AT669" s="149" t="s">
        <v>261</v>
      </c>
      <c r="AU669" s="149" t="s">
        <v>83</v>
      </c>
      <c r="AV669" s="12" t="s">
        <v>83</v>
      </c>
      <c r="AW669" s="12" t="s">
        <v>35</v>
      </c>
      <c r="AX669" s="12" t="s">
        <v>81</v>
      </c>
      <c r="AY669" s="149" t="s">
        <v>251</v>
      </c>
    </row>
    <row r="670" spans="2:65" s="1" customFormat="1" ht="16.5" customHeight="1">
      <c r="B670" s="33"/>
      <c r="C670" s="175" t="s">
        <v>1106</v>
      </c>
      <c r="D670" s="175" t="s">
        <v>482</v>
      </c>
      <c r="E670" s="176" t="s">
        <v>1096</v>
      </c>
      <c r="F670" s="177" t="s">
        <v>1097</v>
      </c>
      <c r="G670" s="178" t="s">
        <v>90</v>
      </c>
      <c r="H670" s="179">
        <v>7.63</v>
      </c>
      <c r="I670" s="180"/>
      <c r="J670" s="181">
        <f>ROUND(I670*H670,2)</f>
        <v>0</v>
      </c>
      <c r="K670" s="177" t="s">
        <v>256</v>
      </c>
      <c r="L670" s="182"/>
      <c r="M670" s="183" t="s">
        <v>19</v>
      </c>
      <c r="N670" s="184" t="s">
        <v>44</v>
      </c>
      <c r="P670" s="139">
        <f>O670*H670</f>
        <v>0</v>
      </c>
      <c r="Q670" s="139">
        <v>2.9999999999999997E-4</v>
      </c>
      <c r="R670" s="139">
        <f>Q670*H670</f>
        <v>2.2889999999999998E-3</v>
      </c>
      <c r="S670" s="139">
        <v>0</v>
      </c>
      <c r="T670" s="140">
        <f>S670*H670</f>
        <v>0</v>
      </c>
      <c r="AR670" s="141" t="s">
        <v>466</v>
      </c>
      <c r="AT670" s="141" t="s">
        <v>482</v>
      </c>
      <c r="AU670" s="141" t="s">
        <v>83</v>
      </c>
      <c r="AY670" s="18" t="s">
        <v>251</v>
      </c>
      <c r="BE670" s="142">
        <f>IF(N670="základní",J670,0)</f>
        <v>0</v>
      </c>
      <c r="BF670" s="142">
        <f>IF(N670="snížená",J670,0)</f>
        <v>0</v>
      </c>
      <c r="BG670" s="142">
        <f>IF(N670="zákl. přenesená",J670,0)</f>
        <v>0</v>
      </c>
      <c r="BH670" s="142">
        <f>IF(N670="sníž. přenesená",J670,0)</f>
        <v>0</v>
      </c>
      <c r="BI670" s="142">
        <f>IF(N670="nulová",J670,0)</f>
        <v>0</v>
      </c>
      <c r="BJ670" s="18" t="s">
        <v>81</v>
      </c>
      <c r="BK670" s="142">
        <f>ROUND(I670*H670,2)</f>
        <v>0</v>
      </c>
      <c r="BL670" s="18" t="s">
        <v>346</v>
      </c>
      <c r="BM670" s="141" t="s">
        <v>1107</v>
      </c>
    </row>
    <row r="671" spans="2:65" s="13" customFormat="1" ht="11.25">
      <c r="B671" s="155"/>
      <c r="D671" s="148" t="s">
        <v>261</v>
      </c>
      <c r="E671" s="156" t="s">
        <v>19</v>
      </c>
      <c r="F671" s="157" t="s">
        <v>1064</v>
      </c>
      <c r="H671" s="156" t="s">
        <v>19</v>
      </c>
      <c r="I671" s="158"/>
      <c r="L671" s="155"/>
      <c r="M671" s="159"/>
      <c r="T671" s="160"/>
      <c r="AT671" s="156" t="s">
        <v>261</v>
      </c>
      <c r="AU671" s="156" t="s">
        <v>83</v>
      </c>
      <c r="AV671" s="13" t="s">
        <v>81</v>
      </c>
      <c r="AW671" s="13" t="s">
        <v>35</v>
      </c>
      <c r="AX671" s="13" t="s">
        <v>73</v>
      </c>
      <c r="AY671" s="156" t="s">
        <v>251</v>
      </c>
    </row>
    <row r="672" spans="2:65" s="12" customFormat="1" ht="11.25">
      <c r="B672" s="147"/>
      <c r="D672" s="148" t="s">
        <v>261</v>
      </c>
      <c r="E672" s="149" t="s">
        <v>19</v>
      </c>
      <c r="F672" s="150" t="s">
        <v>1108</v>
      </c>
      <c r="H672" s="151">
        <v>6.3579999999999997</v>
      </c>
      <c r="I672" s="152"/>
      <c r="L672" s="147"/>
      <c r="M672" s="153"/>
      <c r="T672" s="154"/>
      <c r="AT672" s="149" t="s">
        <v>261</v>
      </c>
      <c r="AU672" s="149" t="s">
        <v>83</v>
      </c>
      <c r="AV672" s="12" t="s">
        <v>83</v>
      </c>
      <c r="AW672" s="12" t="s">
        <v>35</v>
      </c>
      <c r="AX672" s="12" t="s">
        <v>81</v>
      </c>
      <c r="AY672" s="149" t="s">
        <v>251</v>
      </c>
    </row>
    <row r="673" spans="2:65" s="12" customFormat="1" ht="11.25">
      <c r="B673" s="147"/>
      <c r="D673" s="148" t="s">
        <v>261</v>
      </c>
      <c r="F673" s="150" t="s">
        <v>1109</v>
      </c>
      <c r="H673" s="151">
        <v>7.63</v>
      </c>
      <c r="I673" s="152"/>
      <c r="L673" s="147"/>
      <c r="M673" s="153"/>
      <c r="T673" s="154"/>
      <c r="AT673" s="149" t="s">
        <v>261</v>
      </c>
      <c r="AU673" s="149" t="s">
        <v>83</v>
      </c>
      <c r="AV673" s="12" t="s">
        <v>83</v>
      </c>
      <c r="AW673" s="12" t="s">
        <v>4</v>
      </c>
      <c r="AX673" s="12" t="s">
        <v>81</v>
      </c>
      <c r="AY673" s="149" t="s">
        <v>251</v>
      </c>
    </row>
    <row r="674" spans="2:65" s="1" customFormat="1" ht="24.2" customHeight="1">
      <c r="B674" s="33"/>
      <c r="C674" s="130" t="s">
        <v>1110</v>
      </c>
      <c r="D674" s="130" t="s">
        <v>253</v>
      </c>
      <c r="E674" s="131" t="s">
        <v>1111</v>
      </c>
      <c r="F674" s="132" t="s">
        <v>1112</v>
      </c>
      <c r="G674" s="133" t="s">
        <v>90</v>
      </c>
      <c r="H674" s="134">
        <v>6.0549999999999997</v>
      </c>
      <c r="I674" s="135"/>
      <c r="J674" s="136">
        <f>ROUND(I674*H674,2)</f>
        <v>0</v>
      </c>
      <c r="K674" s="132" t="s">
        <v>256</v>
      </c>
      <c r="L674" s="33"/>
      <c r="M674" s="137" t="s">
        <v>19</v>
      </c>
      <c r="N674" s="138" t="s">
        <v>44</v>
      </c>
      <c r="P674" s="139">
        <f>O674*H674</f>
        <v>0</v>
      </c>
      <c r="Q674" s="139">
        <v>3.0000000000000001E-5</v>
      </c>
      <c r="R674" s="139">
        <f>Q674*H674</f>
        <v>1.8165E-4</v>
      </c>
      <c r="S674" s="139">
        <v>0</v>
      </c>
      <c r="T674" s="140">
        <f>S674*H674</f>
        <v>0</v>
      </c>
      <c r="AR674" s="141" t="s">
        <v>346</v>
      </c>
      <c r="AT674" s="141" t="s">
        <v>253</v>
      </c>
      <c r="AU674" s="141" t="s">
        <v>83</v>
      </c>
      <c r="AY674" s="18" t="s">
        <v>251</v>
      </c>
      <c r="BE674" s="142">
        <f>IF(N674="základní",J674,0)</f>
        <v>0</v>
      </c>
      <c r="BF674" s="142">
        <f>IF(N674="snížená",J674,0)</f>
        <v>0</v>
      </c>
      <c r="BG674" s="142">
        <f>IF(N674="zákl. přenesená",J674,0)</f>
        <v>0</v>
      </c>
      <c r="BH674" s="142">
        <f>IF(N674="sníž. přenesená",J674,0)</f>
        <v>0</v>
      </c>
      <c r="BI674" s="142">
        <f>IF(N674="nulová",J674,0)</f>
        <v>0</v>
      </c>
      <c r="BJ674" s="18" t="s">
        <v>81</v>
      </c>
      <c r="BK674" s="142">
        <f>ROUND(I674*H674,2)</f>
        <v>0</v>
      </c>
      <c r="BL674" s="18" t="s">
        <v>346</v>
      </c>
      <c r="BM674" s="141" t="s">
        <v>1113</v>
      </c>
    </row>
    <row r="675" spans="2:65" s="1" customFormat="1" ht="11.25">
      <c r="B675" s="33"/>
      <c r="D675" s="143" t="s">
        <v>259</v>
      </c>
      <c r="F675" s="144" t="s">
        <v>1114</v>
      </c>
      <c r="I675" s="145"/>
      <c r="L675" s="33"/>
      <c r="M675" s="146"/>
      <c r="T675" s="54"/>
      <c r="AT675" s="18" t="s">
        <v>259</v>
      </c>
      <c r="AU675" s="18" t="s">
        <v>83</v>
      </c>
    </row>
    <row r="676" spans="2:65" s="12" customFormat="1" ht="11.25">
      <c r="B676" s="147"/>
      <c r="D676" s="148" t="s">
        <v>261</v>
      </c>
      <c r="E676" s="149" t="s">
        <v>19</v>
      </c>
      <c r="F676" s="150" t="s">
        <v>184</v>
      </c>
      <c r="H676" s="151">
        <v>6.0549999999999997</v>
      </c>
      <c r="I676" s="152"/>
      <c r="L676" s="147"/>
      <c r="M676" s="153"/>
      <c r="T676" s="154"/>
      <c r="AT676" s="149" t="s">
        <v>261</v>
      </c>
      <c r="AU676" s="149" t="s">
        <v>83</v>
      </c>
      <c r="AV676" s="12" t="s">
        <v>83</v>
      </c>
      <c r="AW676" s="12" t="s">
        <v>35</v>
      </c>
      <c r="AX676" s="12" t="s">
        <v>81</v>
      </c>
      <c r="AY676" s="149" t="s">
        <v>251</v>
      </c>
    </row>
    <row r="677" spans="2:65" s="1" customFormat="1" ht="16.5" customHeight="1">
      <c r="B677" s="33"/>
      <c r="C677" s="175" t="s">
        <v>1115</v>
      </c>
      <c r="D677" s="175" t="s">
        <v>482</v>
      </c>
      <c r="E677" s="176" t="s">
        <v>1060</v>
      </c>
      <c r="F677" s="177" t="s">
        <v>1061</v>
      </c>
      <c r="G677" s="178" t="s">
        <v>90</v>
      </c>
      <c r="H677" s="179">
        <v>6.6609999999999996</v>
      </c>
      <c r="I677" s="180"/>
      <c r="J677" s="181">
        <f>ROUND(I677*H677,2)</f>
        <v>0</v>
      </c>
      <c r="K677" s="177" t="s">
        <v>256</v>
      </c>
      <c r="L677" s="182"/>
      <c r="M677" s="183" t="s">
        <v>19</v>
      </c>
      <c r="N677" s="184" t="s">
        <v>44</v>
      </c>
      <c r="P677" s="139">
        <f>O677*H677</f>
        <v>0</v>
      </c>
      <c r="Q677" s="139">
        <v>2.2000000000000001E-3</v>
      </c>
      <c r="R677" s="139">
        <f>Q677*H677</f>
        <v>1.4654199999999999E-2</v>
      </c>
      <c r="S677" s="139">
        <v>0</v>
      </c>
      <c r="T677" s="140">
        <f>S677*H677</f>
        <v>0</v>
      </c>
      <c r="AR677" s="141" t="s">
        <v>466</v>
      </c>
      <c r="AT677" s="141" t="s">
        <v>482</v>
      </c>
      <c r="AU677" s="141" t="s">
        <v>83</v>
      </c>
      <c r="AY677" s="18" t="s">
        <v>251</v>
      </c>
      <c r="BE677" s="142">
        <f>IF(N677="základní",J677,0)</f>
        <v>0</v>
      </c>
      <c r="BF677" s="142">
        <f>IF(N677="snížená",J677,0)</f>
        <v>0</v>
      </c>
      <c r="BG677" s="142">
        <f>IF(N677="zákl. přenesená",J677,0)</f>
        <v>0</v>
      </c>
      <c r="BH677" s="142">
        <f>IF(N677="sníž. přenesená",J677,0)</f>
        <v>0</v>
      </c>
      <c r="BI677" s="142">
        <f>IF(N677="nulová",J677,0)</f>
        <v>0</v>
      </c>
      <c r="BJ677" s="18" t="s">
        <v>81</v>
      </c>
      <c r="BK677" s="142">
        <f>ROUND(I677*H677,2)</f>
        <v>0</v>
      </c>
      <c r="BL677" s="18" t="s">
        <v>346</v>
      </c>
      <c r="BM677" s="141" t="s">
        <v>1116</v>
      </c>
    </row>
    <row r="678" spans="2:65" s="13" customFormat="1" ht="11.25">
      <c r="B678" s="155"/>
      <c r="D678" s="148" t="s">
        <v>261</v>
      </c>
      <c r="E678" s="156" t="s">
        <v>19</v>
      </c>
      <c r="F678" s="157" t="s">
        <v>1064</v>
      </c>
      <c r="H678" s="156" t="s">
        <v>19</v>
      </c>
      <c r="I678" s="158"/>
      <c r="L678" s="155"/>
      <c r="M678" s="159"/>
      <c r="T678" s="160"/>
      <c r="AT678" s="156" t="s">
        <v>261</v>
      </c>
      <c r="AU678" s="156" t="s">
        <v>83</v>
      </c>
      <c r="AV678" s="13" t="s">
        <v>81</v>
      </c>
      <c r="AW678" s="13" t="s">
        <v>35</v>
      </c>
      <c r="AX678" s="13" t="s">
        <v>73</v>
      </c>
      <c r="AY678" s="156" t="s">
        <v>251</v>
      </c>
    </row>
    <row r="679" spans="2:65" s="12" customFormat="1" ht="11.25">
      <c r="B679" s="147"/>
      <c r="D679" s="148" t="s">
        <v>261</v>
      </c>
      <c r="E679" s="149" t="s">
        <v>19</v>
      </c>
      <c r="F679" s="150" t="s">
        <v>1117</v>
      </c>
      <c r="H679" s="151">
        <v>6.6609999999999996</v>
      </c>
      <c r="I679" s="152"/>
      <c r="L679" s="147"/>
      <c r="M679" s="153"/>
      <c r="T679" s="154"/>
      <c r="AT679" s="149" t="s">
        <v>261</v>
      </c>
      <c r="AU679" s="149" t="s">
        <v>83</v>
      </c>
      <c r="AV679" s="12" t="s">
        <v>83</v>
      </c>
      <c r="AW679" s="12" t="s">
        <v>35</v>
      </c>
      <c r="AX679" s="12" t="s">
        <v>81</v>
      </c>
      <c r="AY679" s="149" t="s">
        <v>251</v>
      </c>
    </row>
    <row r="680" spans="2:65" s="1" customFormat="1" ht="24.2" customHeight="1">
      <c r="B680" s="33"/>
      <c r="C680" s="130" t="s">
        <v>1118</v>
      </c>
      <c r="D680" s="130" t="s">
        <v>253</v>
      </c>
      <c r="E680" s="131" t="s">
        <v>1119</v>
      </c>
      <c r="F680" s="132" t="s">
        <v>1120</v>
      </c>
      <c r="G680" s="133" t="s">
        <v>731</v>
      </c>
      <c r="H680" s="134">
        <v>1</v>
      </c>
      <c r="I680" s="135"/>
      <c r="J680" s="136">
        <f>ROUND(I680*H680,2)</f>
        <v>0</v>
      </c>
      <c r="K680" s="132" t="s">
        <v>256</v>
      </c>
      <c r="L680" s="33"/>
      <c r="M680" s="137" t="s">
        <v>19</v>
      </c>
      <c r="N680" s="138" t="s">
        <v>44</v>
      </c>
      <c r="P680" s="139">
        <f>O680*H680</f>
        <v>0</v>
      </c>
      <c r="Q680" s="139">
        <v>2.3500000000000001E-3</v>
      </c>
      <c r="R680" s="139">
        <f>Q680*H680</f>
        <v>2.3500000000000001E-3</v>
      </c>
      <c r="S680" s="139">
        <v>0</v>
      </c>
      <c r="T680" s="140">
        <f>S680*H680</f>
        <v>0</v>
      </c>
      <c r="AR680" s="141" t="s">
        <v>346</v>
      </c>
      <c r="AT680" s="141" t="s">
        <v>253</v>
      </c>
      <c r="AU680" s="141" t="s">
        <v>83</v>
      </c>
      <c r="AY680" s="18" t="s">
        <v>251</v>
      </c>
      <c r="BE680" s="142">
        <f>IF(N680="základní",J680,0)</f>
        <v>0</v>
      </c>
      <c r="BF680" s="142">
        <f>IF(N680="snížená",J680,0)</f>
        <v>0</v>
      </c>
      <c r="BG680" s="142">
        <f>IF(N680="zákl. přenesená",J680,0)</f>
        <v>0</v>
      </c>
      <c r="BH680" s="142">
        <f>IF(N680="sníž. přenesená",J680,0)</f>
        <v>0</v>
      </c>
      <c r="BI680" s="142">
        <f>IF(N680="nulová",J680,0)</f>
        <v>0</v>
      </c>
      <c r="BJ680" s="18" t="s">
        <v>81</v>
      </c>
      <c r="BK680" s="142">
        <f>ROUND(I680*H680,2)</f>
        <v>0</v>
      </c>
      <c r="BL680" s="18" t="s">
        <v>346</v>
      </c>
      <c r="BM680" s="141" t="s">
        <v>1121</v>
      </c>
    </row>
    <row r="681" spans="2:65" s="1" customFormat="1" ht="11.25">
      <c r="B681" s="33"/>
      <c r="D681" s="143" t="s">
        <v>259</v>
      </c>
      <c r="F681" s="144" t="s">
        <v>1122</v>
      </c>
      <c r="I681" s="145"/>
      <c r="L681" s="33"/>
      <c r="M681" s="146"/>
      <c r="T681" s="54"/>
      <c r="AT681" s="18" t="s">
        <v>259</v>
      </c>
      <c r="AU681" s="18" t="s">
        <v>83</v>
      </c>
    </row>
    <row r="682" spans="2:65" s="12" customFormat="1" ht="11.25">
      <c r="B682" s="147"/>
      <c r="D682" s="148" t="s">
        <v>261</v>
      </c>
      <c r="E682" s="149" t="s">
        <v>19</v>
      </c>
      <c r="F682" s="150" t="s">
        <v>81</v>
      </c>
      <c r="H682" s="151">
        <v>1</v>
      </c>
      <c r="I682" s="152"/>
      <c r="L682" s="147"/>
      <c r="M682" s="153"/>
      <c r="T682" s="154"/>
      <c r="AT682" s="149" t="s">
        <v>261</v>
      </c>
      <c r="AU682" s="149" t="s">
        <v>83</v>
      </c>
      <c r="AV682" s="12" t="s">
        <v>83</v>
      </c>
      <c r="AW682" s="12" t="s">
        <v>35</v>
      </c>
      <c r="AX682" s="12" t="s">
        <v>81</v>
      </c>
      <c r="AY682" s="149" t="s">
        <v>251</v>
      </c>
    </row>
    <row r="683" spans="2:65" s="1" customFormat="1" ht="24.2" customHeight="1">
      <c r="B683" s="33"/>
      <c r="C683" s="130" t="s">
        <v>1123</v>
      </c>
      <c r="D683" s="130" t="s">
        <v>253</v>
      </c>
      <c r="E683" s="131" t="s">
        <v>1124</v>
      </c>
      <c r="F683" s="132" t="s">
        <v>1125</v>
      </c>
      <c r="G683" s="133" t="s">
        <v>101</v>
      </c>
      <c r="H683" s="134">
        <v>9.1999999999999993</v>
      </c>
      <c r="I683" s="135"/>
      <c r="J683" s="136">
        <f>ROUND(I683*H683,2)</f>
        <v>0</v>
      </c>
      <c r="K683" s="132" t="s">
        <v>19</v>
      </c>
      <c r="L683" s="33"/>
      <c r="M683" s="137" t="s">
        <v>19</v>
      </c>
      <c r="N683" s="138" t="s">
        <v>44</v>
      </c>
      <c r="P683" s="139">
        <f>O683*H683</f>
        <v>0</v>
      </c>
      <c r="Q683" s="139">
        <v>1.15E-3</v>
      </c>
      <c r="R683" s="139">
        <f>Q683*H683</f>
        <v>1.0579999999999999E-2</v>
      </c>
      <c r="S683" s="139">
        <v>0</v>
      </c>
      <c r="T683" s="140">
        <f>S683*H683</f>
        <v>0</v>
      </c>
      <c r="AR683" s="141" t="s">
        <v>346</v>
      </c>
      <c r="AT683" s="141" t="s">
        <v>253</v>
      </c>
      <c r="AU683" s="141" t="s">
        <v>83</v>
      </c>
      <c r="AY683" s="18" t="s">
        <v>251</v>
      </c>
      <c r="BE683" s="142">
        <f>IF(N683="základní",J683,0)</f>
        <v>0</v>
      </c>
      <c r="BF683" s="142">
        <f>IF(N683="snížená",J683,0)</f>
        <v>0</v>
      </c>
      <c r="BG683" s="142">
        <f>IF(N683="zákl. přenesená",J683,0)</f>
        <v>0</v>
      </c>
      <c r="BH683" s="142">
        <f>IF(N683="sníž. přenesená",J683,0)</f>
        <v>0</v>
      </c>
      <c r="BI683" s="142">
        <f>IF(N683="nulová",J683,0)</f>
        <v>0</v>
      </c>
      <c r="BJ683" s="18" t="s">
        <v>81</v>
      </c>
      <c r="BK683" s="142">
        <f>ROUND(I683*H683,2)</f>
        <v>0</v>
      </c>
      <c r="BL683" s="18" t="s">
        <v>346</v>
      </c>
      <c r="BM683" s="141" t="s">
        <v>1126</v>
      </c>
    </row>
    <row r="684" spans="2:65" s="12" customFormat="1" ht="11.25">
      <c r="B684" s="147"/>
      <c r="D684" s="148" t="s">
        <v>261</v>
      </c>
      <c r="E684" s="149" t="s">
        <v>19</v>
      </c>
      <c r="F684" s="150" t="s">
        <v>1127</v>
      </c>
      <c r="H684" s="151">
        <v>9.1999999999999993</v>
      </c>
      <c r="I684" s="152"/>
      <c r="L684" s="147"/>
      <c r="M684" s="153"/>
      <c r="T684" s="154"/>
      <c r="AT684" s="149" t="s">
        <v>261</v>
      </c>
      <c r="AU684" s="149" t="s">
        <v>83</v>
      </c>
      <c r="AV684" s="12" t="s">
        <v>83</v>
      </c>
      <c r="AW684" s="12" t="s">
        <v>35</v>
      </c>
      <c r="AX684" s="12" t="s">
        <v>81</v>
      </c>
      <c r="AY684" s="149" t="s">
        <v>251</v>
      </c>
    </row>
    <row r="685" spans="2:65" s="1" customFormat="1" ht="24.2" customHeight="1">
      <c r="B685" s="33"/>
      <c r="C685" s="130" t="s">
        <v>1128</v>
      </c>
      <c r="D685" s="130" t="s">
        <v>253</v>
      </c>
      <c r="E685" s="131" t="s">
        <v>1129</v>
      </c>
      <c r="F685" s="132" t="s">
        <v>1130</v>
      </c>
      <c r="G685" s="133" t="s">
        <v>101</v>
      </c>
      <c r="H685" s="134">
        <v>16.559999999999999</v>
      </c>
      <c r="I685" s="135"/>
      <c r="J685" s="136">
        <f>ROUND(I685*H685,2)</f>
        <v>0</v>
      </c>
      <c r="K685" s="132" t="s">
        <v>256</v>
      </c>
      <c r="L685" s="33"/>
      <c r="M685" s="137" t="s">
        <v>19</v>
      </c>
      <c r="N685" s="138" t="s">
        <v>44</v>
      </c>
      <c r="P685" s="139">
        <f>O685*H685</f>
        <v>0</v>
      </c>
      <c r="Q685" s="139">
        <v>1.15E-3</v>
      </c>
      <c r="R685" s="139">
        <f>Q685*H685</f>
        <v>1.9043999999999998E-2</v>
      </c>
      <c r="S685" s="139">
        <v>0</v>
      </c>
      <c r="T685" s="140">
        <f>S685*H685</f>
        <v>0</v>
      </c>
      <c r="AR685" s="141" t="s">
        <v>346</v>
      </c>
      <c r="AT685" s="141" t="s">
        <v>253</v>
      </c>
      <c r="AU685" s="141" t="s">
        <v>83</v>
      </c>
      <c r="AY685" s="18" t="s">
        <v>251</v>
      </c>
      <c r="BE685" s="142">
        <f>IF(N685="základní",J685,0)</f>
        <v>0</v>
      </c>
      <c r="BF685" s="142">
        <f>IF(N685="snížená",J685,0)</f>
        <v>0</v>
      </c>
      <c r="BG685" s="142">
        <f>IF(N685="zákl. přenesená",J685,0)</f>
        <v>0</v>
      </c>
      <c r="BH685" s="142">
        <f>IF(N685="sníž. přenesená",J685,0)</f>
        <v>0</v>
      </c>
      <c r="BI685" s="142">
        <f>IF(N685="nulová",J685,0)</f>
        <v>0</v>
      </c>
      <c r="BJ685" s="18" t="s">
        <v>81</v>
      </c>
      <c r="BK685" s="142">
        <f>ROUND(I685*H685,2)</f>
        <v>0</v>
      </c>
      <c r="BL685" s="18" t="s">
        <v>346</v>
      </c>
      <c r="BM685" s="141" t="s">
        <v>1131</v>
      </c>
    </row>
    <row r="686" spans="2:65" s="1" customFormat="1" ht="11.25">
      <c r="B686" s="33"/>
      <c r="D686" s="143" t="s">
        <v>259</v>
      </c>
      <c r="F686" s="144" t="s">
        <v>1132</v>
      </c>
      <c r="I686" s="145"/>
      <c r="L686" s="33"/>
      <c r="M686" s="146"/>
      <c r="T686" s="54"/>
      <c r="AT686" s="18" t="s">
        <v>259</v>
      </c>
      <c r="AU686" s="18" t="s">
        <v>83</v>
      </c>
    </row>
    <row r="687" spans="2:65" s="12" customFormat="1" ht="11.25">
      <c r="B687" s="147"/>
      <c r="D687" s="148" t="s">
        <v>261</v>
      </c>
      <c r="E687" s="149" t="s">
        <v>19</v>
      </c>
      <c r="F687" s="150" t="s">
        <v>1133</v>
      </c>
      <c r="H687" s="151">
        <v>9.1999999999999993</v>
      </c>
      <c r="I687" s="152"/>
      <c r="L687" s="147"/>
      <c r="M687" s="153"/>
      <c r="T687" s="154"/>
      <c r="AT687" s="149" t="s">
        <v>261</v>
      </c>
      <c r="AU687" s="149" t="s">
        <v>83</v>
      </c>
      <c r="AV687" s="12" t="s">
        <v>83</v>
      </c>
      <c r="AW687" s="12" t="s">
        <v>35</v>
      </c>
      <c r="AX687" s="12" t="s">
        <v>73</v>
      </c>
      <c r="AY687" s="149" t="s">
        <v>251</v>
      </c>
    </row>
    <row r="688" spans="2:65" s="12" customFormat="1" ht="11.25">
      <c r="B688" s="147"/>
      <c r="D688" s="148" t="s">
        <v>261</v>
      </c>
      <c r="E688" s="149" t="s">
        <v>19</v>
      </c>
      <c r="F688" s="150" t="s">
        <v>1134</v>
      </c>
      <c r="H688" s="151">
        <v>7.36</v>
      </c>
      <c r="I688" s="152"/>
      <c r="L688" s="147"/>
      <c r="M688" s="153"/>
      <c r="T688" s="154"/>
      <c r="AT688" s="149" t="s">
        <v>261</v>
      </c>
      <c r="AU688" s="149" t="s">
        <v>83</v>
      </c>
      <c r="AV688" s="12" t="s">
        <v>83</v>
      </c>
      <c r="AW688" s="12" t="s">
        <v>35</v>
      </c>
      <c r="AX688" s="12" t="s">
        <v>73</v>
      </c>
      <c r="AY688" s="149" t="s">
        <v>251</v>
      </c>
    </row>
    <row r="689" spans="2:65" s="15" customFormat="1" ht="11.25">
      <c r="B689" s="168"/>
      <c r="D689" s="148" t="s">
        <v>261</v>
      </c>
      <c r="E689" s="169" t="s">
        <v>19</v>
      </c>
      <c r="F689" s="170" t="s">
        <v>393</v>
      </c>
      <c r="H689" s="171">
        <v>16.559999999999999</v>
      </c>
      <c r="I689" s="172"/>
      <c r="L689" s="168"/>
      <c r="M689" s="173"/>
      <c r="T689" s="174"/>
      <c r="AT689" s="169" t="s">
        <v>261</v>
      </c>
      <c r="AU689" s="169" t="s">
        <v>83</v>
      </c>
      <c r="AV689" s="15" t="s">
        <v>268</v>
      </c>
      <c r="AW689" s="15" t="s">
        <v>35</v>
      </c>
      <c r="AX689" s="15" t="s">
        <v>81</v>
      </c>
      <c r="AY689" s="169" t="s">
        <v>251</v>
      </c>
    </row>
    <row r="690" spans="2:65" s="1" customFormat="1" ht="24.2" customHeight="1">
      <c r="B690" s="33"/>
      <c r="C690" s="130" t="s">
        <v>1135</v>
      </c>
      <c r="D690" s="130" t="s">
        <v>253</v>
      </c>
      <c r="E690" s="131" t="s">
        <v>1136</v>
      </c>
      <c r="F690" s="132" t="s">
        <v>1137</v>
      </c>
      <c r="G690" s="133" t="s">
        <v>101</v>
      </c>
      <c r="H690" s="134">
        <v>16.559999999999999</v>
      </c>
      <c r="I690" s="135"/>
      <c r="J690" s="136">
        <f>ROUND(I690*H690,2)</f>
        <v>0</v>
      </c>
      <c r="K690" s="132" t="s">
        <v>256</v>
      </c>
      <c r="L690" s="33"/>
      <c r="M690" s="137" t="s">
        <v>19</v>
      </c>
      <c r="N690" s="138" t="s">
        <v>44</v>
      </c>
      <c r="P690" s="139">
        <f>O690*H690</f>
        <v>0</v>
      </c>
      <c r="Q690" s="139">
        <v>6.3000000000000003E-4</v>
      </c>
      <c r="R690" s="139">
        <f>Q690*H690</f>
        <v>1.0432799999999999E-2</v>
      </c>
      <c r="S690" s="139">
        <v>0</v>
      </c>
      <c r="T690" s="140">
        <f>S690*H690</f>
        <v>0</v>
      </c>
      <c r="AR690" s="141" t="s">
        <v>346</v>
      </c>
      <c r="AT690" s="141" t="s">
        <v>253</v>
      </c>
      <c r="AU690" s="141" t="s">
        <v>83</v>
      </c>
      <c r="AY690" s="18" t="s">
        <v>251</v>
      </c>
      <c r="BE690" s="142">
        <f>IF(N690="základní",J690,0)</f>
        <v>0</v>
      </c>
      <c r="BF690" s="142">
        <f>IF(N690="snížená",J690,0)</f>
        <v>0</v>
      </c>
      <c r="BG690" s="142">
        <f>IF(N690="zákl. přenesená",J690,0)</f>
        <v>0</v>
      </c>
      <c r="BH690" s="142">
        <f>IF(N690="sníž. přenesená",J690,0)</f>
        <v>0</v>
      </c>
      <c r="BI690" s="142">
        <f>IF(N690="nulová",J690,0)</f>
        <v>0</v>
      </c>
      <c r="BJ690" s="18" t="s">
        <v>81</v>
      </c>
      <c r="BK690" s="142">
        <f>ROUND(I690*H690,2)</f>
        <v>0</v>
      </c>
      <c r="BL690" s="18" t="s">
        <v>346</v>
      </c>
      <c r="BM690" s="141" t="s">
        <v>1138</v>
      </c>
    </row>
    <row r="691" spans="2:65" s="1" customFormat="1" ht="11.25">
      <c r="B691" s="33"/>
      <c r="D691" s="143" t="s">
        <v>259</v>
      </c>
      <c r="F691" s="144" t="s">
        <v>1139</v>
      </c>
      <c r="I691" s="145"/>
      <c r="L691" s="33"/>
      <c r="M691" s="146"/>
      <c r="T691" s="54"/>
      <c r="AT691" s="18" t="s">
        <v>259</v>
      </c>
      <c r="AU691" s="18" t="s">
        <v>83</v>
      </c>
    </row>
    <row r="692" spans="2:65" s="12" customFormat="1" ht="11.25">
      <c r="B692" s="147"/>
      <c r="D692" s="148" t="s">
        <v>261</v>
      </c>
      <c r="E692" s="149" t="s">
        <v>19</v>
      </c>
      <c r="F692" s="150" t="s">
        <v>1140</v>
      </c>
      <c r="H692" s="151">
        <v>9.1999999999999993</v>
      </c>
      <c r="I692" s="152"/>
      <c r="L692" s="147"/>
      <c r="M692" s="153"/>
      <c r="T692" s="154"/>
      <c r="AT692" s="149" t="s">
        <v>261</v>
      </c>
      <c r="AU692" s="149" t="s">
        <v>83</v>
      </c>
      <c r="AV692" s="12" t="s">
        <v>83</v>
      </c>
      <c r="AW692" s="12" t="s">
        <v>35</v>
      </c>
      <c r="AX692" s="12" t="s">
        <v>73</v>
      </c>
      <c r="AY692" s="149" t="s">
        <v>251</v>
      </c>
    </row>
    <row r="693" spans="2:65" s="12" customFormat="1" ht="11.25">
      <c r="B693" s="147"/>
      <c r="D693" s="148" t="s">
        <v>261</v>
      </c>
      <c r="E693" s="149" t="s">
        <v>19</v>
      </c>
      <c r="F693" s="150" t="s">
        <v>1141</v>
      </c>
      <c r="H693" s="151">
        <v>7.36</v>
      </c>
      <c r="I693" s="152"/>
      <c r="L693" s="147"/>
      <c r="M693" s="153"/>
      <c r="T693" s="154"/>
      <c r="AT693" s="149" t="s">
        <v>261</v>
      </c>
      <c r="AU693" s="149" t="s">
        <v>83</v>
      </c>
      <c r="AV693" s="12" t="s">
        <v>83</v>
      </c>
      <c r="AW693" s="12" t="s">
        <v>35</v>
      </c>
      <c r="AX693" s="12" t="s">
        <v>73</v>
      </c>
      <c r="AY693" s="149" t="s">
        <v>251</v>
      </c>
    </row>
    <row r="694" spans="2:65" s="15" customFormat="1" ht="11.25">
      <c r="B694" s="168"/>
      <c r="D694" s="148" t="s">
        <v>261</v>
      </c>
      <c r="E694" s="169" t="s">
        <v>19</v>
      </c>
      <c r="F694" s="170" t="s">
        <v>393</v>
      </c>
      <c r="H694" s="171">
        <v>16.559999999999999</v>
      </c>
      <c r="I694" s="172"/>
      <c r="L694" s="168"/>
      <c r="M694" s="173"/>
      <c r="T694" s="174"/>
      <c r="AT694" s="169" t="s">
        <v>261</v>
      </c>
      <c r="AU694" s="169" t="s">
        <v>83</v>
      </c>
      <c r="AV694" s="15" t="s">
        <v>268</v>
      </c>
      <c r="AW694" s="15" t="s">
        <v>35</v>
      </c>
      <c r="AX694" s="15" t="s">
        <v>81</v>
      </c>
      <c r="AY694" s="169" t="s">
        <v>251</v>
      </c>
    </row>
    <row r="695" spans="2:65" s="1" customFormat="1" ht="21.75" customHeight="1">
      <c r="B695" s="33"/>
      <c r="C695" s="130" t="s">
        <v>1142</v>
      </c>
      <c r="D695" s="130" t="s">
        <v>253</v>
      </c>
      <c r="E695" s="131" t="s">
        <v>1143</v>
      </c>
      <c r="F695" s="132" t="s">
        <v>1144</v>
      </c>
      <c r="G695" s="133" t="s">
        <v>101</v>
      </c>
      <c r="H695" s="134">
        <v>9.1999999999999993</v>
      </c>
      <c r="I695" s="135"/>
      <c r="J695" s="136">
        <f>ROUND(I695*H695,2)</f>
        <v>0</v>
      </c>
      <c r="K695" s="132" t="s">
        <v>256</v>
      </c>
      <c r="L695" s="33"/>
      <c r="M695" s="137" t="s">
        <v>19</v>
      </c>
      <c r="N695" s="138" t="s">
        <v>44</v>
      </c>
      <c r="P695" s="139">
        <f>O695*H695</f>
        <v>0</v>
      </c>
      <c r="Q695" s="139">
        <v>2.2899999999999999E-3</v>
      </c>
      <c r="R695" s="139">
        <f>Q695*H695</f>
        <v>2.1067999999999996E-2</v>
      </c>
      <c r="S695" s="139">
        <v>0</v>
      </c>
      <c r="T695" s="140">
        <f>S695*H695</f>
        <v>0</v>
      </c>
      <c r="AR695" s="141" t="s">
        <v>346</v>
      </c>
      <c r="AT695" s="141" t="s">
        <v>253</v>
      </c>
      <c r="AU695" s="141" t="s">
        <v>83</v>
      </c>
      <c r="AY695" s="18" t="s">
        <v>251</v>
      </c>
      <c r="BE695" s="142">
        <f>IF(N695="základní",J695,0)</f>
        <v>0</v>
      </c>
      <c r="BF695" s="142">
        <f>IF(N695="snížená",J695,0)</f>
        <v>0</v>
      </c>
      <c r="BG695" s="142">
        <f>IF(N695="zákl. přenesená",J695,0)</f>
        <v>0</v>
      </c>
      <c r="BH695" s="142">
        <f>IF(N695="sníž. přenesená",J695,0)</f>
        <v>0</v>
      </c>
      <c r="BI695" s="142">
        <f>IF(N695="nulová",J695,0)</f>
        <v>0</v>
      </c>
      <c r="BJ695" s="18" t="s">
        <v>81</v>
      </c>
      <c r="BK695" s="142">
        <f>ROUND(I695*H695,2)</f>
        <v>0</v>
      </c>
      <c r="BL695" s="18" t="s">
        <v>346</v>
      </c>
      <c r="BM695" s="141" t="s">
        <v>1145</v>
      </c>
    </row>
    <row r="696" spans="2:65" s="1" customFormat="1" ht="11.25">
      <c r="B696" s="33"/>
      <c r="D696" s="143" t="s">
        <v>259</v>
      </c>
      <c r="F696" s="144" t="s">
        <v>1146</v>
      </c>
      <c r="I696" s="145"/>
      <c r="L696" s="33"/>
      <c r="M696" s="146"/>
      <c r="T696" s="54"/>
      <c r="AT696" s="18" t="s">
        <v>259</v>
      </c>
      <c r="AU696" s="18" t="s">
        <v>83</v>
      </c>
    </row>
    <row r="697" spans="2:65" s="12" customFormat="1" ht="11.25">
      <c r="B697" s="147"/>
      <c r="D697" s="148" t="s">
        <v>261</v>
      </c>
      <c r="E697" s="149" t="s">
        <v>19</v>
      </c>
      <c r="F697" s="150" t="s">
        <v>1147</v>
      </c>
      <c r="H697" s="151">
        <v>9.1999999999999993</v>
      </c>
      <c r="I697" s="152"/>
      <c r="L697" s="147"/>
      <c r="M697" s="153"/>
      <c r="T697" s="154"/>
      <c r="AT697" s="149" t="s">
        <v>261</v>
      </c>
      <c r="AU697" s="149" t="s">
        <v>83</v>
      </c>
      <c r="AV697" s="12" t="s">
        <v>83</v>
      </c>
      <c r="AW697" s="12" t="s">
        <v>35</v>
      </c>
      <c r="AX697" s="12" t="s">
        <v>81</v>
      </c>
      <c r="AY697" s="149" t="s">
        <v>251</v>
      </c>
    </row>
    <row r="698" spans="2:65" s="1" customFormat="1" ht="21.75" customHeight="1">
      <c r="B698" s="33"/>
      <c r="C698" s="130" t="s">
        <v>1148</v>
      </c>
      <c r="D698" s="130" t="s">
        <v>253</v>
      </c>
      <c r="E698" s="131" t="s">
        <v>1149</v>
      </c>
      <c r="F698" s="132" t="s">
        <v>1150</v>
      </c>
      <c r="G698" s="133" t="s">
        <v>101</v>
      </c>
      <c r="H698" s="134">
        <v>7.36</v>
      </c>
      <c r="I698" s="135"/>
      <c r="J698" s="136">
        <f>ROUND(I698*H698,2)</f>
        <v>0</v>
      </c>
      <c r="K698" s="132" t="s">
        <v>256</v>
      </c>
      <c r="L698" s="33"/>
      <c r="M698" s="137" t="s">
        <v>19</v>
      </c>
      <c r="N698" s="138" t="s">
        <v>44</v>
      </c>
      <c r="P698" s="139">
        <f>O698*H698</f>
        <v>0</v>
      </c>
      <c r="Q698" s="139">
        <v>5.5999999999999995E-4</v>
      </c>
      <c r="R698" s="139">
        <f>Q698*H698</f>
        <v>4.1215999999999996E-3</v>
      </c>
      <c r="S698" s="139">
        <v>0</v>
      </c>
      <c r="T698" s="140">
        <f>S698*H698</f>
        <v>0</v>
      </c>
      <c r="AR698" s="141" t="s">
        <v>346</v>
      </c>
      <c r="AT698" s="141" t="s">
        <v>253</v>
      </c>
      <c r="AU698" s="141" t="s">
        <v>83</v>
      </c>
      <c r="AY698" s="18" t="s">
        <v>251</v>
      </c>
      <c r="BE698" s="142">
        <f>IF(N698="základní",J698,0)</f>
        <v>0</v>
      </c>
      <c r="BF698" s="142">
        <f>IF(N698="snížená",J698,0)</f>
        <v>0</v>
      </c>
      <c r="BG698" s="142">
        <f>IF(N698="zákl. přenesená",J698,0)</f>
        <v>0</v>
      </c>
      <c r="BH698" s="142">
        <f>IF(N698="sníž. přenesená",J698,0)</f>
        <v>0</v>
      </c>
      <c r="BI698" s="142">
        <f>IF(N698="nulová",J698,0)</f>
        <v>0</v>
      </c>
      <c r="BJ698" s="18" t="s">
        <v>81</v>
      </c>
      <c r="BK698" s="142">
        <f>ROUND(I698*H698,2)</f>
        <v>0</v>
      </c>
      <c r="BL698" s="18" t="s">
        <v>346</v>
      </c>
      <c r="BM698" s="141" t="s">
        <v>1151</v>
      </c>
    </row>
    <row r="699" spans="2:65" s="1" customFormat="1" ht="11.25">
      <c r="B699" s="33"/>
      <c r="D699" s="143" t="s">
        <v>259</v>
      </c>
      <c r="F699" s="144" t="s">
        <v>1152</v>
      </c>
      <c r="I699" s="145"/>
      <c r="L699" s="33"/>
      <c r="M699" s="146"/>
      <c r="T699" s="54"/>
      <c r="AT699" s="18" t="s">
        <v>259</v>
      </c>
      <c r="AU699" s="18" t="s">
        <v>83</v>
      </c>
    </row>
    <row r="700" spans="2:65" s="12" customFormat="1" ht="11.25">
      <c r="B700" s="147"/>
      <c r="D700" s="148" t="s">
        <v>261</v>
      </c>
      <c r="E700" s="149" t="s">
        <v>19</v>
      </c>
      <c r="F700" s="150" t="s">
        <v>1153</v>
      </c>
      <c r="H700" s="151">
        <v>7.36</v>
      </c>
      <c r="I700" s="152"/>
      <c r="L700" s="147"/>
      <c r="M700" s="153"/>
      <c r="T700" s="154"/>
      <c r="AT700" s="149" t="s">
        <v>261</v>
      </c>
      <c r="AU700" s="149" t="s">
        <v>83</v>
      </c>
      <c r="AV700" s="12" t="s">
        <v>83</v>
      </c>
      <c r="AW700" s="12" t="s">
        <v>35</v>
      </c>
      <c r="AX700" s="12" t="s">
        <v>81</v>
      </c>
      <c r="AY700" s="149" t="s">
        <v>251</v>
      </c>
    </row>
    <row r="701" spans="2:65" s="1" customFormat="1" ht="16.5" customHeight="1">
      <c r="B701" s="33"/>
      <c r="C701" s="130" t="s">
        <v>1154</v>
      </c>
      <c r="D701" s="130" t="s">
        <v>253</v>
      </c>
      <c r="E701" s="131" t="s">
        <v>1155</v>
      </c>
      <c r="F701" s="132" t="s">
        <v>1156</v>
      </c>
      <c r="G701" s="133" t="s">
        <v>731</v>
      </c>
      <c r="H701" s="134">
        <v>3</v>
      </c>
      <c r="I701" s="135"/>
      <c r="J701" s="136">
        <f>ROUND(I701*H701,2)</f>
        <v>0</v>
      </c>
      <c r="K701" s="132" t="s">
        <v>256</v>
      </c>
      <c r="L701" s="33"/>
      <c r="M701" s="137" t="s">
        <v>19</v>
      </c>
      <c r="N701" s="138" t="s">
        <v>44</v>
      </c>
      <c r="P701" s="139">
        <f>O701*H701</f>
        <v>0</v>
      </c>
      <c r="Q701" s="139">
        <v>0</v>
      </c>
      <c r="R701" s="139">
        <f>Q701*H701</f>
        <v>0</v>
      </c>
      <c r="S701" s="139">
        <v>2.9999999999999997E-4</v>
      </c>
      <c r="T701" s="140">
        <f>S701*H701</f>
        <v>8.9999999999999998E-4</v>
      </c>
      <c r="AR701" s="141" t="s">
        <v>346</v>
      </c>
      <c r="AT701" s="141" t="s">
        <v>253</v>
      </c>
      <c r="AU701" s="141" t="s">
        <v>83</v>
      </c>
      <c r="AY701" s="18" t="s">
        <v>251</v>
      </c>
      <c r="BE701" s="142">
        <f>IF(N701="základní",J701,0)</f>
        <v>0</v>
      </c>
      <c r="BF701" s="142">
        <f>IF(N701="snížená",J701,0)</f>
        <v>0</v>
      </c>
      <c r="BG701" s="142">
        <f>IF(N701="zákl. přenesená",J701,0)</f>
        <v>0</v>
      </c>
      <c r="BH701" s="142">
        <f>IF(N701="sníž. přenesená",J701,0)</f>
        <v>0</v>
      </c>
      <c r="BI701" s="142">
        <f>IF(N701="nulová",J701,0)</f>
        <v>0</v>
      </c>
      <c r="BJ701" s="18" t="s">
        <v>81</v>
      </c>
      <c r="BK701" s="142">
        <f>ROUND(I701*H701,2)</f>
        <v>0</v>
      </c>
      <c r="BL701" s="18" t="s">
        <v>346</v>
      </c>
      <c r="BM701" s="141" t="s">
        <v>1157</v>
      </c>
    </row>
    <row r="702" spans="2:65" s="1" customFormat="1" ht="11.25">
      <c r="B702" s="33"/>
      <c r="D702" s="143" t="s">
        <v>259</v>
      </c>
      <c r="F702" s="144" t="s">
        <v>1158</v>
      </c>
      <c r="I702" s="145"/>
      <c r="L702" s="33"/>
      <c r="M702" s="146"/>
      <c r="T702" s="54"/>
      <c r="AT702" s="18" t="s">
        <v>259</v>
      </c>
      <c r="AU702" s="18" t="s">
        <v>83</v>
      </c>
    </row>
    <row r="703" spans="2:65" s="12" customFormat="1" ht="11.25">
      <c r="B703" s="147"/>
      <c r="D703" s="148" t="s">
        <v>261</v>
      </c>
      <c r="E703" s="149" t="s">
        <v>19</v>
      </c>
      <c r="F703" s="150" t="s">
        <v>268</v>
      </c>
      <c r="H703" s="151">
        <v>3</v>
      </c>
      <c r="I703" s="152"/>
      <c r="L703" s="147"/>
      <c r="M703" s="153"/>
      <c r="T703" s="154"/>
      <c r="AT703" s="149" t="s">
        <v>261</v>
      </c>
      <c r="AU703" s="149" t="s">
        <v>83</v>
      </c>
      <c r="AV703" s="12" t="s">
        <v>83</v>
      </c>
      <c r="AW703" s="12" t="s">
        <v>35</v>
      </c>
      <c r="AX703" s="12" t="s">
        <v>81</v>
      </c>
      <c r="AY703" s="149" t="s">
        <v>251</v>
      </c>
    </row>
    <row r="704" spans="2:65" s="1" customFormat="1" ht="16.5" customHeight="1">
      <c r="B704" s="33"/>
      <c r="C704" s="130" t="s">
        <v>1159</v>
      </c>
      <c r="D704" s="130" t="s">
        <v>253</v>
      </c>
      <c r="E704" s="131" t="s">
        <v>1160</v>
      </c>
      <c r="F704" s="132" t="s">
        <v>1161</v>
      </c>
      <c r="G704" s="133" t="s">
        <v>90</v>
      </c>
      <c r="H704" s="134">
        <v>126.35</v>
      </c>
      <c r="I704" s="135"/>
      <c r="J704" s="136">
        <f>ROUND(I704*H704,2)</f>
        <v>0</v>
      </c>
      <c r="K704" s="132" t="s">
        <v>256</v>
      </c>
      <c r="L704" s="33"/>
      <c r="M704" s="137" t="s">
        <v>19</v>
      </c>
      <c r="N704" s="138" t="s">
        <v>44</v>
      </c>
      <c r="P704" s="139">
        <f>O704*H704</f>
        <v>0</v>
      </c>
      <c r="Q704" s="139">
        <v>0</v>
      </c>
      <c r="R704" s="139">
        <f>Q704*H704</f>
        <v>0</v>
      </c>
      <c r="S704" s="139">
        <v>5.4999999999999997E-3</v>
      </c>
      <c r="T704" s="140">
        <f>S704*H704</f>
        <v>0.6949249999999999</v>
      </c>
      <c r="AR704" s="141" t="s">
        <v>346</v>
      </c>
      <c r="AT704" s="141" t="s">
        <v>253</v>
      </c>
      <c r="AU704" s="141" t="s">
        <v>83</v>
      </c>
      <c r="AY704" s="18" t="s">
        <v>251</v>
      </c>
      <c r="BE704" s="142">
        <f>IF(N704="základní",J704,0)</f>
        <v>0</v>
      </c>
      <c r="BF704" s="142">
        <f>IF(N704="snížená",J704,0)</f>
        <v>0</v>
      </c>
      <c r="BG704" s="142">
        <f>IF(N704="zákl. přenesená",J704,0)</f>
        <v>0</v>
      </c>
      <c r="BH704" s="142">
        <f>IF(N704="sníž. přenesená",J704,0)</f>
        <v>0</v>
      </c>
      <c r="BI704" s="142">
        <f>IF(N704="nulová",J704,0)</f>
        <v>0</v>
      </c>
      <c r="BJ704" s="18" t="s">
        <v>81</v>
      </c>
      <c r="BK704" s="142">
        <f>ROUND(I704*H704,2)</f>
        <v>0</v>
      </c>
      <c r="BL704" s="18" t="s">
        <v>346</v>
      </c>
      <c r="BM704" s="141" t="s">
        <v>1162</v>
      </c>
    </row>
    <row r="705" spans="2:65" s="1" customFormat="1" ht="11.25">
      <c r="B705" s="33"/>
      <c r="D705" s="143" t="s">
        <v>259</v>
      </c>
      <c r="F705" s="144" t="s">
        <v>1163</v>
      </c>
      <c r="I705" s="145"/>
      <c r="L705" s="33"/>
      <c r="M705" s="146"/>
      <c r="T705" s="54"/>
      <c r="AT705" s="18" t="s">
        <v>259</v>
      </c>
      <c r="AU705" s="18" t="s">
        <v>83</v>
      </c>
    </row>
    <row r="706" spans="2:65" s="12" customFormat="1" ht="11.25">
      <c r="B706" s="147"/>
      <c r="D706" s="148" t="s">
        <v>261</v>
      </c>
      <c r="E706" s="149" t="s">
        <v>19</v>
      </c>
      <c r="F706" s="150" t="s">
        <v>160</v>
      </c>
      <c r="H706" s="151">
        <v>126.35</v>
      </c>
      <c r="I706" s="152"/>
      <c r="L706" s="147"/>
      <c r="M706" s="153"/>
      <c r="T706" s="154"/>
      <c r="AT706" s="149" t="s">
        <v>261</v>
      </c>
      <c r="AU706" s="149" t="s">
        <v>83</v>
      </c>
      <c r="AV706" s="12" t="s">
        <v>83</v>
      </c>
      <c r="AW706" s="12" t="s">
        <v>35</v>
      </c>
      <c r="AX706" s="12" t="s">
        <v>81</v>
      </c>
      <c r="AY706" s="149" t="s">
        <v>251</v>
      </c>
    </row>
    <row r="707" spans="2:65" s="1" customFormat="1" ht="24.2" customHeight="1">
      <c r="B707" s="33"/>
      <c r="C707" s="130" t="s">
        <v>1164</v>
      </c>
      <c r="D707" s="130" t="s">
        <v>253</v>
      </c>
      <c r="E707" s="131" t="s">
        <v>1165</v>
      </c>
      <c r="F707" s="132" t="s">
        <v>1166</v>
      </c>
      <c r="G707" s="133" t="s">
        <v>90</v>
      </c>
      <c r="H707" s="134">
        <v>126.35</v>
      </c>
      <c r="I707" s="135"/>
      <c r="J707" s="136">
        <f>ROUND(I707*H707,2)</f>
        <v>0</v>
      </c>
      <c r="K707" s="132" t="s">
        <v>256</v>
      </c>
      <c r="L707" s="33"/>
      <c r="M707" s="137" t="s">
        <v>19</v>
      </c>
      <c r="N707" s="138" t="s">
        <v>44</v>
      </c>
      <c r="P707" s="139">
        <f>O707*H707</f>
        <v>0</v>
      </c>
      <c r="Q707" s="139">
        <v>0</v>
      </c>
      <c r="R707" s="139">
        <f>Q707*H707</f>
        <v>0</v>
      </c>
      <c r="S707" s="139">
        <v>5.4999999999999997E-3</v>
      </c>
      <c r="T707" s="140">
        <f>S707*H707</f>
        <v>0.6949249999999999</v>
      </c>
      <c r="AR707" s="141" t="s">
        <v>346</v>
      </c>
      <c r="AT707" s="141" t="s">
        <v>253</v>
      </c>
      <c r="AU707" s="141" t="s">
        <v>83</v>
      </c>
      <c r="AY707" s="18" t="s">
        <v>251</v>
      </c>
      <c r="BE707" s="142">
        <f>IF(N707="základní",J707,0)</f>
        <v>0</v>
      </c>
      <c r="BF707" s="142">
        <f>IF(N707="snížená",J707,0)</f>
        <v>0</v>
      </c>
      <c r="BG707" s="142">
        <f>IF(N707="zákl. přenesená",J707,0)</f>
        <v>0</v>
      </c>
      <c r="BH707" s="142">
        <f>IF(N707="sníž. přenesená",J707,0)</f>
        <v>0</v>
      </c>
      <c r="BI707" s="142">
        <f>IF(N707="nulová",J707,0)</f>
        <v>0</v>
      </c>
      <c r="BJ707" s="18" t="s">
        <v>81</v>
      </c>
      <c r="BK707" s="142">
        <f>ROUND(I707*H707,2)</f>
        <v>0</v>
      </c>
      <c r="BL707" s="18" t="s">
        <v>346</v>
      </c>
      <c r="BM707" s="141" t="s">
        <v>1167</v>
      </c>
    </row>
    <row r="708" spans="2:65" s="1" customFormat="1" ht="11.25">
      <c r="B708" s="33"/>
      <c r="D708" s="143" t="s">
        <v>259</v>
      </c>
      <c r="F708" s="144" t="s">
        <v>1168</v>
      </c>
      <c r="I708" s="145"/>
      <c r="L708" s="33"/>
      <c r="M708" s="146"/>
      <c r="T708" s="54"/>
      <c r="AT708" s="18" t="s">
        <v>259</v>
      </c>
      <c r="AU708" s="18" t="s">
        <v>83</v>
      </c>
    </row>
    <row r="709" spans="2:65" s="12" customFormat="1" ht="11.25">
      <c r="B709" s="147"/>
      <c r="D709" s="148" t="s">
        <v>261</v>
      </c>
      <c r="E709" s="149" t="s">
        <v>19</v>
      </c>
      <c r="F709" s="150" t="s">
        <v>160</v>
      </c>
      <c r="H709" s="151">
        <v>126.35</v>
      </c>
      <c r="I709" s="152"/>
      <c r="L709" s="147"/>
      <c r="M709" s="153"/>
      <c r="T709" s="154"/>
      <c r="AT709" s="149" t="s">
        <v>261</v>
      </c>
      <c r="AU709" s="149" t="s">
        <v>83</v>
      </c>
      <c r="AV709" s="12" t="s">
        <v>83</v>
      </c>
      <c r="AW709" s="12" t="s">
        <v>35</v>
      </c>
      <c r="AX709" s="12" t="s">
        <v>81</v>
      </c>
      <c r="AY709" s="149" t="s">
        <v>251</v>
      </c>
    </row>
    <row r="710" spans="2:65" s="1" customFormat="1" ht="21.75" customHeight="1">
      <c r="B710" s="33"/>
      <c r="C710" s="130" t="s">
        <v>1169</v>
      </c>
      <c r="D710" s="130" t="s">
        <v>253</v>
      </c>
      <c r="E710" s="131" t="s">
        <v>1170</v>
      </c>
      <c r="F710" s="132" t="s">
        <v>1171</v>
      </c>
      <c r="G710" s="133" t="s">
        <v>90</v>
      </c>
      <c r="H710" s="134">
        <v>126.35</v>
      </c>
      <c r="I710" s="135"/>
      <c r="J710" s="136">
        <f>ROUND(I710*H710,2)</f>
        <v>0</v>
      </c>
      <c r="K710" s="132" t="s">
        <v>256</v>
      </c>
      <c r="L710" s="33"/>
      <c r="M710" s="137" t="s">
        <v>19</v>
      </c>
      <c r="N710" s="138" t="s">
        <v>44</v>
      </c>
      <c r="P710" s="139">
        <f>O710*H710</f>
        <v>0</v>
      </c>
      <c r="Q710" s="139">
        <v>0</v>
      </c>
      <c r="R710" s="139">
        <f>Q710*H710</f>
        <v>0</v>
      </c>
      <c r="S710" s="139">
        <v>3.2000000000000002E-3</v>
      </c>
      <c r="T710" s="140">
        <f>S710*H710</f>
        <v>0.40432000000000001</v>
      </c>
      <c r="AR710" s="141" t="s">
        <v>346</v>
      </c>
      <c r="AT710" s="141" t="s">
        <v>253</v>
      </c>
      <c r="AU710" s="141" t="s">
        <v>83</v>
      </c>
      <c r="AY710" s="18" t="s">
        <v>251</v>
      </c>
      <c r="BE710" s="142">
        <f>IF(N710="základní",J710,0)</f>
        <v>0</v>
      </c>
      <c r="BF710" s="142">
        <f>IF(N710="snížená",J710,0)</f>
        <v>0</v>
      </c>
      <c r="BG710" s="142">
        <f>IF(N710="zákl. přenesená",J710,0)</f>
        <v>0</v>
      </c>
      <c r="BH710" s="142">
        <f>IF(N710="sníž. přenesená",J710,0)</f>
        <v>0</v>
      </c>
      <c r="BI710" s="142">
        <f>IF(N710="nulová",J710,0)</f>
        <v>0</v>
      </c>
      <c r="BJ710" s="18" t="s">
        <v>81</v>
      </c>
      <c r="BK710" s="142">
        <f>ROUND(I710*H710,2)</f>
        <v>0</v>
      </c>
      <c r="BL710" s="18" t="s">
        <v>346</v>
      </c>
      <c r="BM710" s="141" t="s">
        <v>1172</v>
      </c>
    </row>
    <row r="711" spans="2:65" s="1" customFormat="1" ht="11.25">
      <c r="B711" s="33"/>
      <c r="D711" s="143" t="s">
        <v>259</v>
      </c>
      <c r="F711" s="144" t="s">
        <v>1173</v>
      </c>
      <c r="I711" s="145"/>
      <c r="L711" s="33"/>
      <c r="M711" s="146"/>
      <c r="T711" s="54"/>
      <c r="AT711" s="18" t="s">
        <v>259</v>
      </c>
      <c r="AU711" s="18" t="s">
        <v>83</v>
      </c>
    </row>
    <row r="712" spans="2:65" s="12" customFormat="1" ht="11.25">
      <c r="B712" s="147"/>
      <c r="D712" s="148" t="s">
        <v>261</v>
      </c>
      <c r="E712" s="149" t="s">
        <v>19</v>
      </c>
      <c r="F712" s="150" t="s">
        <v>160</v>
      </c>
      <c r="H712" s="151">
        <v>126.35</v>
      </c>
      <c r="I712" s="152"/>
      <c r="L712" s="147"/>
      <c r="M712" s="153"/>
      <c r="T712" s="154"/>
      <c r="AT712" s="149" t="s">
        <v>261</v>
      </c>
      <c r="AU712" s="149" t="s">
        <v>83</v>
      </c>
      <c r="AV712" s="12" t="s">
        <v>83</v>
      </c>
      <c r="AW712" s="12" t="s">
        <v>35</v>
      </c>
      <c r="AX712" s="12" t="s">
        <v>81</v>
      </c>
      <c r="AY712" s="149" t="s">
        <v>251</v>
      </c>
    </row>
    <row r="713" spans="2:65" s="1" customFormat="1" ht="16.5" customHeight="1">
      <c r="B713" s="33"/>
      <c r="C713" s="130" t="s">
        <v>1174</v>
      </c>
      <c r="D713" s="130" t="s">
        <v>253</v>
      </c>
      <c r="E713" s="131" t="s">
        <v>1175</v>
      </c>
      <c r="F713" s="132" t="s">
        <v>1176</v>
      </c>
      <c r="G713" s="133" t="s">
        <v>90</v>
      </c>
      <c r="H713" s="134">
        <v>126.35</v>
      </c>
      <c r="I713" s="135"/>
      <c r="J713" s="136">
        <f>ROUND(I713*H713,2)</f>
        <v>0</v>
      </c>
      <c r="K713" s="132" t="s">
        <v>256</v>
      </c>
      <c r="L713" s="33"/>
      <c r="M713" s="137" t="s">
        <v>19</v>
      </c>
      <c r="N713" s="138" t="s">
        <v>44</v>
      </c>
      <c r="P713" s="139">
        <f>O713*H713</f>
        <v>0</v>
      </c>
      <c r="Q713" s="139">
        <v>0</v>
      </c>
      <c r="R713" s="139">
        <f>Q713*H713</f>
        <v>0</v>
      </c>
      <c r="S713" s="139">
        <v>0</v>
      </c>
      <c r="T713" s="140">
        <f>S713*H713</f>
        <v>0</v>
      </c>
      <c r="AR713" s="141" t="s">
        <v>346</v>
      </c>
      <c r="AT713" s="141" t="s">
        <v>253</v>
      </c>
      <c r="AU713" s="141" t="s">
        <v>83</v>
      </c>
      <c r="AY713" s="18" t="s">
        <v>251</v>
      </c>
      <c r="BE713" s="142">
        <f>IF(N713="základní",J713,0)</f>
        <v>0</v>
      </c>
      <c r="BF713" s="142">
        <f>IF(N713="snížená",J713,0)</f>
        <v>0</v>
      </c>
      <c r="BG713" s="142">
        <f>IF(N713="zákl. přenesená",J713,0)</f>
        <v>0</v>
      </c>
      <c r="BH713" s="142">
        <f>IF(N713="sníž. přenesená",J713,0)</f>
        <v>0</v>
      </c>
      <c r="BI713" s="142">
        <f>IF(N713="nulová",J713,0)</f>
        <v>0</v>
      </c>
      <c r="BJ713" s="18" t="s">
        <v>81</v>
      </c>
      <c r="BK713" s="142">
        <f>ROUND(I713*H713,2)</f>
        <v>0</v>
      </c>
      <c r="BL713" s="18" t="s">
        <v>346</v>
      </c>
      <c r="BM713" s="141" t="s">
        <v>1177</v>
      </c>
    </row>
    <row r="714" spans="2:65" s="1" customFormat="1" ht="11.25">
      <c r="B714" s="33"/>
      <c r="D714" s="143" t="s">
        <v>259</v>
      </c>
      <c r="F714" s="144" t="s">
        <v>1178</v>
      </c>
      <c r="I714" s="145"/>
      <c r="L714" s="33"/>
      <c r="M714" s="146"/>
      <c r="T714" s="54"/>
      <c r="AT714" s="18" t="s">
        <v>259</v>
      </c>
      <c r="AU714" s="18" t="s">
        <v>83</v>
      </c>
    </row>
    <row r="715" spans="2:65" s="13" customFormat="1" ht="11.25">
      <c r="B715" s="155"/>
      <c r="D715" s="148" t="s">
        <v>261</v>
      </c>
      <c r="E715" s="156" t="s">
        <v>19</v>
      </c>
      <c r="F715" s="157" t="s">
        <v>1179</v>
      </c>
      <c r="H715" s="156" t="s">
        <v>19</v>
      </c>
      <c r="I715" s="158"/>
      <c r="L715" s="155"/>
      <c r="M715" s="159"/>
      <c r="T715" s="160"/>
      <c r="AT715" s="156" t="s">
        <v>261</v>
      </c>
      <c r="AU715" s="156" t="s">
        <v>83</v>
      </c>
      <c r="AV715" s="13" t="s">
        <v>81</v>
      </c>
      <c r="AW715" s="13" t="s">
        <v>35</v>
      </c>
      <c r="AX715" s="13" t="s">
        <v>73</v>
      </c>
      <c r="AY715" s="156" t="s">
        <v>251</v>
      </c>
    </row>
    <row r="716" spans="2:65" s="12" customFormat="1" ht="11.25">
      <c r="B716" s="147"/>
      <c r="D716" s="148" t="s">
        <v>261</v>
      </c>
      <c r="E716" s="149" t="s">
        <v>160</v>
      </c>
      <c r="F716" s="150" t="s">
        <v>1180</v>
      </c>
      <c r="H716" s="151">
        <v>126.35</v>
      </c>
      <c r="I716" s="152"/>
      <c r="L716" s="147"/>
      <c r="M716" s="153"/>
      <c r="T716" s="154"/>
      <c r="AT716" s="149" t="s">
        <v>261</v>
      </c>
      <c r="AU716" s="149" t="s">
        <v>83</v>
      </c>
      <c r="AV716" s="12" t="s">
        <v>83</v>
      </c>
      <c r="AW716" s="12" t="s">
        <v>35</v>
      </c>
      <c r="AX716" s="12" t="s">
        <v>81</v>
      </c>
      <c r="AY716" s="149" t="s">
        <v>251</v>
      </c>
    </row>
    <row r="717" spans="2:65" s="1" customFormat="1" ht="16.5" customHeight="1">
      <c r="B717" s="33"/>
      <c r="C717" s="175" t="s">
        <v>1181</v>
      </c>
      <c r="D717" s="175" t="s">
        <v>482</v>
      </c>
      <c r="E717" s="176" t="s">
        <v>1022</v>
      </c>
      <c r="F717" s="177" t="s">
        <v>1023</v>
      </c>
      <c r="G717" s="178" t="s">
        <v>1024</v>
      </c>
      <c r="H717" s="179">
        <v>1.2999999999999999E-2</v>
      </c>
      <c r="I717" s="180"/>
      <c r="J717" s="181">
        <f>ROUND(I717*H717,2)</f>
        <v>0</v>
      </c>
      <c r="K717" s="177" t="s">
        <v>256</v>
      </c>
      <c r="L717" s="182"/>
      <c r="M717" s="183" t="s">
        <v>19</v>
      </c>
      <c r="N717" s="184" t="s">
        <v>44</v>
      </c>
      <c r="P717" s="139">
        <f>O717*H717</f>
        <v>0</v>
      </c>
      <c r="Q717" s="139">
        <v>1E-3</v>
      </c>
      <c r="R717" s="139">
        <f>Q717*H717</f>
        <v>1.2999999999999999E-5</v>
      </c>
      <c r="S717" s="139">
        <v>0</v>
      </c>
      <c r="T717" s="140">
        <f>S717*H717</f>
        <v>0</v>
      </c>
      <c r="AR717" s="141" t="s">
        <v>466</v>
      </c>
      <c r="AT717" s="141" t="s">
        <v>482</v>
      </c>
      <c r="AU717" s="141" t="s">
        <v>83</v>
      </c>
      <c r="AY717" s="18" t="s">
        <v>251</v>
      </c>
      <c r="BE717" s="142">
        <f>IF(N717="základní",J717,0)</f>
        <v>0</v>
      </c>
      <c r="BF717" s="142">
        <f>IF(N717="snížená",J717,0)</f>
        <v>0</v>
      </c>
      <c r="BG717" s="142">
        <f>IF(N717="zákl. přenesená",J717,0)</f>
        <v>0</v>
      </c>
      <c r="BH717" s="142">
        <f>IF(N717="sníž. přenesená",J717,0)</f>
        <v>0</v>
      </c>
      <c r="BI717" s="142">
        <f>IF(N717="nulová",J717,0)</f>
        <v>0</v>
      </c>
      <c r="BJ717" s="18" t="s">
        <v>81</v>
      </c>
      <c r="BK717" s="142">
        <f>ROUND(I717*H717,2)</f>
        <v>0</v>
      </c>
      <c r="BL717" s="18" t="s">
        <v>346</v>
      </c>
      <c r="BM717" s="141" t="s">
        <v>1182</v>
      </c>
    </row>
    <row r="718" spans="2:65" s="12" customFormat="1" ht="11.25">
      <c r="B718" s="147"/>
      <c r="D718" s="148" t="s">
        <v>261</v>
      </c>
      <c r="F718" s="150" t="s">
        <v>1183</v>
      </c>
      <c r="H718" s="151">
        <v>1.2999999999999999E-2</v>
      </c>
      <c r="I718" s="152"/>
      <c r="L718" s="147"/>
      <c r="M718" s="153"/>
      <c r="T718" s="154"/>
      <c r="AT718" s="149" t="s">
        <v>261</v>
      </c>
      <c r="AU718" s="149" t="s">
        <v>83</v>
      </c>
      <c r="AV718" s="12" t="s">
        <v>83</v>
      </c>
      <c r="AW718" s="12" t="s">
        <v>4</v>
      </c>
      <c r="AX718" s="12" t="s">
        <v>81</v>
      </c>
      <c r="AY718" s="149" t="s">
        <v>251</v>
      </c>
    </row>
    <row r="719" spans="2:65" s="1" customFormat="1" ht="24.2" customHeight="1">
      <c r="B719" s="33"/>
      <c r="C719" s="130" t="s">
        <v>1184</v>
      </c>
      <c r="D719" s="130" t="s">
        <v>253</v>
      </c>
      <c r="E719" s="131" t="s">
        <v>1185</v>
      </c>
      <c r="F719" s="132" t="s">
        <v>1186</v>
      </c>
      <c r="G719" s="133" t="s">
        <v>90</v>
      </c>
      <c r="H719" s="134">
        <v>39.799999999999997</v>
      </c>
      <c r="I719" s="135"/>
      <c r="J719" s="136">
        <f>ROUND(I719*H719,2)</f>
        <v>0</v>
      </c>
      <c r="K719" s="132" t="s">
        <v>256</v>
      </c>
      <c r="L719" s="33"/>
      <c r="M719" s="137" t="s">
        <v>19</v>
      </c>
      <c r="N719" s="138" t="s">
        <v>44</v>
      </c>
      <c r="P719" s="139">
        <f>O719*H719</f>
        <v>0</v>
      </c>
      <c r="Q719" s="139">
        <v>0</v>
      </c>
      <c r="R719" s="139">
        <f>Q719*H719</f>
        <v>0</v>
      </c>
      <c r="S719" s="139">
        <v>0</v>
      </c>
      <c r="T719" s="140">
        <f>S719*H719</f>
        <v>0</v>
      </c>
      <c r="AR719" s="141" t="s">
        <v>346</v>
      </c>
      <c r="AT719" s="141" t="s">
        <v>253</v>
      </c>
      <c r="AU719" s="141" t="s">
        <v>83</v>
      </c>
      <c r="AY719" s="18" t="s">
        <v>251</v>
      </c>
      <c r="BE719" s="142">
        <f>IF(N719="základní",J719,0)</f>
        <v>0</v>
      </c>
      <c r="BF719" s="142">
        <f>IF(N719="snížená",J719,0)</f>
        <v>0</v>
      </c>
      <c r="BG719" s="142">
        <f>IF(N719="zákl. přenesená",J719,0)</f>
        <v>0</v>
      </c>
      <c r="BH719" s="142">
        <f>IF(N719="sníž. přenesená",J719,0)</f>
        <v>0</v>
      </c>
      <c r="BI719" s="142">
        <f>IF(N719="nulová",J719,0)</f>
        <v>0</v>
      </c>
      <c r="BJ719" s="18" t="s">
        <v>81</v>
      </c>
      <c r="BK719" s="142">
        <f>ROUND(I719*H719,2)</f>
        <v>0</v>
      </c>
      <c r="BL719" s="18" t="s">
        <v>346</v>
      </c>
      <c r="BM719" s="141" t="s">
        <v>1187</v>
      </c>
    </row>
    <row r="720" spans="2:65" s="1" customFormat="1" ht="11.25">
      <c r="B720" s="33"/>
      <c r="D720" s="143" t="s">
        <v>259</v>
      </c>
      <c r="F720" s="144" t="s">
        <v>1188</v>
      </c>
      <c r="I720" s="145"/>
      <c r="L720" s="33"/>
      <c r="M720" s="146"/>
      <c r="T720" s="54"/>
      <c r="AT720" s="18" t="s">
        <v>259</v>
      </c>
      <c r="AU720" s="18" t="s">
        <v>83</v>
      </c>
    </row>
    <row r="721" spans="2:65" s="13" customFormat="1" ht="11.25">
      <c r="B721" s="155"/>
      <c r="D721" s="148" t="s">
        <v>261</v>
      </c>
      <c r="E721" s="156" t="s">
        <v>19</v>
      </c>
      <c r="F721" s="157" t="s">
        <v>1189</v>
      </c>
      <c r="H721" s="156" t="s">
        <v>19</v>
      </c>
      <c r="I721" s="158"/>
      <c r="L721" s="155"/>
      <c r="M721" s="159"/>
      <c r="T721" s="160"/>
      <c r="AT721" s="156" t="s">
        <v>261</v>
      </c>
      <c r="AU721" s="156" t="s">
        <v>83</v>
      </c>
      <c r="AV721" s="13" t="s">
        <v>81</v>
      </c>
      <c r="AW721" s="13" t="s">
        <v>35</v>
      </c>
      <c r="AX721" s="13" t="s">
        <v>73</v>
      </c>
      <c r="AY721" s="156" t="s">
        <v>251</v>
      </c>
    </row>
    <row r="722" spans="2:65" s="12" customFormat="1" ht="11.25">
      <c r="B722" s="147"/>
      <c r="D722" s="148" t="s">
        <v>261</v>
      </c>
      <c r="E722" s="149" t="s">
        <v>157</v>
      </c>
      <c r="F722" s="150" t="s">
        <v>1190</v>
      </c>
      <c r="H722" s="151">
        <v>39.799999999999997</v>
      </c>
      <c r="I722" s="152"/>
      <c r="L722" s="147"/>
      <c r="M722" s="153"/>
      <c r="T722" s="154"/>
      <c r="AT722" s="149" t="s">
        <v>261</v>
      </c>
      <c r="AU722" s="149" t="s">
        <v>83</v>
      </c>
      <c r="AV722" s="12" t="s">
        <v>83</v>
      </c>
      <c r="AW722" s="12" t="s">
        <v>35</v>
      </c>
      <c r="AX722" s="12" t="s">
        <v>81</v>
      </c>
      <c r="AY722" s="149" t="s">
        <v>251</v>
      </c>
    </row>
    <row r="723" spans="2:65" s="1" customFormat="1" ht="16.5" customHeight="1">
      <c r="B723" s="33"/>
      <c r="C723" s="175" t="s">
        <v>1191</v>
      </c>
      <c r="D723" s="175" t="s">
        <v>482</v>
      </c>
      <c r="E723" s="176" t="s">
        <v>1022</v>
      </c>
      <c r="F723" s="177" t="s">
        <v>1023</v>
      </c>
      <c r="G723" s="178" t="s">
        <v>1024</v>
      </c>
      <c r="H723" s="179">
        <v>0.03</v>
      </c>
      <c r="I723" s="180"/>
      <c r="J723" s="181">
        <f>ROUND(I723*H723,2)</f>
        <v>0</v>
      </c>
      <c r="K723" s="177" t="s">
        <v>256</v>
      </c>
      <c r="L723" s="182"/>
      <c r="M723" s="183" t="s">
        <v>19</v>
      </c>
      <c r="N723" s="184" t="s">
        <v>44</v>
      </c>
      <c r="P723" s="139">
        <f>O723*H723</f>
        <v>0</v>
      </c>
      <c r="Q723" s="139">
        <v>1E-3</v>
      </c>
      <c r="R723" s="139">
        <f>Q723*H723</f>
        <v>3.0000000000000001E-5</v>
      </c>
      <c r="S723" s="139">
        <v>0</v>
      </c>
      <c r="T723" s="140">
        <f>S723*H723</f>
        <v>0</v>
      </c>
      <c r="AR723" s="141" t="s">
        <v>466</v>
      </c>
      <c r="AT723" s="141" t="s">
        <v>482</v>
      </c>
      <c r="AU723" s="141" t="s">
        <v>83</v>
      </c>
      <c r="AY723" s="18" t="s">
        <v>251</v>
      </c>
      <c r="BE723" s="142">
        <f>IF(N723="základní",J723,0)</f>
        <v>0</v>
      </c>
      <c r="BF723" s="142">
        <f>IF(N723="snížená",J723,0)</f>
        <v>0</v>
      </c>
      <c r="BG723" s="142">
        <f>IF(N723="zákl. přenesená",J723,0)</f>
        <v>0</v>
      </c>
      <c r="BH723" s="142">
        <f>IF(N723="sníž. přenesená",J723,0)</f>
        <v>0</v>
      </c>
      <c r="BI723" s="142">
        <f>IF(N723="nulová",J723,0)</f>
        <v>0</v>
      </c>
      <c r="BJ723" s="18" t="s">
        <v>81</v>
      </c>
      <c r="BK723" s="142">
        <f>ROUND(I723*H723,2)</f>
        <v>0</v>
      </c>
      <c r="BL723" s="18" t="s">
        <v>346</v>
      </c>
      <c r="BM723" s="141" t="s">
        <v>1192</v>
      </c>
    </row>
    <row r="724" spans="2:65" s="12" customFormat="1" ht="11.25">
      <c r="B724" s="147"/>
      <c r="D724" s="148" t="s">
        <v>261</v>
      </c>
      <c r="F724" s="150" t="s">
        <v>1193</v>
      </c>
      <c r="H724" s="151">
        <v>0.03</v>
      </c>
      <c r="I724" s="152"/>
      <c r="L724" s="147"/>
      <c r="M724" s="153"/>
      <c r="T724" s="154"/>
      <c r="AT724" s="149" t="s">
        <v>261</v>
      </c>
      <c r="AU724" s="149" t="s">
        <v>83</v>
      </c>
      <c r="AV724" s="12" t="s">
        <v>83</v>
      </c>
      <c r="AW724" s="12" t="s">
        <v>4</v>
      </c>
      <c r="AX724" s="12" t="s">
        <v>81</v>
      </c>
      <c r="AY724" s="149" t="s">
        <v>251</v>
      </c>
    </row>
    <row r="725" spans="2:65" s="1" customFormat="1" ht="16.5" customHeight="1">
      <c r="B725" s="33"/>
      <c r="C725" s="130" t="s">
        <v>1194</v>
      </c>
      <c r="D725" s="130" t="s">
        <v>253</v>
      </c>
      <c r="E725" s="131" t="s">
        <v>1195</v>
      </c>
      <c r="F725" s="132" t="s">
        <v>1196</v>
      </c>
      <c r="G725" s="133" t="s">
        <v>90</v>
      </c>
      <c r="H725" s="134">
        <v>126.35</v>
      </c>
      <c r="I725" s="135"/>
      <c r="J725" s="136">
        <f>ROUND(I725*H725,2)</f>
        <v>0</v>
      </c>
      <c r="K725" s="132" t="s">
        <v>256</v>
      </c>
      <c r="L725" s="33"/>
      <c r="M725" s="137" t="s">
        <v>19</v>
      </c>
      <c r="N725" s="138" t="s">
        <v>44</v>
      </c>
      <c r="P725" s="139">
        <f>O725*H725</f>
        <v>0</v>
      </c>
      <c r="Q725" s="139">
        <v>0</v>
      </c>
      <c r="R725" s="139">
        <f>Q725*H725</f>
        <v>0</v>
      </c>
      <c r="S725" s="139">
        <v>0</v>
      </c>
      <c r="T725" s="140">
        <f>S725*H725</f>
        <v>0</v>
      </c>
      <c r="AR725" s="141" t="s">
        <v>346</v>
      </c>
      <c r="AT725" s="141" t="s">
        <v>253</v>
      </c>
      <c r="AU725" s="141" t="s">
        <v>83</v>
      </c>
      <c r="AY725" s="18" t="s">
        <v>251</v>
      </c>
      <c r="BE725" s="142">
        <f>IF(N725="základní",J725,0)</f>
        <v>0</v>
      </c>
      <c r="BF725" s="142">
        <f>IF(N725="snížená",J725,0)</f>
        <v>0</v>
      </c>
      <c r="BG725" s="142">
        <f>IF(N725="zákl. přenesená",J725,0)</f>
        <v>0</v>
      </c>
      <c r="BH725" s="142">
        <f>IF(N725="sníž. přenesená",J725,0)</f>
        <v>0</v>
      </c>
      <c r="BI725" s="142">
        <f>IF(N725="nulová",J725,0)</f>
        <v>0</v>
      </c>
      <c r="BJ725" s="18" t="s">
        <v>81</v>
      </c>
      <c r="BK725" s="142">
        <f>ROUND(I725*H725,2)</f>
        <v>0</v>
      </c>
      <c r="BL725" s="18" t="s">
        <v>346</v>
      </c>
      <c r="BM725" s="141" t="s">
        <v>1197</v>
      </c>
    </row>
    <row r="726" spans="2:65" s="1" customFormat="1" ht="11.25">
      <c r="B726" s="33"/>
      <c r="D726" s="143" t="s">
        <v>259</v>
      </c>
      <c r="F726" s="144" t="s">
        <v>1198</v>
      </c>
      <c r="I726" s="145"/>
      <c r="L726" s="33"/>
      <c r="M726" s="146"/>
      <c r="T726" s="54"/>
      <c r="AT726" s="18" t="s">
        <v>259</v>
      </c>
      <c r="AU726" s="18" t="s">
        <v>83</v>
      </c>
    </row>
    <row r="727" spans="2:65" s="12" customFormat="1" ht="11.25">
      <c r="B727" s="147"/>
      <c r="D727" s="148" t="s">
        <v>261</v>
      </c>
      <c r="E727" s="149" t="s">
        <v>19</v>
      </c>
      <c r="F727" s="150" t="s">
        <v>160</v>
      </c>
      <c r="H727" s="151">
        <v>126.35</v>
      </c>
      <c r="I727" s="152"/>
      <c r="L727" s="147"/>
      <c r="M727" s="153"/>
      <c r="T727" s="154"/>
      <c r="AT727" s="149" t="s">
        <v>261</v>
      </c>
      <c r="AU727" s="149" t="s">
        <v>83</v>
      </c>
      <c r="AV727" s="12" t="s">
        <v>83</v>
      </c>
      <c r="AW727" s="12" t="s">
        <v>35</v>
      </c>
      <c r="AX727" s="12" t="s">
        <v>81</v>
      </c>
      <c r="AY727" s="149" t="s">
        <v>251</v>
      </c>
    </row>
    <row r="728" spans="2:65" s="1" customFormat="1" ht="24.2" customHeight="1">
      <c r="B728" s="33"/>
      <c r="C728" s="175" t="s">
        <v>1199</v>
      </c>
      <c r="D728" s="175" t="s">
        <v>482</v>
      </c>
      <c r="E728" s="176" t="s">
        <v>1200</v>
      </c>
      <c r="F728" s="177" t="s">
        <v>1201</v>
      </c>
      <c r="G728" s="178" t="s">
        <v>90</v>
      </c>
      <c r="H728" s="179">
        <v>151.62</v>
      </c>
      <c r="I728" s="180"/>
      <c r="J728" s="181">
        <f>ROUND(I728*H728,2)</f>
        <v>0</v>
      </c>
      <c r="K728" s="177" t="s">
        <v>256</v>
      </c>
      <c r="L728" s="182"/>
      <c r="M728" s="183" t="s">
        <v>19</v>
      </c>
      <c r="N728" s="184" t="s">
        <v>44</v>
      </c>
      <c r="P728" s="139">
        <f>O728*H728</f>
        <v>0</v>
      </c>
      <c r="Q728" s="139">
        <v>4.7999999999999996E-3</v>
      </c>
      <c r="R728" s="139">
        <f>Q728*H728</f>
        <v>0.72777599999999998</v>
      </c>
      <c r="S728" s="139">
        <v>0</v>
      </c>
      <c r="T728" s="140">
        <f>S728*H728</f>
        <v>0</v>
      </c>
      <c r="AR728" s="141" t="s">
        <v>466</v>
      </c>
      <c r="AT728" s="141" t="s">
        <v>482</v>
      </c>
      <c r="AU728" s="141" t="s">
        <v>83</v>
      </c>
      <c r="AY728" s="18" t="s">
        <v>251</v>
      </c>
      <c r="BE728" s="142">
        <f>IF(N728="základní",J728,0)</f>
        <v>0</v>
      </c>
      <c r="BF728" s="142">
        <f>IF(N728="snížená",J728,0)</f>
        <v>0</v>
      </c>
      <c r="BG728" s="142">
        <f>IF(N728="zákl. přenesená",J728,0)</f>
        <v>0</v>
      </c>
      <c r="BH728" s="142">
        <f>IF(N728="sníž. přenesená",J728,0)</f>
        <v>0</v>
      </c>
      <c r="BI728" s="142">
        <f>IF(N728="nulová",J728,0)</f>
        <v>0</v>
      </c>
      <c r="BJ728" s="18" t="s">
        <v>81</v>
      </c>
      <c r="BK728" s="142">
        <f>ROUND(I728*H728,2)</f>
        <v>0</v>
      </c>
      <c r="BL728" s="18" t="s">
        <v>346</v>
      </c>
      <c r="BM728" s="141" t="s">
        <v>1202</v>
      </c>
    </row>
    <row r="729" spans="2:65" s="12" customFormat="1" ht="11.25">
      <c r="B729" s="147"/>
      <c r="D729" s="148" t="s">
        <v>261</v>
      </c>
      <c r="F729" s="150" t="s">
        <v>1045</v>
      </c>
      <c r="H729" s="151">
        <v>151.62</v>
      </c>
      <c r="I729" s="152"/>
      <c r="L729" s="147"/>
      <c r="M729" s="153"/>
      <c r="T729" s="154"/>
      <c r="AT729" s="149" t="s">
        <v>261</v>
      </c>
      <c r="AU729" s="149" t="s">
        <v>83</v>
      </c>
      <c r="AV729" s="12" t="s">
        <v>83</v>
      </c>
      <c r="AW729" s="12" t="s">
        <v>4</v>
      </c>
      <c r="AX729" s="12" t="s">
        <v>81</v>
      </c>
      <c r="AY729" s="149" t="s">
        <v>251</v>
      </c>
    </row>
    <row r="730" spans="2:65" s="1" customFormat="1" ht="24.2" customHeight="1">
      <c r="B730" s="33"/>
      <c r="C730" s="130" t="s">
        <v>1203</v>
      </c>
      <c r="D730" s="130" t="s">
        <v>253</v>
      </c>
      <c r="E730" s="131" t="s">
        <v>1204</v>
      </c>
      <c r="F730" s="132" t="s">
        <v>1205</v>
      </c>
      <c r="G730" s="133" t="s">
        <v>90</v>
      </c>
      <c r="H730" s="134">
        <v>39.799999999999997</v>
      </c>
      <c r="I730" s="135"/>
      <c r="J730" s="136">
        <f>ROUND(I730*H730,2)</f>
        <v>0</v>
      </c>
      <c r="K730" s="132" t="s">
        <v>256</v>
      </c>
      <c r="L730" s="33"/>
      <c r="M730" s="137" t="s">
        <v>19</v>
      </c>
      <c r="N730" s="138" t="s">
        <v>44</v>
      </c>
      <c r="P730" s="139">
        <f>O730*H730</f>
        <v>0</v>
      </c>
      <c r="Q730" s="139">
        <v>0</v>
      </c>
      <c r="R730" s="139">
        <f>Q730*H730</f>
        <v>0</v>
      </c>
      <c r="S730" s="139">
        <v>0</v>
      </c>
      <c r="T730" s="140">
        <f>S730*H730</f>
        <v>0</v>
      </c>
      <c r="AR730" s="141" t="s">
        <v>346</v>
      </c>
      <c r="AT730" s="141" t="s">
        <v>253</v>
      </c>
      <c r="AU730" s="141" t="s">
        <v>83</v>
      </c>
      <c r="AY730" s="18" t="s">
        <v>251</v>
      </c>
      <c r="BE730" s="142">
        <f>IF(N730="základní",J730,0)</f>
        <v>0</v>
      </c>
      <c r="BF730" s="142">
        <f>IF(N730="snížená",J730,0)</f>
        <v>0</v>
      </c>
      <c r="BG730" s="142">
        <f>IF(N730="zákl. přenesená",J730,0)</f>
        <v>0</v>
      </c>
      <c r="BH730" s="142">
        <f>IF(N730="sníž. přenesená",J730,0)</f>
        <v>0</v>
      </c>
      <c r="BI730" s="142">
        <f>IF(N730="nulová",J730,0)</f>
        <v>0</v>
      </c>
      <c r="BJ730" s="18" t="s">
        <v>81</v>
      </c>
      <c r="BK730" s="142">
        <f>ROUND(I730*H730,2)</f>
        <v>0</v>
      </c>
      <c r="BL730" s="18" t="s">
        <v>346</v>
      </c>
      <c r="BM730" s="141" t="s">
        <v>1206</v>
      </c>
    </row>
    <row r="731" spans="2:65" s="1" customFormat="1" ht="11.25">
      <c r="B731" s="33"/>
      <c r="D731" s="143" t="s">
        <v>259</v>
      </c>
      <c r="F731" s="144" t="s">
        <v>1207</v>
      </c>
      <c r="I731" s="145"/>
      <c r="L731" s="33"/>
      <c r="M731" s="146"/>
      <c r="T731" s="54"/>
      <c r="AT731" s="18" t="s">
        <v>259</v>
      </c>
      <c r="AU731" s="18" t="s">
        <v>83</v>
      </c>
    </row>
    <row r="732" spans="2:65" s="13" customFormat="1" ht="11.25">
      <c r="B732" s="155"/>
      <c r="D732" s="148" t="s">
        <v>261</v>
      </c>
      <c r="E732" s="156" t="s">
        <v>19</v>
      </c>
      <c r="F732" s="157" t="s">
        <v>1189</v>
      </c>
      <c r="H732" s="156" t="s">
        <v>19</v>
      </c>
      <c r="I732" s="158"/>
      <c r="L732" s="155"/>
      <c r="M732" s="159"/>
      <c r="T732" s="160"/>
      <c r="AT732" s="156" t="s">
        <v>261</v>
      </c>
      <c r="AU732" s="156" t="s">
        <v>83</v>
      </c>
      <c r="AV732" s="13" t="s">
        <v>81</v>
      </c>
      <c r="AW732" s="13" t="s">
        <v>35</v>
      </c>
      <c r="AX732" s="13" t="s">
        <v>73</v>
      </c>
      <c r="AY732" s="156" t="s">
        <v>251</v>
      </c>
    </row>
    <row r="733" spans="2:65" s="12" customFormat="1" ht="11.25">
      <c r="B733" s="147"/>
      <c r="D733" s="148" t="s">
        <v>261</v>
      </c>
      <c r="E733" s="149" t="s">
        <v>19</v>
      </c>
      <c r="F733" s="150" t="s">
        <v>157</v>
      </c>
      <c r="H733" s="151">
        <v>39.799999999999997</v>
      </c>
      <c r="I733" s="152"/>
      <c r="L733" s="147"/>
      <c r="M733" s="153"/>
      <c r="T733" s="154"/>
      <c r="AT733" s="149" t="s">
        <v>261</v>
      </c>
      <c r="AU733" s="149" t="s">
        <v>83</v>
      </c>
      <c r="AV733" s="12" t="s">
        <v>83</v>
      </c>
      <c r="AW733" s="12" t="s">
        <v>35</v>
      </c>
      <c r="AX733" s="12" t="s">
        <v>81</v>
      </c>
      <c r="AY733" s="149" t="s">
        <v>251</v>
      </c>
    </row>
    <row r="734" spans="2:65" s="1" customFormat="1" ht="24.2" customHeight="1">
      <c r="B734" s="33"/>
      <c r="C734" s="175" t="s">
        <v>1208</v>
      </c>
      <c r="D734" s="175" t="s">
        <v>482</v>
      </c>
      <c r="E734" s="176" t="s">
        <v>1200</v>
      </c>
      <c r="F734" s="177" t="s">
        <v>1201</v>
      </c>
      <c r="G734" s="178" t="s">
        <v>90</v>
      </c>
      <c r="H734" s="179">
        <v>45.77</v>
      </c>
      <c r="I734" s="180"/>
      <c r="J734" s="181">
        <f>ROUND(I734*H734,2)</f>
        <v>0</v>
      </c>
      <c r="K734" s="177" t="s">
        <v>256</v>
      </c>
      <c r="L734" s="182"/>
      <c r="M734" s="183" t="s">
        <v>19</v>
      </c>
      <c r="N734" s="184" t="s">
        <v>44</v>
      </c>
      <c r="P734" s="139">
        <f>O734*H734</f>
        <v>0</v>
      </c>
      <c r="Q734" s="139">
        <v>4.7999999999999996E-3</v>
      </c>
      <c r="R734" s="139">
        <f>Q734*H734</f>
        <v>0.219696</v>
      </c>
      <c r="S734" s="139">
        <v>0</v>
      </c>
      <c r="T734" s="140">
        <f>S734*H734</f>
        <v>0</v>
      </c>
      <c r="AR734" s="141" t="s">
        <v>466</v>
      </c>
      <c r="AT734" s="141" t="s">
        <v>482</v>
      </c>
      <c r="AU734" s="141" t="s">
        <v>83</v>
      </c>
      <c r="AY734" s="18" t="s">
        <v>251</v>
      </c>
      <c r="BE734" s="142">
        <f>IF(N734="základní",J734,0)</f>
        <v>0</v>
      </c>
      <c r="BF734" s="142">
        <f>IF(N734="snížená",J734,0)</f>
        <v>0</v>
      </c>
      <c r="BG734" s="142">
        <f>IF(N734="zákl. přenesená",J734,0)</f>
        <v>0</v>
      </c>
      <c r="BH734" s="142">
        <f>IF(N734="sníž. přenesená",J734,0)</f>
        <v>0</v>
      </c>
      <c r="BI734" s="142">
        <f>IF(N734="nulová",J734,0)</f>
        <v>0</v>
      </c>
      <c r="BJ734" s="18" t="s">
        <v>81</v>
      </c>
      <c r="BK734" s="142">
        <f>ROUND(I734*H734,2)</f>
        <v>0</v>
      </c>
      <c r="BL734" s="18" t="s">
        <v>346</v>
      </c>
      <c r="BM734" s="141" t="s">
        <v>1209</v>
      </c>
    </row>
    <row r="735" spans="2:65" s="12" customFormat="1" ht="11.25">
      <c r="B735" s="147"/>
      <c r="D735" s="148" t="s">
        <v>261</v>
      </c>
      <c r="F735" s="150" t="s">
        <v>1210</v>
      </c>
      <c r="H735" s="151">
        <v>45.77</v>
      </c>
      <c r="I735" s="152"/>
      <c r="L735" s="147"/>
      <c r="M735" s="153"/>
      <c r="T735" s="154"/>
      <c r="AT735" s="149" t="s">
        <v>261</v>
      </c>
      <c r="AU735" s="149" t="s">
        <v>83</v>
      </c>
      <c r="AV735" s="12" t="s">
        <v>83</v>
      </c>
      <c r="AW735" s="12" t="s">
        <v>4</v>
      </c>
      <c r="AX735" s="12" t="s">
        <v>81</v>
      </c>
      <c r="AY735" s="149" t="s">
        <v>251</v>
      </c>
    </row>
    <row r="736" spans="2:65" s="1" customFormat="1" ht="16.5" customHeight="1">
      <c r="B736" s="33"/>
      <c r="C736" s="130" t="s">
        <v>1211</v>
      </c>
      <c r="D736" s="130" t="s">
        <v>253</v>
      </c>
      <c r="E736" s="131" t="s">
        <v>1212</v>
      </c>
      <c r="F736" s="132" t="s">
        <v>1213</v>
      </c>
      <c r="G736" s="133" t="s">
        <v>90</v>
      </c>
      <c r="H736" s="134">
        <v>39.799999999999997</v>
      </c>
      <c r="I736" s="135"/>
      <c r="J736" s="136">
        <f>ROUND(I736*H736,2)</f>
        <v>0</v>
      </c>
      <c r="K736" s="132" t="s">
        <v>19</v>
      </c>
      <c r="L736" s="33"/>
      <c r="M736" s="137" t="s">
        <v>19</v>
      </c>
      <c r="N736" s="138" t="s">
        <v>44</v>
      </c>
      <c r="P736" s="139">
        <f>O736*H736</f>
        <v>0</v>
      </c>
      <c r="Q736" s="139">
        <v>0</v>
      </c>
      <c r="R736" s="139">
        <f>Q736*H736</f>
        <v>0</v>
      </c>
      <c r="S736" s="139">
        <v>0</v>
      </c>
      <c r="T736" s="140">
        <f>S736*H736</f>
        <v>0</v>
      </c>
      <c r="AR736" s="141" t="s">
        <v>346</v>
      </c>
      <c r="AT736" s="141" t="s">
        <v>253</v>
      </c>
      <c r="AU736" s="141" t="s">
        <v>83</v>
      </c>
      <c r="AY736" s="18" t="s">
        <v>251</v>
      </c>
      <c r="BE736" s="142">
        <f>IF(N736="základní",J736,0)</f>
        <v>0</v>
      </c>
      <c r="BF736" s="142">
        <f>IF(N736="snížená",J736,0)</f>
        <v>0</v>
      </c>
      <c r="BG736" s="142">
        <f>IF(N736="zákl. přenesená",J736,0)</f>
        <v>0</v>
      </c>
      <c r="BH736" s="142">
        <f>IF(N736="sníž. přenesená",J736,0)</f>
        <v>0</v>
      </c>
      <c r="BI736" s="142">
        <f>IF(N736="nulová",J736,0)</f>
        <v>0</v>
      </c>
      <c r="BJ736" s="18" t="s">
        <v>81</v>
      </c>
      <c r="BK736" s="142">
        <f>ROUND(I736*H736,2)</f>
        <v>0</v>
      </c>
      <c r="BL736" s="18" t="s">
        <v>346</v>
      </c>
      <c r="BM736" s="141" t="s">
        <v>1214</v>
      </c>
    </row>
    <row r="737" spans="2:65" s="13" customFormat="1" ht="11.25">
      <c r="B737" s="155"/>
      <c r="D737" s="148" t="s">
        <v>261</v>
      </c>
      <c r="E737" s="156" t="s">
        <v>19</v>
      </c>
      <c r="F737" s="157" t="s">
        <v>1189</v>
      </c>
      <c r="H737" s="156" t="s">
        <v>19</v>
      </c>
      <c r="I737" s="158"/>
      <c r="L737" s="155"/>
      <c r="M737" s="159"/>
      <c r="T737" s="160"/>
      <c r="AT737" s="156" t="s">
        <v>261</v>
      </c>
      <c r="AU737" s="156" t="s">
        <v>83</v>
      </c>
      <c r="AV737" s="13" t="s">
        <v>81</v>
      </c>
      <c r="AW737" s="13" t="s">
        <v>35</v>
      </c>
      <c r="AX737" s="13" t="s">
        <v>73</v>
      </c>
      <c r="AY737" s="156" t="s">
        <v>251</v>
      </c>
    </row>
    <row r="738" spans="2:65" s="12" customFormat="1" ht="11.25">
      <c r="B738" s="147"/>
      <c r="D738" s="148" t="s">
        <v>261</v>
      </c>
      <c r="E738" s="149" t="s">
        <v>19</v>
      </c>
      <c r="F738" s="150" t="s">
        <v>175</v>
      </c>
      <c r="H738" s="151">
        <v>27.4</v>
      </c>
      <c r="I738" s="152"/>
      <c r="L738" s="147"/>
      <c r="M738" s="153"/>
      <c r="T738" s="154"/>
      <c r="AT738" s="149" t="s">
        <v>261</v>
      </c>
      <c r="AU738" s="149" t="s">
        <v>83</v>
      </c>
      <c r="AV738" s="12" t="s">
        <v>83</v>
      </c>
      <c r="AW738" s="12" t="s">
        <v>35</v>
      </c>
      <c r="AX738" s="12" t="s">
        <v>73</v>
      </c>
      <c r="AY738" s="149" t="s">
        <v>251</v>
      </c>
    </row>
    <row r="739" spans="2:65" s="12" customFormat="1" ht="11.25">
      <c r="B739" s="147"/>
      <c r="D739" s="148" t="s">
        <v>261</v>
      </c>
      <c r="E739" s="149" t="s">
        <v>19</v>
      </c>
      <c r="F739" s="150" t="s">
        <v>178</v>
      </c>
      <c r="H739" s="151">
        <v>12.4</v>
      </c>
      <c r="I739" s="152"/>
      <c r="L739" s="147"/>
      <c r="M739" s="153"/>
      <c r="T739" s="154"/>
      <c r="AT739" s="149" t="s">
        <v>261</v>
      </c>
      <c r="AU739" s="149" t="s">
        <v>83</v>
      </c>
      <c r="AV739" s="12" t="s">
        <v>83</v>
      </c>
      <c r="AW739" s="12" t="s">
        <v>35</v>
      </c>
      <c r="AX739" s="12" t="s">
        <v>73</v>
      </c>
      <c r="AY739" s="149" t="s">
        <v>251</v>
      </c>
    </row>
    <row r="740" spans="2:65" s="15" customFormat="1" ht="11.25">
      <c r="B740" s="168"/>
      <c r="D740" s="148" t="s">
        <v>261</v>
      </c>
      <c r="E740" s="169" t="s">
        <v>19</v>
      </c>
      <c r="F740" s="170" t="s">
        <v>393</v>
      </c>
      <c r="H740" s="171">
        <v>39.799999999999997</v>
      </c>
      <c r="I740" s="172"/>
      <c r="L740" s="168"/>
      <c r="M740" s="173"/>
      <c r="T740" s="174"/>
      <c r="AT740" s="169" t="s">
        <v>261</v>
      </c>
      <c r="AU740" s="169" t="s">
        <v>83</v>
      </c>
      <c r="AV740" s="15" t="s">
        <v>268</v>
      </c>
      <c r="AW740" s="15" t="s">
        <v>35</v>
      </c>
      <c r="AX740" s="15" t="s">
        <v>81</v>
      </c>
      <c r="AY740" s="169" t="s">
        <v>251</v>
      </c>
    </row>
    <row r="741" spans="2:65" s="1" customFormat="1" ht="37.9" customHeight="1">
      <c r="B741" s="33"/>
      <c r="C741" s="130" t="s">
        <v>1215</v>
      </c>
      <c r="D741" s="130" t="s">
        <v>253</v>
      </c>
      <c r="E741" s="131" t="s">
        <v>1216</v>
      </c>
      <c r="F741" s="132" t="s">
        <v>1217</v>
      </c>
      <c r="G741" s="133" t="s">
        <v>90</v>
      </c>
      <c r="H741" s="134">
        <v>12.635</v>
      </c>
      <c r="I741" s="135"/>
      <c r="J741" s="136">
        <f>ROUND(I741*H741,2)</f>
        <v>0</v>
      </c>
      <c r="K741" s="132" t="s">
        <v>256</v>
      </c>
      <c r="L741" s="33"/>
      <c r="M741" s="137" t="s">
        <v>19</v>
      </c>
      <c r="N741" s="138" t="s">
        <v>44</v>
      </c>
      <c r="P741" s="139">
        <f>O741*H741</f>
        <v>0</v>
      </c>
      <c r="Q741" s="139">
        <v>2.5000000000000001E-4</v>
      </c>
      <c r="R741" s="139">
        <f>Q741*H741</f>
        <v>3.1587500000000001E-3</v>
      </c>
      <c r="S741" s="139">
        <v>0</v>
      </c>
      <c r="T741" s="140">
        <f>S741*H741</f>
        <v>0</v>
      </c>
      <c r="AR741" s="141" t="s">
        <v>346</v>
      </c>
      <c r="AT741" s="141" t="s">
        <v>253</v>
      </c>
      <c r="AU741" s="141" t="s">
        <v>83</v>
      </c>
      <c r="AY741" s="18" t="s">
        <v>251</v>
      </c>
      <c r="BE741" s="142">
        <f>IF(N741="základní",J741,0)</f>
        <v>0</v>
      </c>
      <c r="BF741" s="142">
        <f>IF(N741="snížená",J741,0)</f>
        <v>0</v>
      </c>
      <c r="BG741" s="142">
        <f>IF(N741="zákl. přenesená",J741,0)</f>
        <v>0</v>
      </c>
      <c r="BH741" s="142">
        <f>IF(N741="sníž. přenesená",J741,0)</f>
        <v>0</v>
      </c>
      <c r="BI741" s="142">
        <f>IF(N741="nulová",J741,0)</f>
        <v>0</v>
      </c>
      <c r="BJ741" s="18" t="s">
        <v>81</v>
      </c>
      <c r="BK741" s="142">
        <f>ROUND(I741*H741,2)</f>
        <v>0</v>
      </c>
      <c r="BL741" s="18" t="s">
        <v>346</v>
      </c>
      <c r="BM741" s="141" t="s">
        <v>1218</v>
      </c>
    </row>
    <row r="742" spans="2:65" s="1" customFormat="1" ht="11.25">
      <c r="B742" s="33"/>
      <c r="D742" s="143" t="s">
        <v>259</v>
      </c>
      <c r="F742" s="144" t="s">
        <v>1219</v>
      </c>
      <c r="I742" s="145"/>
      <c r="L742" s="33"/>
      <c r="M742" s="146"/>
      <c r="T742" s="54"/>
      <c r="AT742" s="18" t="s">
        <v>259</v>
      </c>
      <c r="AU742" s="18" t="s">
        <v>83</v>
      </c>
    </row>
    <row r="743" spans="2:65" s="13" customFormat="1" ht="11.25">
      <c r="B743" s="155"/>
      <c r="D743" s="148" t="s">
        <v>261</v>
      </c>
      <c r="E743" s="156" t="s">
        <v>19</v>
      </c>
      <c r="F743" s="157" t="s">
        <v>1064</v>
      </c>
      <c r="H743" s="156" t="s">
        <v>19</v>
      </c>
      <c r="I743" s="158"/>
      <c r="L743" s="155"/>
      <c r="M743" s="159"/>
      <c r="T743" s="160"/>
      <c r="AT743" s="156" t="s">
        <v>261</v>
      </c>
      <c r="AU743" s="156" t="s">
        <v>83</v>
      </c>
      <c r="AV743" s="13" t="s">
        <v>81</v>
      </c>
      <c r="AW743" s="13" t="s">
        <v>35</v>
      </c>
      <c r="AX743" s="13" t="s">
        <v>73</v>
      </c>
      <c r="AY743" s="156" t="s">
        <v>251</v>
      </c>
    </row>
    <row r="744" spans="2:65" s="12" customFormat="1" ht="11.25">
      <c r="B744" s="147"/>
      <c r="D744" s="148" t="s">
        <v>261</v>
      </c>
      <c r="E744" s="149" t="s">
        <v>19</v>
      </c>
      <c r="F744" s="150" t="s">
        <v>1220</v>
      </c>
      <c r="H744" s="151">
        <v>12.635</v>
      </c>
      <c r="I744" s="152"/>
      <c r="L744" s="147"/>
      <c r="M744" s="153"/>
      <c r="T744" s="154"/>
      <c r="AT744" s="149" t="s">
        <v>261</v>
      </c>
      <c r="AU744" s="149" t="s">
        <v>83</v>
      </c>
      <c r="AV744" s="12" t="s">
        <v>83</v>
      </c>
      <c r="AW744" s="12" t="s">
        <v>35</v>
      </c>
      <c r="AX744" s="12" t="s">
        <v>81</v>
      </c>
      <c r="AY744" s="149" t="s">
        <v>251</v>
      </c>
    </row>
    <row r="745" spans="2:65" s="1" customFormat="1" ht="37.9" customHeight="1">
      <c r="B745" s="33"/>
      <c r="C745" s="130" t="s">
        <v>1221</v>
      </c>
      <c r="D745" s="130" t="s">
        <v>253</v>
      </c>
      <c r="E745" s="131" t="s">
        <v>1222</v>
      </c>
      <c r="F745" s="132" t="s">
        <v>1223</v>
      </c>
      <c r="G745" s="133" t="s">
        <v>90</v>
      </c>
      <c r="H745" s="134">
        <v>126.35</v>
      </c>
      <c r="I745" s="135"/>
      <c r="J745" s="136">
        <f>ROUND(I745*H745,2)</f>
        <v>0</v>
      </c>
      <c r="K745" s="132" t="s">
        <v>256</v>
      </c>
      <c r="L745" s="33"/>
      <c r="M745" s="137" t="s">
        <v>19</v>
      </c>
      <c r="N745" s="138" t="s">
        <v>44</v>
      </c>
      <c r="P745" s="139">
        <f>O745*H745</f>
        <v>0</v>
      </c>
      <c r="Q745" s="139">
        <v>1.2999999999999999E-4</v>
      </c>
      <c r="R745" s="139">
        <f>Q745*H745</f>
        <v>1.6425499999999999E-2</v>
      </c>
      <c r="S745" s="139">
        <v>0</v>
      </c>
      <c r="T745" s="140">
        <f>S745*H745</f>
        <v>0</v>
      </c>
      <c r="AR745" s="141" t="s">
        <v>346</v>
      </c>
      <c r="AT745" s="141" t="s">
        <v>253</v>
      </c>
      <c r="AU745" s="141" t="s">
        <v>83</v>
      </c>
      <c r="AY745" s="18" t="s">
        <v>251</v>
      </c>
      <c r="BE745" s="142">
        <f>IF(N745="základní",J745,0)</f>
        <v>0</v>
      </c>
      <c r="BF745" s="142">
        <f>IF(N745="snížená",J745,0)</f>
        <v>0</v>
      </c>
      <c r="BG745" s="142">
        <f>IF(N745="zákl. přenesená",J745,0)</f>
        <v>0</v>
      </c>
      <c r="BH745" s="142">
        <f>IF(N745="sníž. přenesená",J745,0)</f>
        <v>0</v>
      </c>
      <c r="BI745" s="142">
        <f>IF(N745="nulová",J745,0)</f>
        <v>0</v>
      </c>
      <c r="BJ745" s="18" t="s">
        <v>81</v>
      </c>
      <c r="BK745" s="142">
        <f>ROUND(I745*H745,2)</f>
        <v>0</v>
      </c>
      <c r="BL745" s="18" t="s">
        <v>346</v>
      </c>
      <c r="BM745" s="141" t="s">
        <v>1224</v>
      </c>
    </row>
    <row r="746" spans="2:65" s="1" customFormat="1" ht="11.25">
      <c r="B746" s="33"/>
      <c r="D746" s="143" t="s">
        <v>259</v>
      </c>
      <c r="F746" s="144" t="s">
        <v>1225</v>
      </c>
      <c r="I746" s="145"/>
      <c r="L746" s="33"/>
      <c r="M746" s="146"/>
      <c r="T746" s="54"/>
      <c r="AT746" s="18" t="s">
        <v>259</v>
      </c>
      <c r="AU746" s="18" t="s">
        <v>83</v>
      </c>
    </row>
    <row r="747" spans="2:65" s="12" customFormat="1" ht="11.25">
      <c r="B747" s="147"/>
      <c r="D747" s="148" t="s">
        <v>261</v>
      </c>
      <c r="E747" s="149" t="s">
        <v>19</v>
      </c>
      <c r="F747" s="150" t="s">
        <v>160</v>
      </c>
      <c r="H747" s="151">
        <v>126.35</v>
      </c>
      <c r="I747" s="152"/>
      <c r="L747" s="147"/>
      <c r="M747" s="153"/>
      <c r="T747" s="154"/>
      <c r="AT747" s="149" t="s">
        <v>261</v>
      </c>
      <c r="AU747" s="149" t="s">
        <v>83</v>
      </c>
      <c r="AV747" s="12" t="s">
        <v>83</v>
      </c>
      <c r="AW747" s="12" t="s">
        <v>35</v>
      </c>
      <c r="AX747" s="12" t="s">
        <v>81</v>
      </c>
      <c r="AY747" s="149" t="s">
        <v>251</v>
      </c>
    </row>
    <row r="748" spans="2:65" s="1" customFormat="1" ht="16.5" customHeight="1">
      <c r="B748" s="33"/>
      <c r="C748" s="175" t="s">
        <v>1226</v>
      </c>
      <c r="D748" s="175" t="s">
        <v>482</v>
      </c>
      <c r="E748" s="176" t="s">
        <v>1060</v>
      </c>
      <c r="F748" s="177" t="s">
        <v>1061</v>
      </c>
      <c r="G748" s="178" t="s">
        <v>90</v>
      </c>
      <c r="H748" s="179">
        <v>117.809</v>
      </c>
      <c r="I748" s="180"/>
      <c r="J748" s="181">
        <f>ROUND(I748*H748,2)</f>
        <v>0</v>
      </c>
      <c r="K748" s="177" t="s">
        <v>256</v>
      </c>
      <c r="L748" s="182"/>
      <c r="M748" s="183" t="s">
        <v>19</v>
      </c>
      <c r="N748" s="184" t="s">
        <v>44</v>
      </c>
      <c r="P748" s="139">
        <f>O748*H748</f>
        <v>0</v>
      </c>
      <c r="Q748" s="139">
        <v>2.2000000000000001E-3</v>
      </c>
      <c r="R748" s="139">
        <f>Q748*H748</f>
        <v>0.25917980000000002</v>
      </c>
      <c r="S748" s="139">
        <v>0</v>
      </c>
      <c r="T748" s="140">
        <f>S748*H748</f>
        <v>0</v>
      </c>
      <c r="AR748" s="141" t="s">
        <v>466</v>
      </c>
      <c r="AT748" s="141" t="s">
        <v>482</v>
      </c>
      <c r="AU748" s="141" t="s">
        <v>83</v>
      </c>
      <c r="AY748" s="18" t="s">
        <v>251</v>
      </c>
      <c r="BE748" s="142">
        <f>IF(N748="základní",J748,0)</f>
        <v>0</v>
      </c>
      <c r="BF748" s="142">
        <f>IF(N748="snížená",J748,0)</f>
        <v>0</v>
      </c>
      <c r="BG748" s="142">
        <f>IF(N748="zákl. přenesená",J748,0)</f>
        <v>0</v>
      </c>
      <c r="BH748" s="142">
        <f>IF(N748="sníž. přenesená",J748,0)</f>
        <v>0</v>
      </c>
      <c r="BI748" s="142">
        <f>IF(N748="nulová",J748,0)</f>
        <v>0</v>
      </c>
      <c r="BJ748" s="18" t="s">
        <v>81</v>
      </c>
      <c r="BK748" s="142">
        <f>ROUND(I748*H748,2)</f>
        <v>0</v>
      </c>
      <c r="BL748" s="18" t="s">
        <v>346</v>
      </c>
      <c r="BM748" s="141" t="s">
        <v>1227</v>
      </c>
    </row>
    <row r="749" spans="2:65" s="12" customFormat="1" ht="11.25">
      <c r="B749" s="147"/>
      <c r="D749" s="148" t="s">
        <v>261</v>
      </c>
      <c r="F749" s="150" t="s">
        <v>1228</v>
      </c>
      <c r="H749" s="151">
        <v>117.809</v>
      </c>
      <c r="I749" s="152"/>
      <c r="L749" s="147"/>
      <c r="M749" s="153"/>
      <c r="T749" s="154"/>
      <c r="AT749" s="149" t="s">
        <v>261</v>
      </c>
      <c r="AU749" s="149" t="s">
        <v>83</v>
      </c>
      <c r="AV749" s="12" t="s">
        <v>83</v>
      </c>
      <c r="AW749" s="12" t="s">
        <v>4</v>
      </c>
      <c r="AX749" s="12" t="s">
        <v>81</v>
      </c>
      <c r="AY749" s="149" t="s">
        <v>251</v>
      </c>
    </row>
    <row r="750" spans="2:65" s="1" customFormat="1" ht="37.9" customHeight="1">
      <c r="B750" s="33"/>
      <c r="C750" s="130" t="s">
        <v>1229</v>
      </c>
      <c r="D750" s="130" t="s">
        <v>253</v>
      </c>
      <c r="E750" s="131" t="s">
        <v>1230</v>
      </c>
      <c r="F750" s="132" t="s">
        <v>1231</v>
      </c>
      <c r="G750" s="133" t="s">
        <v>90</v>
      </c>
      <c r="H750" s="134">
        <v>12.635</v>
      </c>
      <c r="I750" s="135"/>
      <c r="J750" s="136">
        <f>ROUND(I750*H750,2)</f>
        <v>0</v>
      </c>
      <c r="K750" s="132" t="s">
        <v>256</v>
      </c>
      <c r="L750" s="33"/>
      <c r="M750" s="137" t="s">
        <v>19</v>
      </c>
      <c r="N750" s="138" t="s">
        <v>44</v>
      </c>
      <c r="P750" s="139">
        <f>O750*H750</f>
        <v>0</v>
      </c>
      <c r="Q750" s="139">
        <v>3.8000000000000002E-4</v>
      </c>
      <c r="R750" s="139">
        <f>Q750*H750</f>
        <v>4.8013000000000005E-3</v>
      </c>
      <c r="S750" s="139">
        <v>0</v>
      </c>
      <c r="T750" s="140">
        <f>S750*H750</f>
        <v>0</v>
      </c>
      <c r="AR750" s="141" t="s">
        <v>346</v>
      </c>
      <c r="AT750" s="141" t="s">
        <v>253</v>
      </c>
      <c r="AU750" s="141" t="s">
        <v>83</v>
      </c>
      <c r="AY750" s="18" t="s">
        <v>251</v>
      </c>
      <c r="BE750" s="142">
        <f>IF(N750="základní",J750,0)</f>
        <v>0</v>
      </c>
      <c r="BF750" s="142">
        <f>IF(N750="snížená",J750,0)</f>
        <v>0</v>
      </c>
      <c r="BG750" s="142">
        <f>IF(N750="zákl. přenesená",J750,0)</f>
        <v>0</v>
      </c>
      <c r="BH750" s="142">
        <f>IF(N750="sníž. přenesená",J750,0)</f>
        <v>0</v>
      </c>
      <c r="BI750" s="142">
        <f>IF(N750="nulová",J750,0)</f>
        <v>0</v>
      </c>
      <c r="BJ750" s="18" t="s">
        <v>81</v>
      </c>
      <c r="BK750" s="142">
        <f>ROUND(I750*H750,2)</f>
        <v>0</v>
      </c>
      <c r="BL750" s="18" t="s">
        <v>346</v>
      </c>
      <c r="BM750" s="141" t="s">
        <v>1232</v>
      </c>
    </row>
    <row r="751" spans="2:65" s="1" customFormat="1" ht="11.25">
      <c r="B751" s="33"/>
      <c r="D751" s="143" t="s">
        <v>259</v>
      </c>
      <c r="F751" s="144" t="s">
        <v>1233</v>
      </c>
      <c r="I751" s="145"/>
      <c r="L751" s="33"/>
      <c r="M751" s="146"/>
      <c r="T751" s="54"/>
      <c r="AT751" s="18" t="s">
        <v>259</v>
      </c>
      <c r="AU751" s="18" t="s">
        <v>83</v>
      </c>
    </row>
    <row r="752" spans="2:65" s="13" customFormat="1" ht="11.25">
      <c r="B752" s="155"/>
      <c r="D752" s="148" t="s">
        <v>261</v>
      </c>
      <c r="E752" s="156" t="s">
        <v>19</v>
      </c>
      <c r="F752" s="157" t="s">
        <v>1064</v>
      </c>
      <c r="H752" s="156" t="s">
        <v>19</v>
      </c>
      <c r="I752" s="158"/>
      <c r="L752" s="155"/>
      <c r="M752" s="159"/>
      <c r="T752" s="160"/>
      <c r="AT752" s="156" t="s">
        <v>261</v>
      </c>
      <c r="AU752" s="156" t="s">
        <v>83</v>
      </c>
      <c r="AV752" s="13" t="s">
        <v>81</v>
      </c>
      <c r="AW752" s="13" t="s">
        <v>35</v>
      </c>
      <c r="AX752" s="13" t="s">
        <v>73</v>
      </c>
      <c r="AY752" s="156" t="s">
        <v>251</v>
      </c>
    </row>
    <row r="753" spans="2:65" s="12" customFormat="1" ht="11.25">
      <c r="B753" s="147"/>
      <c r="D753" s="148" t="s">
        <v>261</v>
      </c>
      <c r="E753" s="149" t="s">
        <v>19</v>
      </c>
      <c r="F753" s="150" t="s">
        <v>1220</v>
      </c>
      <c r="H753" s="151">
        <v>12.635</v>
      </c>
      <c r="I753" s="152"/>
      <c r="L753" s="147"/>
      <c r="M753" s="153"/>
      <c r="T753" s="154"/>
      <c r="AT753" s="149" t="s">
        <v>261</v>
      </c>
      <c r="AU753" s="149" t="s">
        <v>83</v>
      </c>
      <c r="AV753" s="12" t="s">
        <v>83</v>
      </c>
      <c r="AW753" s="12" t="s">
        <v>35</v>
      </c>
      <c r="AX753" s="12" t="s">
        <v>81</v>
      </c>
      <c r="AY753" s="149" t="s">
        <v>251</v>
      </c>
    </row>
    <row r="754" spans="2:65" s="1" customFormat="1" ht="33" customHeight="1">
      <c r="B754" s="33"/>
      <c r="C754" s="130" t="s">
        <v>1234</v>
      </c>
      <c r="D754" s="130" t="s">
        <v>253</v>
      </c>
      <c r="E754" s="131" t="s">
        <v>1235</v>
      </c>
      <c r="F754" s="132" t="s">
        <v>1236</v>
      </c>
      <c r="G754" s="133" t="s">
        <v>731</v>
      </c>
      <c r="H754" s="134">
        <v>3</v>
      </c>
      <c r="I754" s="135"/>
      <c r="J754" s="136">
        <f>ROUND(I754*H754,2)</f>
        <v>0</v>
      </c>
      <c r="K754" s="132" t="s">
        <v>256</v>
      </c>
      <c r="L754" s="33"/>
      <c r="M754" s="137" t="s">
        <v>19</v>
      </c>
      <c r="N754" s="138" t="s">
        <v>44</v>
      </c>
      <c r="P754" s="139">
        <f>O754*H754</f>
        <v>0</v>
      </c>
      <c r="Q754" s="139">
        <v>7.4999999999999997E-3</v>
      </c>
      <c r="R754" s="139">
        <f>Q754*H754</f>
        <v>2.2499999999999999E-2</v>
      </c>
      <c r="S754" s="139">
        <v>0</v>
      </c>
      <c r="T754" s="140">
        <f>S754*H754</f>
        <v>0</v>
      </c>
      <c r="AR754" s="141" t="s">
        <v>346</v>
      </c>
      <c r="AT754" s="141" t="s">
        <v>253</v>
      </c>
      <c r="AU754" s="141" t="s">
        <v>83</v>
      </c>
      <c r="AY754" s="18" t="s">
        <v>251</v>
      </c>
      <c r="BE754" s="142">
        <f>IF(N754="základní",J754,0)</f>
        <v>0</v>
      </c>
      <c r="BF754" s="142">
        <f>IF(N754="snížená",J754,0)</f>
        <v>0</v>
      </c>
      <c r="BG754" s="142">
        <f>IF(N754="zákl. přenesená",J754,0)</f>
        <v>0</v>
      </c>
      <c r="BH754" s="142">
        <f>IF(N754="sníž. přenesená",J754,0)</f>
        <v>0</v>
      </c>
      <c r="BI754" s="142">
        <f>IF(N754="nulová",J754,0)</f>
        <v>0</v>
      </c>
      <c r="BJ754" s="18" t="s">
        <v>81</v>
      </c>
      <c r="BK754" s="142">
        <f>ROUND(I754*H754,2)</f>
        <v>0</v>
      </c>
      <c r="BL754" s="18" t="s">
        <v>346</v>
      </c>
      <c r="BM754" s="141" t="s">
        <v>1237</v>
      </c>
    </row>
    <row r="755" spans="2:65" s="1" customFormat="1" ht="11.25">
      <c r="B755" s="33"/>
      <c r="D755" s="143" t="s">
        <v>259</v>
      </c>
      <c r="F755" s="144" t="s">
        <v>1238</v>
      </c>
      <c r="I755" s="145"/>
      <c r="L755" s="33"/>
      <c r="M755" s="146"/>
      <c r="T755" s="54"/>
      <c r="AT755" s="18" t="s">
        <v>259</v>
      </c>
      <c r="AU755" s="18" t="s">
        <v>83</v>
      </c>
    </row>
    <row r="756" spans="2:65" s="12" customFormat="1" ht="11.25">
      <c r="B756" s="147"/>
      <c r="D756" s="148" t="s">
        <v>261</v>
      </c>
      <c r="E756" s="149" t="s">
        <v>19</v>
      </c>
      <c r="F756" s="150" t="s">
        <v>1239</v>
      </c>
      <c r="H756" s="151">
        <v>1</v>
      </c>
      <c r="I756" s="152"/>
      <c r="L756" s="147"/>
      <c r="M756" s="153"/>
      <c r="T756" s="154"/>
      <c r="AT756" s="149" t="s">
        <v>261</v>
      </c>
      <c r="AU756" s="149" t="s">
        <v>83</v>
      </c>
      <c r="AV756" s="12" t="s">
        <v>83</v>
      </c>
      <c r="AW756" s="12" t="s">
        <v>35</v>
      </c>
      <c r="AX756" s="12" t="s">
        <v>73</v>
      </c>
      <c r="AY756" s="149" t="s">
        <v>251</v>
      </c>
    </row>
    <row r="757" spans="2:65" s="12" customFormat="1" ht="11.25">
      <c r="B757" s="147"/>
      <c r="D757" s="148" t="s">
        <v>261</v>
      </c>
      <c r="E757" s="149" t="s">
        <v>19</v>
      </c>
      <c r="F757" s="150" t="s">
        <v>1240</v>
      </c>
      <c r="H757" s="151">
        <v>2</v>
      </c>
      <c r="I757" s="152"/>
      <c r="L757" s="147"/>
      <c r="M757" s="153"/>
      <c r="T757" s="154"/>
      <c r="AT757" s="149" t="s">
        <v>261</v>
      </c>
      <c r="AU757" s="149" t="s">
        <v>83</v>
      </c>
      <c r="AV757" s="12" t="s">
        <v>83</v>
      </c>
      <c r="AW757" s="12" t="s">
        <v>35</v>
      </c>
      <c r="AX757" s="12" t="s">
        <v>73</v>
      </c>
      <c r="AY757" s="149" t="s">
        <v>251</v>
      </c>
    </row>
    <row r="758" spans="2:65" s="14" customFormat="1" ht="11.25">
      <c r="B758" s="161"/>
      <c r="D758" s="148" t="s">
        <v>261</v>
      </c>
      <c r="E758" s="162" t="s">
        <v>19</v>
      </c>
      <c r="F758" s="163" t="s">
        <v>280</v>
      </c>
      <c r="H758" s="164">
        <v>3</v>
      </c>
      <c r="I758" s="165"/>
      <c r="L758" s="161"/>
      <c r="M758" s="166"/>
      <c r="T758" s="167"/>
      <c r="AT758" s="162" t="s">
        <v>261</v>
      </c>
      <c r="AU758" s="162" t="s">
        <v>83</v>
      </c>
      <c r="AV758" s="14" t="s">
        <v>257</v>
      </c>
      <c r="AW758" s="14" t="s">
        <v>35</v>
      </c>
      <c r="AX758" s="14" t="s">
        <v>81</v>
      </c>
      <c r="AY758" s="162" t="s">
        <v>251</v>
      </c>
    </row>
    <row r="759" spans="2:65" s="1" customFormat="1" ht="16.5" customHeight="1">
      <c r="B759" s="33"/>
      <c r="C759" s="175" t="s">
        <v>1241</v>
      </c>
      <c r="D759" s="175" t="s">
        <v>482</v>
      </c>
      <c r="E759" s="176" t="s">
        <v>1242</v>
      </c>
      <c r="F759" s="177" t="s">
        <v>1243</v>
      </c>
      <c r="G759" s="178" t="s">
        <v>731</v>
      </c>
      <c r="H759" s="179">
        <v>2</v>
      </c>
      <c r="I759" s="180"/>
      <c r="J759" s="181">
        <f>ROUND(I759*H759,2)</f>
        <v>0</v>
      </c>
      <c r="K759" s="177" t="s">
        <v>256</v>
      </c>
      <c r="L759" s="182"/>
      <c r="M759" s="183" t="s">
        <v>19</v>
      </c>
      <c r="N759" s="184" t="s">
        <v>44</v>
      </c>
      <c r="P759" s="139">
        <f>O759*H759</f>
        <v>0</v>
      </c>
      <c r="Q759" s="139">
        <v>3.4000000000000002E-4</v>
      </c>
      <c r="R759" s="139">
        <f>Q759*H759</f>
        <v>6.8000000000000005E-4</v>
      </c>
      <c r="S759" s="139">
        <v>0</v>
      </c>
      <c r="T759" s="140">
        <f>S759*H759</f>
        <v>0</v>
      </c>
      <c r="AR759" s="141" t="s">
        <v>466</v>
      </c>
      <c r="AT759" s="141" t="s">
        <v>482</v>
      </c>
      <c r="AU759" s="141" t="s">
        <v>83</v>
      </c>
      <c r="AY759" s="18" t="s">
        <v>251</v>
      </c>
      <c r="BE759" s="142">
        <f>IF(N759="základní",J759,0)</f>
        <v>0</v>
      </c>
      <c r="BF759" s="142">
        <f>IF(N759="snížená",J759,0)</f>
        <v>0</v>
      </c>
      <c r="BG759" s="142">
        <f>IF(N759="zákl. přenesená",J759,0)</f>
        <v>0</v>
      </c>
      <c r="BH759" s="142">
        <f>IF(N759="sníž. přenesená",J759,0)</f>
        <v>0</v>
      </c>
      <c r="BI759" s="142">
        <f>IF(N759="nulová",J759,0)</f>
        <v>0</v>
      </c>
      <c r="BJ759" s="18" t="s">
        <v>81</v>
      </c>
      <c r="BK759" s="142">
        <f>ROUND(I759*H759,2)</f>
        <v>0</v>
      </c>
      <c r="BL759" s="18" t="s">
        <v>346</v>
      </c>
      <c r="BM759" s="141" t="s">
        <v>1244</v>
      </c>
    </row>
    <row r="760" spans="2:65" s="12" customFormat="1" ht="11.25">
      <c r="B760" s="147"/>
      <c r="D760" s="148" t="s">
        <v>261</v>
      </c>
      <c r="E760" s="149" t="s">
        <v>19</v>
      </c>
      <c r="F760" s="150" t="s">
        <v>1240</v>
      </c>
      <c r="H760" s="151">
        <v>2</v>
      </c>
      <c r="I760" s="152"/>
      <c r="L760" s="147"/>
      <c r="M760" s="153"/>
      <c r="T760" s="154"/>
      <c r="AT760" s="149" t="s">
        <v>261</v>
      </c>
      <c r="AU760" s="149" t="s">
        <v>83</v>
      </c>
      <c r="AV760" s="12" t="s">
        <v>83</v>
      </c>
      <c r="AW760" s="12" t="s">
        <v>35</v>
      </c>
      <c r="AX760" s="12" t="s">
        <v>81</v>
      </c>
      <c r="AY760" s="149" t="s">
        <v>251</v>
      </c>
    </row>
    <row r="761" spans="2:65" s="1" customFormat="1" ht="16.5" customHeight="1">
      <c r="B761" s="33"/>
      <c r="C761" s="175" t="s">
        <v>1245</v>
      </c>
      <c r="D761" s="175" t="s">
        <v>482</v>
      </c>
      <c r="E761" s="176" t="s">
        <v>1246</v>
      </c>
      <c r="F761" s="177" t="s">
        <v>1247</v>
      </c>
      <c r="G761" s="178" t="s">
        <v>731</v>
      </c>
      <c r="H761" s="179">
        <v>2</v>
      </c>
      <c r="I761" s="180"/>
      <c r="J761" s="181">
        <f>ROUND(I761*H761,2)</f>
        <v>0</v>
      </c>
      <c r="K761" s="177" t="s">
        <v>256</v>
      </c>
      <c r="L761" s="182"/>
      <c r="M761" s="183" t="s">
        <v>19</v>
      </c>
      <c r="N761" s="184" t="s">
        <v>44</v>
      </c>
      <c r="P761" s="139">
        <f>O761*H761</f>
        <v>0</v>
      </c>
      <c r="Q761" s="139">
        <v>1.2999999999999999E-4</v>
      </c>
      <c r="R761" s="139">
        <f>Q761*H761</f>
        <v>2.5999999999999998E-4</v>
      </c>
      <c r="S761" s="139">
        <v>0</v>
      </c>
      <c r="T761" s="140">
        <f>S761*H761</f>
        <v>0</v>
      </c>
      <c r="AR761" s="141" t="s">
        <v>466</v>
      </c>
      <c r="AT761" s="141" t="s">
        <v>482</v>
      </c>
      <c r="AU761" s="141" t="s">
        <v>83</v>
      </c>
      <c r="AY761" s="18" t="s">
        <v>251</v>
      </c>
      <c r="BE761" s="142">
        <f>IF(N761="základní",J761,0)</f>
        <v>0</v>
      </c>
      <c r="BF761" s="142">
        <f>IF(N761="snížená",J761,0)</f>
        <v>0</v>
      </c>
      <c r="BG761" s="142">
        <f>IF(N761="zákl. přenesená",J761,0)</f>
        <v>0</v>
      </c>
      <c r="BH761" s="142">
        <f>IF(N761="sníž. přenesená",J761,0)</f>
        <v>0</v>
      </c>
      <c r="BI761" s="142">
        <f>IF(N761="nulová",J761,0)</f>
        <v>0</v>
      </c>
      <c r="BJ761" s="18" t="s">
        <v>81</v>
      </c>
      <c r="BK761" s="142">
        <f>ROUND(I761*H761,2)</f>
        <v>0</v>
      </c>
      <c r="BL761" s="18" t="s">
        <v>346</v>
      </c>
      <c r="BM761" s="141" t="s">
        <v>1248</v>
      </c>
    </row>
    <row r="762" spans="2:65" s="12" customFormat="1" ht="11.25">
      <c r="B762" s="147"/>
      <c r="D762" s="148" t="s">
        <v>261</v>
      </c>
      <c r="E762" s="149" t="s">
        <v>19</v>
      </c>
      <c r="F762" s="150" t="s">
        <v>1240</v>
      </c>
      <c r="H762" s="151">
        <v>2</v>
      </c>
      <c r="I762" s="152"/>
      <c r="L762" s="147"/>
      <c r="M762" s="153"/>
      <c r="T762" s="154"/>
      <c r="AT762" s="149" t="s">
        <v>261</v>
      </c>
      <c r="AU762" s="149" t="s">
        <v>83</v>
      </c>
      <c r="AV762" s="12" t="s">
        <v>83</v>
      </c>
      <c r="AW762" s="12" t="s">
        <v>35</v>
      </c>
      <c r="AX762" s="12" t="s">
        <v>81</v>
      </c>
      <c r="AY762" s="149" t="s">
        <v>251</v>
      </c>
    </row>
    <row r="763" spans="2:65" s="1" customFormat="1" ht="16.5" customHeight="1">
      <c r="B763" s="33"/>
      <c r="C763" s="175" t="s">
        <v>1249</v>
      </c>
      <c r="D763" s="175" t="s">
        <v>482</v>
      </c>
      <c r="E763" s="176" t="s">
        <v>1250</v>
      </c>
      <c r="F763" s="177" t="s">
        <v>1251</v>
      </c>
      <c r="G763" s="178" t="s">
        <v>731</v>
      </c>
      <c r="H763" s="179">
        <v>1</v>
      </c>
      <c r="I763" s="180"/>
      <c r="J763" s="181">
        <f>ROUND(I763*H763,2)</f>
        <v>0</v>
      </c>
      <c r="K763" s="177" t="s">
        <v>256</v>
      </c>
      <c r="L763" s="182"/>
      <c r="M763" s="183" t="s">
        <v>19</v>
      </c>
      <c r="N763" s="184" t="s">
        <v>44</v>
      </c>
      <c r="P763" s="139">
        <f>O763*H763</f>
        <v>0</v>
      </c>
      <c r="Q763" s="139">
        <v>4.4000000000000002E-4</v>
      </c>
      <c r="R763" s="139">
        <f>Q763*H763</f>
        <v>4.4000000000000002E-4</v>
      </c>
      <c r="S763" s="139">
        <v>0</v>
      </c>
      <c r="T763" s="140">
        <f>S763*H763</f>
        <v>0</v>
      </c>
      <c r="AR763" s="141" t="s">
        <v>466</v>
      </c>
      <c r="AT763" s="141" t="s">
        <v>482</v>
      </c>
      <c r="AU763" s="141" t="s">
        <v>83</v>
      </c>
      <c r="AY763" s="18" t="s">
        <v>251</v>
      </c>
      <c r="BE763" s="142">
        <f>IF(N763="základní",J763,0)</f>
        <v>0</v>
      </c>
      <c r="BF763" s="142">
        <f>IF(N763="snížená",J763,0)</f>
        <v>0</v>
      </c>
      <c r="BG763" s="142">
        <f>IF(N763="zákl. přenesená",J763,0)</f>
        <v>0</v>
      </c>
      <c r="BH763" s="142">
        <f>IF(N763="sníž. přenesená",J763,0)</f>
        <v>0</v>
      </c>
      <c r="BI763" s="142">
        <f>IF(N763="nulová",J763,0)</f>
        <v>0</v>
      </c>
      <c r="BJ763" s="18" t="s">
        <v>81</v>
      </c>
      <c r="BK763" s="142">
        <f>ROUND(I763*H763,2)</f>
        <v>0</v>
      </c>
      <c r="BL763" s="18" t="s">
        <v>346</v>
      </c>
      <c r="BM763" s="141" t="s">
        <v>1252</v>
      </c>
    </row>
    <row r="764" spans="2:65" s="12" customFormat="1" ht="11.25">
      <c r="B764" s="147"/>
      <c r="D764" s="148" t="s">
        <v>261</v>
      </c>
      <c r="E764" s="149" t="s">
        <v>19</v>
      </c>
      <c r="F764" s="150" t="s">
        <v>1239</v>
      </c>
      <c r="H764" s="151">
        <v>1</v>
      </c>
      <c r="I764" s="152"/>
      <c r="L764" s="147"/>
      <c r="M764" s="153"/>
      <c r="T764" s="154"/>
      <c r="AT764" s="149" t="s">
        <v>261</v>
      </c>
      <c r="AU764" s="149" t="s">
        <v>83</v>
      </c>
      <c r="AV764" s="12" t="s">
        <v>83</v>
      </c>
      <c r="AW764" s="12" t="s">
        <v>35</v>
      </c>
      <c r="AX764" s="12" t="s">
        <v>81</v>
      </c>
      <c r="AY764" s="149" t="s">
        <v>251</v>
      </c>
    </row>
    <row r="765" spans="2:65" s="1" customFormat="1" ht="16.5" customHeight="1">
      <c r="B765" s="33"/>
      <c r="C765" s="175" t="s">
        <v>1253</v>
      </c>
      <c r="D765" s="175" t="s">
        <v>482</v>
      </c>
      <c r="E765" s="176" t="s">
        <v>1254</v>
      </c>
      <c r="F765" s="177" t="s">
        <v>1255</v>
      </c>
      <c r="G765" s="178" t="s">
        <v>731</v>
      </c>
      <c r="H765" s="179">
        <v>1</v>
      </c>
      <c r="I765" s="180"/>
      <c r="J765" s="181">
        <f>ROUND(I765*H765,2)</f>
        <v>0</v>
      </c>
      <c r="K765" s="177" t="s">
        <v>256</v>
      </c>
      <c r="L765" s="182"/>
      <c r="M765" s="183" t="s">
        <v>19</v>
      </c>
      <c r="N765" s="184" t="s">
        <v>44</v>
      </c>
      <c r="P765" s="139">
        <f>O765*H765</f>
        <v>0</v>
      </c>
      <c r="Q765" s="139">
        <v>1.5E-3</v>
      </c>
      <c r="R765" s="139">
        <f>Q765*H765</f>
        <v>1.5E-3</v>
      </c>
      <c r="S765" s="139">
        <v>0</v>
      </c>
      <c r="T765" s="140">
        <f>S765*H765</f>
        <v>0</v>
      </c>
      <c r="AR765" s="141" t="s">
        <v>466</v>
      </c>
      <c r="AT765" s="141" t="s">
        <v>482</v>
      </c>
      <c r="AU765" s="141" t="s">
        <v>83</v>
      </c>
      <c r="AY765" s="18" t="s">
        <v>251</v>
      </c>
      <c r="BE765" s="142">
        <f>IF(N765="základní",J765,0)</f>
        <v>0</v>
      </c>
      <c r="BF765" s="142">
        <f>IF(N765="snížená",J765,0)</f>
        <v>0</v>
      </c>
      <c r="BG765" s="142">
        <f>IF(N765="zákl. přenesená",J765,0)</f>
        <v>0</v>
      </c>
      <c r="BH765" s="142">
        <f>IF(N765="sníž. přenesená",J765,0)</f>
        <v>0</v>
      </c>
      <c r="BI765" s="142">
        <f>IF(N765="nulová",J765,0)</f>
        <v>0</v>
      </c>
      <c r="BJ765" s="18" t="s">
        <v>81</v>
      </c>
      <c r="BK765" s="142">
        <f>ROUND(I765*H765,2)</f>
        <v>0</v>
      </c>
      <c r="BL765" s="18" t="s">
        <v>346</v>
      </c>
      <c r="BM765" s="141" t="s">
        <v>1256</v>
      </c>
    </row>
    <row r="766" spans="2:65" s="12" customFormat="1" ht="11.25">
      <c r="B766" s="147"/>
      <c r="D766" s="148" t="s">
        <v>261</v>
      </c>
      <c r="E766" s="149" t="s">
        <v>19</v>
      </c>
      <c r="F766" s="150" t="s">
        <v>1239</v>
      </c>
      <c r="H766" s="151">
        <v>1</v>
      </c>
      <c r="I766" s="152"/>
      <c r="L766" s="147"/>
      <c r="M766" s="153"/>
      <c r="T766" s="154"/>
      <c r="AT766" s="149" t="s">
        <v>261</v>
      </c>
      <c r="AU766" s="149" t="s">
        <v>83</v>
      </c>
      <c r="AV766" s="12" t="s">
        <v>83</v>
      </c>
      <c r="AW766" s="12" t="s">
        <v>35</v>
      </c>
      <c r="AX766" s="12" t="s">
        <v>81</v>
      </c>
      <c r="AY766" s="149" t="s">
        <v>251</v>
      </c>
    </row>
    <row r="767" spans="2:65" s="1" customFormat="1" ht="21.75" customHeight="1">
      <c r="B767" s="33"/>
      <c r="C767" s="130" t="s">
        <v>1257</v>
      </c>
      <c r="D767" s="130" t="s">
        <v>253</v>
      </c>
      <c r="E767" s="131" t="s">
        <v>1258</v>
      </c>
      <c r="F767" s="132" t="s">
        <v>1259</v>
      </c>
      <c r="G767" s="133" t="s">
        <v>101</v>
      </c>
      <c r="H767" s="134">
        <v>24.15</v>
      </c>
      <c r="I767" s="135"/>
      <c r="J767" s="136">
        <f>ROUND(I767*H767,2)</f>
        <v>0</v>
      </c>
      <c r="K767" s="132" t="s">
        <v>256</v>
      </c>
      <c r="L767" s="33"/>
      <c r="M767" s="137" t="s">
        <v>19</v>
      </c>
      <c r="N767" s="138" t="s">
        <v>44</v>
      </c>
      <c r="P767" s="139">
        <f>O767*H767</f>
        <v>0</v>
      </c>
      <c r="Q767" s="139">
        <v>2.8600000000000001E-3</v>
      </c>
      <c r="R767" s="139">
        <f>Q767*H767</f>
        <v>6.9069000000000005E-2</v>
      </c>
      <c r="S767" s="139">
        <v>0</v>
      </c>
      <c r="T767" s="140">
        <f>S767*H767</f>
        <v>0</v>
      </c>
      <c r="AR767" s="141" t="s">
        <v>346</v>
      </c>
      <c r="AT767" s="141" t="s">
        <v>253</v>
      </c>
      <c r="AU767" s="141" t="s">
        <v>83</v>
      </c>
      <c r="AY767" s="18" t="s">
        <v>251</v>
      </c>
      <c r="BE767" s="142">
        <f>IF(N767="základní",J767,0)</f>
        <v>0</v>
      </c>
      <c r="BF767" s="142">
        <f>IF(N767="snížená",J767,0)</f>
        <v>0</v>
      </c>
      <c r="BG767" s="142">
        <f>IF(N767="zákl. přenesená",J767,0)</f>
        <v>0</v>
      </c>
      <c r="BH767" s="142">
        <f>IF(N767="sníž. přenesená",J767,0)</f>
        <v>0</v>
      </c>
      <c r="BI767" s="142">
        <f>IF(N767="nulová",J767,0)</f>
        <v>0</v>
      </c>
      <c r="BJ767" s="18" t="s">
        <v>81</v>
      </c>
      <c r="BK767" s="142">
        <f>ROUND(I767*H767,2)</f>
        <v>0</v>
      </c>
      <c r="BL767" s="18" t="s">
        <v>346</v>
      </c>
      <c r="BM767" s="141" t="s">
        <v>1260</v>
      </c>
    </row>
    <row r="768" spans="2:65" s="1" customFormat="1" ht="11.25">
      <c r="B768" s="33"/>
      <c r="D768" s="143" t="s">
        <v>259</v>
      </c>
      <c r="F768" s="144" t="s">
        <v>1261</v>
      </c>
      <c r="I768" s="145"/>
      <c r="L768" s="33"/>
      <c r="M768" s="146"/>
      <c r="T768" s="54"/>
      <c r="AT768" s="18" t="s">
        <v>259</v>
      </c>
      <c r="AU768" s="18" t="s">
        <v>83</v>
      </c>
    </row>
    <row r="769" spans="2:65" s="12" customFormat="1" ht="11.25">
      <c r="B769" s="147"/>
      <c r="D769" s="148" t="s">
        <v>261</v>
      </c>
      <c r="E769" s="149" t="s">
        <v>19</v>
      </c>
      <c r="F769" s="150" t="s">
        <v>1262</v>
      </c>
      <c r="H769" s="151">
        <v>24.15</v>
      </c>
      <c r="I769" s="152"/>
      <c r="L769" s="147"/>
      <c r="M769" s="153"/>
      <c r="T769" s="154"/>
      <c r="AT769" s="149" t="s">
        <v>261</v>
      </c>
      <c r="AU769" s="149" t="s">
        <v>83</v>
      </c>
      <c r="AV769" s="12" t="s">
        <v>83</v>
      </c>
      <c r="AW769" s="12" t="s">
        <v>35</v>
      </c>
      <c r="AX769" s="12" t="s">
        <v>81</v>
      </c>
      <c r="AY769" s="149" t="s">
        <v>251</v>
      </c>
    </row>
    <row r="770" spans="2:65" s="1" customFormat="1" ht="24.2" customHeight="1">
      <c r="B770" s="33"/>
      <c r="C770" s="130" t="s">
        <v>1263</v>
      </c>
      <c r="D770" s="130" t="s">
        <v>253</v>
      </c>
      <c r="E770" s="131" t="s">
        <v>1264</v>
      </c>
      <c r="F770" s="132" t="s">
        <v>1265</v>
      </c>
      <c r="G770" s="133" t="s">
        <v>101</v>
      </c>
      <c r="H770" s="134">
        <v>23.1</v>
      </c>
      <c r="I770" s="135"/>
      <c r="J770" s="136">
        <f>ROUND(I770*H770,2)</f>
        <v>0</v>
      </c>
      <c r="K770" s="132" t="s">
        <v>256</v>
      </c>
      <c r="L770" s="33"/>
      <c r="M770" s="137" t="s">
        <v>19</v>
      </c>
      <c r="N770" s="138" t="s">
        <v>44</v>
      </c>
      <c r="P770" s="139">
        <f>O770*H770</f>
        <v>0</v>
      </c>
      <c r="Q770" s="139">
        <v>1.1100000000000001E-3</v>
      </c>
      <c r="R770" s="139">
        <f>Q770*H770</f>
        <v>2.5641000000000004E-2</v>
      </c>
      <c r="S770" s="139">
        <v>0</v>
      </c>
      <c r="T770" s="140">
        <f>S770*H770</f>
        <v>0</v>
      </c>
      <c r="AR770" s="141" t="s">
        <v>346</v>
      </c>
      <c r="AT770" s="141" t="s">
        <v>253</v>
      </c>
      <c r="AU770" s="141" t="s">
        <v>83</v>
      </c>
      <c r="AY770" s="18" t="s">
        <v>251</v>
      </c>
      <c r="BE770" s="142">
        <f>IF(N770="základní",J770,0)</f>
        <v>0</v>
      </c>
      <c r="BF770" s="142">
        <f>IF(N770="snížená",J770,0)</f>
        <v>0</v>
      </c>
      <c r="BG770" s="142">
        <f>IF(N770="zákl. přenesená",J770,0)</f>
        <v>0</v>
      </c>
      <c r="BH770" s="142">
        <f>IF(N770="sníž. přenesená",J770,0)</f>
        <v>0</v>
      </c>
      <c r="BI770" s="142">
        <f>IF(N770="nulová",J770,0)</f>
        <v>0</v>
      </c>
      <c r="BJ770" s="18" t="s">
        <v>81</v>
      </c>
      <c r="BK770" s="142">
        <f>ROUND(I770*H770,2)</f>
        <v>0</v>
      </c>
      <c r="BL770" s="18" t="s">
        <v>346</v>
      </c>
      <c r="BM770" s="141" t="s">
        <v>1266</v>
      </c>
    </row>
    <row r="771" spans="2:65" s="1" customFormat="1" ht="11.25">
      <c r="B771" s="33"/>
      <c r="D771" s="143" t="s">
        <v>259</v>
      </c>
      <c r="F771" s="144" t="s">
        <v>1267</v>
      </c>
      <c r="I771" s="145"/>
      <c r="L771" s="33"/>
      <c r="M771" s="146"/>
      <c r="T771" s="54"/>
      <c r="AT771" s="18" t="s">
        <v>259</v>
      </c>
      <c r="AU771" s="18" t="s">
        <v>83</v>
      </c>
    </row>
    <row r="772" spans="2:65" s="12" customFormat="1" ht="11.25">
      <c r="B772" s="147"/>
      <c r="D772" s="148" t="s">
        <v>261</v>
      </c>
      <c r="E772" s="149" t="s">
        <v>19</v>
      </c>
      <c r="F772" s="150" t="s">
        <v>1268</v>
      </c>
      <c r="H772" s="151">
        <v>23.1</v>
      </c>
      <c r="I772" s="152"/>
      <c r="L772" s="147"/>
      <c r="M772" s="153"/>
      <c r="T772" s="154"/>
      <c r="AT772" s="149" t="s">
        <v>261</v>
      </c>
      <c r="AU772" s="149" t="s">
        <v>83</v>
      </c>
      <c r="AV772" s="12" t="s">
        <v>83</v>
      </c>
      <c r="AW772" s="12" t="s">
        <v>35</v>
      </c>
      <c r="AX772" s="12" t="s">
        <v>81</v>
      </c>
      <c r="AY772" s="149" t="s">
        <v>251</v>
      </c>
    </row>
    <row r="773" spans="2:65" s="1" customFormat="1" ht="21.75" customHeight="1">
      <c r="B773" s="33"/>
      <c r="C773" s="130" t="s">
        <v>1269</v>
      </c>
      <c r="D773" s="130" t="s">
        <v>253</v>
      </c>
      <c r="E773" s="131" t="s">
        <v>1270</v>
      </c>
      <c r="F773" s="132" t="s">
        <v>1271</v>
      </c>
      <c r="G773" s="133" t="s">
        <v>101</v>
      </c>
      <c r="H773" s="134">
        <v>187</v>
      </c>
      <c r="I773" s="135"/>
      <c r="J773" s="136">
        <f>ROUND(I773*H773,2)</f>
        <v>0</v>
      </c>
      <c r="K773" s="132" t="s">
        <v>256</v>
      </c>
      <c r="L773" s="33"/>
      <c r="M773" s="137" t="s">
        <v>19</v>
      </c>
      <c r="N773" s="138" t="s">
        <v>44</v>
      </c>
      <c r="P773" s="139">
        <f>O773*H773</f>
        <v>0</v>
      </c>
      <c r="Q773" s="139">
        <v>0</v>
      </c>
      <c r="R773" s="139">
        <f>Q773*H773</f>
        <v>0</v>
      </c>
      <c r="S773" s="139">
        <v>0</v>
      </c>
      <c r="T773" s="140">
        <f>S773*H773</f>
        <v>0</v>
      </c>
      <c r="AR773" s="141" t="s">
        <v>346</v>
      </c>
      <c r="AT773" s="141" t="s">
        <v>253</v>
      </c>
      <c r="AU773" s="141" t="s">
        <v>83</v>
      </c>
      <c r="AY773" s="18" t="s">
        <v>251</v>
      </c>
      <c r="BE773" s="142">
        <f>IF(N773="základní",J773,0)</f>
        <v>0</v>
      </c>
      <c r="BF773" s="142">
        <f>IF(N773="snížená",J773,0)</f>
        <v>0</v>
      </c>
      <c r="BG773" s="142">
        <f>IF(N773="zákl. přenesená",J773,0)</f>
        <v>0</v>
      </c>
      <c r="BH773" s="142">
        <f>IF(N773="sníž. přenesená",J773,0)</f>
        <v>0</v>
      </c>
      <c r="BI773" s="142">
        <f>IF(N773="nulová",J773,0)</f>
        <v>0</v>
      </c>
      <c r="BJ773" s="18" t="s">
        <v>81</v>
      </c>
      <c r="BK773" s="142">
        <f>ROUND(I773*H773,2)</f>
        <v>0</v>
      </c>
      <c r="BL773" s="18" t="s">
        <v>346</v>
      </c>
      <c r="BM773" s="141" t="s">
        <v>1272</v>
      </c>
    </row>
    <row r="774" spans="2:65" s="1" customFormat="1" ht="11.25">
      <c r="B774" s="33"/>
      <c r="D774" s="143" t="s">
        <v>259</v>
      </c>
      <c r="F774" s="144" t="s">
        <v>1273</v>
      </c>
      <c r="I774" s="145"/>
      <c r="L774" s="33"/>
      <c r="M774" s="146"/>
      <c r="T774" s="54"/>
      <c r="AT774" s="18" t="s">
        <v>259</v>
      </c>
      <c r="AU774" s="18" t="s">
        <v>83</v>
      </c>
    </row>
    <row r="775" spans="2:65" s="13" customFormat="1" ht="11.25">
      <c r="B775" s="155"/>
      <c r="D775" s="148" t="s">
        <v>261</v>
      </c>
      <c r="E775" s="156" t="s">
        <v>19</v>
      </c>
      <c r="F775" s="157" t="s">
        <v>1274</v>
      </c>
      <c r="H775" s="156" t="s">
        <v>19</v>
      </c>
      <c r="I775" s="158"/>
      <c r="L775" s="155"/>
      <c r="M775" s="159"/>
      <c r="T775" s="160"/>
      <c r="AT775" s="156" t="s">
        <v>261</v>
      </c>
      <c r="AU775" s="156" t="s">
        <v>83</v>
      </c>
      <c r="AV775" s="13" t="s">
        <v>81</v>
      </c>
      <c r="AW775" s="13" t="s">
        <v>35</v>
      </c>
      <c r="AX775" s="13" t="s">
        <v>73</v>
      </c>
      <c r="AY775" s="156" t="s">
        <v>251</v>
      </c>
    </row>
    <row r="776" spans="2:65" s="12" customFormat="1" ht="11.25">
      <c r="B776" s="147"/>
      <c r="D776" s="148" t="s">
        <v>261</v>
      </c>
      <c r="E776" s="149" t="s">
        <v>19</v>
      </c>
      <c r="F776" s="150" t="s">
        <v>1275</v>
      </c>
      <c r="H776" s="151">
        <v>187</v>
      </c>
      <c r="I776" s="152"/>
      <c r="L776" s="147"/>
      <c r="M776" s="153"/>
      <c r="T776" s="154"/>
      <c r="AT776" s="149" t="s">
        <v>261</v>
      </c>
      <c r="AU776" s="149" t="s">
        <v>83</v>
      </c>
      <c r="AV776" s="12" t="s">
        <v>83</v>
      </c>
      <c r="AW776" s="12" t="s">
        <v>35</v>
      </c>
      <c r="AX776" s="12" t="s">
        <v>81</v>
      </c>
      <c r="AY776" s="149" t="s">
        <v>251</v>
      </c>
    </row>
    <row r="777" spans="2:65" s="1" customFormat="1" ht="16.5" customHeight="1">
      <c r="B777" s="33"/>
      <c r="C777" s="175" t="s">
        <v>1276</v>
      </c>
      <c r="D777" s="175" t="s">
        <v>482</v>
      </c>
      <c r="E777" s="176" t="s">
        <v>1277</v>
      </c>
      <c r="F777" s="177" t="s">
        <v>1278</v>
      </c>
      <c r="G777" s="178" t="s">
        <v>101</v>
      </c>
      <c r="H777" s="179">
        <v>215.05</v>
      </c>
      <c r="I777" s="180"/>
      <c r="J777" s="181">
        <f>ROUND(I777*H777,2)</f>
        <v>0</v>
      </c>
      <c r="K777" s="177" t="s">
        <v>256</v>
      </c>
      <c r="L777" s="182"/>
      <c r="M777" s="183" t="s">
        <v>19</v>
      </c>
      <c r="N777" s="184" t="s">
        <v>44</v>
      </c>
      <c r="P777" s="139">
        <f>O777*H777</f>
        <v>0</v>
      </c>
      <c r="Q777" s="139">
        <v>5.0000000000000001E-4</v>
      </c>
      <c r="R777" s="139">
        <f>Q777*H777</f>
        <v>0.10752500000000001</v>
      </c>
      <c r="S777" s="139">
        <v>0</v>
      </c>
      <c r="T777" s="140">
        <f>S777*H777</f>
        <v>0</v>
      </c>
      <c r="AR777" s="141" t="s">
        <v>466</v>
      </c>
      <c r="AT777" s="141" t="s">
        <v>482</v>
      </c>
      <c r="AU777" s="141" t="s">
        <v>83</v>
      </c>
      <c r="AY777" s="18" t="s">
        <v>251</v>
      </c>
      <c r="BE777" s="142">
        <f>IF(N777="základní",J777,0)</f>
        <v>0</v>
      </c>
      <c r="BF777" s="142">
        <f>IF(N777="snížená",J777,0)</f>
        <v>0</v>
      </c>
      <c r="BG777" s="142">
        <f>IF(N777="zákl. přenesená",J777,0)</f>
        <v>0</v>
      </c>
      <c r="BH777" s="142">
        <f>IF(N777="sníž. přenesená",J777,0)</f>
        <v>0</v>
      </c>
      <c r="BI777" s="142">
        <f>IF(N777="nulová",J777,0)</f>
        <v>0</v>
      </c>
      <c r="BJ777" s="18" t="s">
        <v>81</v>
      </c>
      <c r="BK777" s="142">
        <f>ROUND(I777*H777,2)</f>
        <v>0</v>
      </c>
      <c r="BL777" s="18" t="s">
        <v>346</v>
      </c>
      <c r="BM777" s="141" t="s">
        <v>1279</v>
      </c>
    </row>
    <row r="778" spans="2:65" s="12" customFormat="1" ht="11.25">
      <c r="B778" s="147"/>
      <c r="D778" s="148" t="s">
        <v>261</v>
      </c>
      <c r="F778" s="150" t="s">
        <v>1280</v>
      </c>
      <c r="H778" s="151">
        <v>215.05</v>
      </c>
      <c r="I778" s="152"/>
      <c r="L778" s="147"/>
      <c r="M778" s="153"/>
      <c r="T778" s="154"/>
      <c r="AT778" s="149" t="s">
        <v>261</v>
      </c>
      <c r="AU778" s="149" t="s">
        <v>83</v>
      </c>
      <c r="AV778" s="12" t="s">
        <v>83</v>
      </c>
      <c r="AW778" s="12" t="s">
        <v>4</v>
      </c>
      <c r="AX778" s="12" t="s">
        <v>81</v>
      </c>
      <c r="AY778" s="149" t="s">
        <v>251</v>
      </c>
    </row>
    <row r="779" spans="2:65" s="1" customFormat="1" ht="21.75" customHeight="1">
      <c r="B779" s="33"/>
      <c r="C779" s="130" t="s">
        <v>1281</v>
      </c>
      <c r="D779" s="130" t="s">
        <v>253</v>
      </c>
      <c r="E779" s="131" t="s">
        <v>1282</v>
      </c>
      <c r="F779" s="132" t="s">
        <v>1283</v>
      </c>
      <c r="G779" s="133" t="s">
        <v>731</v>
      </c>
      <c r="H779" s="134">
        <v>100</v>
      </c>
      <c r="I779" s="135"/>
      <c r="J779" s="136">
        <f>ROUND(I779*H779,2)</f>
        <v>0</v>
      </c>
      <c r="K779" s="132" t="s">
        <v>19</v>
      </c>
      <c r="L779" s="33"/>
      <c r="M779" s="137" t="s">
        <v>19</v>
      </c>
      <c r="N779" s="138" t="s">
        <v>44</v>
      </c>
      <c r="P779" s="139">
        <f>O779*H779</f>
        <v>0</v>
      </c>
      <c r="Q779" s="139">
        <v>0</v>
      </c>
      <c r="R779" s="139">
        <f>Q779*H779</f>
        <v>0</v>
      </c>
      <c r="S779" s="139">
        <v>0</v>
      </c>
      <c r="T779" s="140">
        <f>S779*H779</f>
        <v>0</v>
      </c>
      <c r="AR779" s="141" t="s">
        <v>346</v>
      </c>
      <c r="AT779" s="141" t="s">
        <v>253</v>
      </c>
      <c r="AU779" s="141" t="s">
        <v>83</v>
      </c>
      <c r="AY779" s="18" t="s">
        <v>251</v>
      </c>
      <c r="BE779" s="142">
        <f>IF(N779="základní",J779,0)</f>
        <v>0</v>
      </c>
      <c r="BF779" s="142">
        <f>IF(N779="snížená",J779,0)</f>
        <v>0</v>
      </c>
      <c r="BG779" s="142">
        <f>IF(N779="zákl. přenesená",J779,0)</f>
        <v>0</v>
      </c>
      <c r="BH779" s="142">
        <f>IF(N779="sníž. přenesená",J779,0)</f>
        <v>0</v>
      </c>
      <c r="BI779" s="142">
        <f>IF(N779="nulová",J779,0)</f>
        <v>0</v>
      </c>
      <c r="BJ779" s="18" t="s">
        <v>81</v>
      </c>
      <c r="BK779" s="142">
        <f>ROUND(I779*H779,2)</f>
        <v>0</v>
      </c>
      <c r="BL779" s="18" t="s">
        <v>346</v>
      </c>
      <c r="BM779" s="141" t="s">
        <v>1284</v>
      </c>
    </row>
    <row r="780" spans="2:65" s="12" customFormat="1" ht="11.25">
      <c r="B780" s="147"/>
      <c r="D780" s="148" t="s">
        <v>261</v>
      </c>
      <c r="E780" s="149" t="s">
        <v>19</v>
      </c>
      <c r="F780" s="150" t="s">
        <v>1285</v>
      </c>
      <c r="H780" s="151">
        <v>100</v>
      </c>
      <c r="I780" s="152"/>
      <c r="L780" s="147"/>
      <c r="M780" s="153"/>
      <c r="T780" s="154"/>
      <c r="AT780" s="149" t="s">
        <v>261</v>
      </c>
      <c r="AU780" s="149" t="s">
        <v>83</v>
      </c>
      <c r="AV780" s="12" t="s">
        <v>83</v>
      </c>
      <c r="AW780" s="12" t="s">
        <v>35</v>
      </c>
      <c r="AX780" s="12" t="s">
        <v>81</v>
      </c>
      <c r="AY780" s="149" t="s">
        <v>251</v>
      </c>
    </row>
    <row r="781" spans="2:65" s="1" customFormat="1" ht="16.5" customHeight="1">
      <c r="B781" s="33"/>
      <c r="C781" s="175" t="s">
        <v>1286</v>
      </c>
      <c r="D781" s="175" t="s">
        <v>482</v>
      </c>
      <c r="E781" s="176" t="s">
        <v>1287</v>
      </c>
      <c r="F781" s="177" t="s">
        <v>1288</v>
      </c>
      <c r="G781" s="178" t="s">
        <v>731</v>
      </c>
      <c r="H781" s="179">
        <v>100</v>
      </c>
      <c r="I781" s="180"/>
      <c r="J781" s="181">
        <f>ROUND(I781*H781,2)</f>
        <v>0</v>
      </c>
      <c r="K781" s="177" t="s">
        <v>19</v>
      </c>
      <c r="L781" s="182"/>
      <c r="M781" s="183" t="s">
        <v>19</v>
      </c>
      <c r="N781" s="184" t="s">
        <v>44</v>
      </c>
      <c r="P781" s="139">
        <f>O781*H781</f>
        <v>0</v>
      </c>
      <c r="Q781" s="139">
        <v>1E-4</v>
      </c>
      <c r="R781" s="139">
        <f>Q781*H781</f>
        <v>0.01</v>
      </c>
      <c r="S781" s="139">
        <v>0</v>
      </c>
      <c r="T781" s="140">
        <f>S781*H781</f>
        <v>0</v>
      </c>
      <c r="AR781" s="141" t="s">
        <v>466</v>
      </c>
      <c r="AT781" s="141" t="s">
        <v>482</v>
      </c>
      <c r="AU781" s="141" t="s">
        <v>83</v>
      </c>
      <c r="AY781" s="18" t="s">
        <v>251</v>
      </c>
      <c r="BE781" s="142">
        <f>IF(N781="základní",J781,0)</f>
        <v>0</v>
      </c>
      <c r="BF781" s="142">
        <f>IF(N781="snížená",J781,0)</f>
        <v>0</v>
      </c>
      <c r="BG781" s="142">
        <f>IF(N781="zákl. přenesená",J781,0)</f>
        <v>0</v>
      </c>
      <c r="BH781" s="142">
        <f>IF(N781="sníž. přenesená",J781,0)</f>
        <v>0</v>
      </c>
      <c r="BI781" s="142">
        <f>IF(N781="nulová",J781,0)</f>
        <v>0</v>
      </c>
      <c r="BJ781" s="18" t="s">
        <v>81</v>
      </c>
      <c r="BK781" s="142">
        <f>ROUND(I781*H781,2)</f>
        <v>0</v>
      </c>
      <c r="BL781" s="18" t="s">
        <v>346</v>
      </c>
      <c r="BM781" s="141" t="s">
        <v>1289</v>
      </c>
    </row>
    <row r="782" spans="2:65" s="1" customFormat="1" ht="24.2" customHeight="1">
      <c r="B782" s="33"/>
      <c r="C782" s="130" t="s">
        <v>1290</v>
      </c>
      <c r="D782" s="130" t="s">
        <v>253</v>
      </c>
      <c r="E782" s="131" t="s">
        <v>1291</v>
      </c>
      <c r="F782" s="132" t="s">
        <v>1292</v>
      </c>
      <c r="G782" s="133" t="s">
        <v>324</v>
      </c>
      <c r="H782" s="134">
        <v>2.6389999999999998</v>
      </c>
      <c r="I782" s="135"/>
      <c r="J782" s="136">
        <f>ROUND(I782*H782,2)</f>
        <v>0</v>
      </c>
      <c r="K782" s="132" t="s">
        <v>256</v>
      </c>
      <c r="L782" s="33"/>
      <c r="M782" s="137" t="s">
        <v>19</v>
      </c>
      <c r="N782" s="138" t="s">
        <v>44</v>
      </c>
      <c r="P782" s="139">
        <f>O782*H782</f>
        <v>0</v>
      </c>
      <c r="Q782" s="139">
        <v>0</v>
      </c>
      <c r="R782" s="139">
        <f>Q782*H782</f>
        <v>0</v>
      </c>
      <c r="S782" s="139">
        <v>0</v>
      </c>
      <c r="T782" s="140">
        <f>S782*H782</f>
        <v>0</v>
      </c>
      <c r="AR782" s="141" t="s">
        <v>346</v>
      </c>
      <c r="AT782" s="141" t="s">
        <v>253</v>
      </c>
      <c r="AU782" s="141" t="s">
        <v>83</v>
      </c>
      <c r="AY782" s="18" t="s">
        <v>251</v>
      </c>
      <c r="BE782" s="142">
        <f>IF(N782="základní",J782,0)</f>
        <v>0</v>
      </c>
      <c r="BF782" s="142">
        <f>IF(N782="snížená",J782,0)</f>
        <v>0</v>
      </c>
      <c r="BG782" s="142">
        <f>IF(N782="zákl. přenesená",J782,0)</f>
        <v>0</v>
      </c>
      <c r="BH782" s="142">
        <f>IF(N782="sníž. přenesená",J782,0)</f>
        <v>0</v>
      </c>
      <c r="BI782" s="142">
        <f>IF(N782="nulová",J782,0)</f>
        <v>0</v>
      </c>
      <c r="BJ782" s="18" t="s">
        <v>81</v>
      </c>
      <c r="BK782" s="142">
        <f>ROUND(I782*H782,2)</f>
        <v>0</v>
      </c>
      <c r="BL782" s="18" t="s">
        <v>346</v>
      </c>
      <c r="BM782" s="141" t="s">
        <v>1293</v>
      </c>
    </row>
    <row r="783" spans="2:65" s="1" customFormat="1" ht="11.25">
      <c r="B783" s="33"/>
      <c r="D783" s="143" t="s">
        <v>259</v>
      </c>
      <c r="F783" s="144" t="s">
        <v>1294</v>
      </c>
      <c r="I783" s="145"/>
      <c r="L783" s="33"/>
      <c r="M783" s="146"/>
      <c r="T783" s="54"/>
      <c r="AT783" s="18" t="s">
        <v>259</v>
      </c>
      <c r="AU783" s="18" t="s">
        <v>83</v>
      </c>
    </row>
    <row r="784" spans="2:65" s="11" customFormat="1" ht="22.9" customHeight="1">
      <c r="B784" s="118"/>
      <c r="D784" s="119" t="s">
        <v>72</v>
      </c>
      <c r="E784" s="128" t="s">
        <v>1295</v>
      </c>
      <c r="F784" s="128" t="s">
        <v>1296</v>
      </c>
      <c r="I784" s="121"/>
      <c r="J784" s="129">
        <f>BK784</f>
        <v>0</v>
      </c>
      <c r="L784" s="118"/>
      <c r="M784" s="123"/>
      <c r="P784" s="124">
        <f>SUM(P785:P835)</f>
        <v>0</v>
      </c>
      <c r="R784" s="124">
        <f>SUM(R785:R835)</f>
        <v>2.3602420499999992</v>
      </c>
      <c r="T784" s="125">
        <f>SUM(T785:T835)</f>
        <v>0</v>
      </c>
      <c r="AR784" s="119" t="s">
        <v>83</v>
      </c>
      <c r="AT784" s="126" t="s">
        <v>72</v>
      </c>
      <c r="AU784" s="126" t="s">
        <v>81</v>
      </c>
      <c r="AY784" s="119" t="s">
        <v>251</v>
      </c>
      <c r="BK784" s="127">
        <f>SUM(BK785:BK835)</f>
        <v>0</v>
      </c>
    </row>
    <row r="785" spans="2:65" s="1" customFormat="1" ht="24.2" customHeight="1">
      <c r="B785" s="33"/>
      <c r="C785" s="130" t="s">
        <v>1297</v>
      </c>
      <c r="D785" s="130" t="s">
        <v>253</v>
      </c>
      <c r="E785" s="131" t="s">
        <v>1298</v>
      </c>
      <c r="F785" s="132" t="s">
        <v>1299</v>
      </c>
      <c r="G785" s="133" t="s">
        <v>90</v>
      </c>
      <c r="H785" s="134">
        <v>119.4</v>
      </c>
      <c r="I785" s="135"/>
      <c r="J785" s="136">
        <f>ROUND(I785*H785,2)</f>
        <v>0</v>
      </c>
      <c r="K785" s="132" t="s">
        <v>256</v>
      </c>
      <c r="L785" s="33"/>
      <c r="M785" s="137" t="s">
        <v>19</v>
      </c>
      <c r="N785" s="138" t="s">
        <v>44</v>
      </c>
      <c r="P785" s="139">
        <f>O785*H785</f>
        <v>0</v>
      </c>
      <c r="Q785" s="139">
        <v>6.1199999999999996E-3</v>
      </c>
      <c r="R785" s="139">
        <f>Q785*H785</f>
        <v>0.73072799999999993</v>
      </c>
      <c r="S785" s="139">
        <v>0</v>
      </c>
      <c r="T785" s="140">
        <f>S785*H785</f>
        <v>0</v>
      </c>
      <c r="AR785" s="141" t="s">
        <v>346</v>
      </c>
      <c r="AT785" s="141" t="s">
        <v>253</v>
      </c>
      <c r="AU785" s="141" t="s">
        <v>83</v>
      </c>
      <c r="AY785" s="18" t="s">
        <v>251</v>
      </c>
      <c r="BE785" s="142">
        <f>IF(N785="základní",J785,0)</f>
        <v>0</v>
      </c>
      <c r="BF785" s="142">
        <f>IF(N785="snížená",J785,0)</f>
        <v>0</v>
      </c>
      <c r="BG785" s="142">
        <f>IF(N785="zákl. přenesená",J785,0)</f>
        <v>0</v>
      </c>
      <c r="BH785" s="142">
        <f>IF(N785="sníž. přenesená",J785,0)</f>
        <v>0</v>
      </c>
      <c r="BI785" s="142">
        <f>IF(N785="nulová",J785,0)</f>
        <v>0</v>
      </c>
      <c r="BJ785" s="18" t="s">
        <v>81</v>
      </c>
      <c r="BK785" s="142">
        <f>ROUND(I785*H785,2)</f>
        <v>0</v>
      </c>
      <c r="BL785" s="18" t="s">
        <v>346</v>
      </c>
      <c r="BM785" s="141" t="s">
        <v>1300</v>
      </c>
    </row>
    <row r="786" spans="2:65" s="1" customFormat="1" ht="11.25">
      <c r="B786" s="33"/>
      <c r="D786" s="143" t="s">
        <v>259</v>
      </c>
      <c r="F786" s="144" t="s">
        <v>1301</v>
      </c>
      <c r="I786" s="145"/>
      <c r="L786" s="33"/>
      <c r="M786" s="146"/>
      <c r="T786" s="54"/>
      <c r="AT786" s="18" t="s">
        <v>259</v>
      </c>
      <c r="AU786" s="18" t="s">
        <v>83</v>
      </c>
    </row>
    <row r="787" spans="2:65" s="13" customFormat="1" ht="11.25">
      <c r="B787" s="155"/>
      <c r="D787" s="148" t="s">
        <v>261</v>
      </c>
      <c r="E787" s="156" t="s">
        <v>19</v>
      </c>
      <c r="F787" s="157" t="s">
        <v>1302</v>
      </c>
      <c r="H787" s="156" t="s">
        <v>19</v>
      </c>
      <c r="I787" s="158"/>
      <c r="L787" s="155"/>
      <c r="M787" s="159"/>
      <c r="T787" s="160"/>
      <c r="AT787" s="156" t="s">
        <v>261</v>
      </c>
      <c r="AU787" s="156" t="s">
        <v>83</v>
      </c>
      <c r="AV787" s="13" t="s">
        <v>81</v>
      </c>
      <c r="AW787" s="13" t="s">
        <v>35</v>
      </c>
      <c r="AX787" s="13" t="s">
        <v>73</v>
      </c>
      <c r="AY787" s="156" t="s">
        <v>251</v>
      </c>
    </row>
    <row r="788" spans="2:65" s="13" customFormat="1" ht="11.25">
      <c r="B788" s="155"/>
      <c r="D788" s="148" t="s">
        <v>261</v>
      </c>
      <c r="E788" s="156" t="s">
        <v>19</v>
      </c>
      <c r="F788" s="157" t="s">
        <v>1303</v>
      </c>
      <c r="H788" s="156" t="s">
        <v>19</v>
      </c>
      <c r="I788" s="158"/>
      <c r="L788" s="155"/>
      <c r="M788" s="159"/>
      <c r="T788" s="160"/>
      <c r="AT788" s="156" t="s">
        <v>261</v>
      </c>
      <c r="AU788" s="156" t="s">
        <v>83</v>
      </c>
      <c r="AV788" s="13" t="s">
        <v>81</v>
      </c>
      <c r="AW788" s="13" t="s">
        <v>35</v>
      </c>
      <c r="AX788" s="13" t="s">
        <v>73</v>
      </c>
      <c r="AY788" s="156" t="s">
        <v>251</v>
      </c>
    </row>
    <row r="789" spans="2:65" s="12" customFormat="1" ht="11.25">
      <c r="B789" s="147"/>
      <c r="D789" s="148" t="s">
        <v>261</v>
      </c>
      <c r="E789" s="149" t="s">
        <v>178</v>
      </c>
      <c r="F789" s="150" t="s">
        <v>1304</v>
      </c>
      <c r="H789" s="151">
        <v>12.4</v>
      </c>
      <c r="I789" s="152"/>
      <c r="L789" s="147"/>
      <c r="M789" s="153"/>
      <c r="T789" s="154"/>
      <c r="AT789" s="149" t="s">
        <v>261</v>
      </c>
      <c r="AU789" s="149" t="s">
        <v>83</v>
      </c>
      <c r="AV789" s="12" t="s">
        <v>83</v>
      </c>
      <c r="AW789" s="12" t="s">
        <v>35</v>
      </c>
      <c r="AX789" s="12" t="s">
        <v>73</v>
      </c>
      <c r="AY789" s="149" t="s">
        <v>251</v>
      </c>
    </row>
    <row r="790" spans="2:65" s="12" customFormat="1" ht="11.25">
      <c r="B790" s="147"/>
      <c r="D790" s="148" t="s">
        <v>261</v>
      </c>
      <c r="E790" s="149" t="s">
        <v>175</v>
      </c>
      <c r="F790" s="150" t="s">
        <v>1305</v>
      </c>
      <c r="H790" s="151">
        <v>27.4</v>
      </c>
      <c r="I790" s="152"/>
      <c r="L790" s="147"/>
      <c r="M790" s="153"/>
      <c r="T790" s="154"/>
      <c r="AT790" s="149" t="s">
        <v>261</v>
      </c>
      <c r="AU790" s="149" t="s">
        <v>83</v>
      </c>
      <c r="AV790" s="12" t="s">
        <v>83</v>
      </c>
      <c r="AW790" s="12" t="s">
        <v>35</v>
      </c>
      <c r="AX790" s="12" t="s">
        <v>73</v>
      </c>
      <c r="AY790" s="149" t="s">
        <v>251</v>
      </c>
    </row>
    <row r="791" spans="2:65" s="15" customFormat="1" ht="11.25">
      <c r="B791" s="168"/>
      <c r="D791" s="148" t="s">
        <v>261</v>
      </c>
      <c r="E791" s="169" t="s">
        <v>19</v>
      </c>
      <c r="F791" s="170" t="s">
        <v>393</v>
      </c>
      <c r="H791" s="171">
        <v>39.799999999999997</v>
      </c>
      <c r="I791" s="172"/>
      <c r="L791" s="168"/>
      <c r="M791" s="173"/>
      <c r="T791" s="174"/>
      <c r="AT791" s="169" t="s">
        <v>261</v>
      </c>
      <c r="AU791" s="169" t="s">
        <v>83</v>
      </c>
      <c r="AV791" s="15" t="s">
        <v>268</v>
      </c>
      <c r="AW791" s="15" t="s">
        <v>35</v>
      </c>
      <c r="AX791" s="15" t="s">
        <v>73</v>
      </c>
      <c r="AY791" s="169" t="s">
        <v>251</v>
      </c>
    </row>
    <row r="792" spans="2:65" s="13" customFormat="1" ht="11.25">
      <c r="B792" s="155"/>
      <c r="D792" s="148" t="s">
        <v>261</v>
      </c>
      <c r="E792" s="156" t="s">
        <v>19</v>
      </c>
      <c r="F792" s="157" t="s">
        <v>1306</v>
      </c>
      <c r="H792" s="156" t="s">
        <v>19</v>
      </c>
      <c r="I792" s="158"/>
      <c r="L792" s="155"/>
      <c r="M792" s="159"/>
      <c r="T792" s="160"/>
      <c r="AT792" s="156" t="s">
        <v>261</v>
      </c>
      <c r="AU792" s="156" t="s">
        <v>83</v>
      </c>
      <c r="AV792" s="13" t="s">
        <v>81</v>
      </c>
      <c r="AW792" s="13" t="s">
        <v>35</v>
      </c>
      <c r="AX792" s="13" t="s">
        <v>73</v>
      </c>
      <c r="AY792" s="156" t="s">
        <v>251</v>
      </c>
    </row>
    <row r="793" spans="2:65" s="12" customFormat="1" ht="11.25">
      <c r="B793" s="147"/>
      <c r="D793" s="148" t="s">
        <v>261</v>
      </c>
      <c r="E793" s="149" t="s">
        <v>19</v>
      </c>
      <c r="F793" s="150" t="s">
        <v>1307</v>
      </c>
      <c r="H793" s="151">
        <v>119.4</v>
      </c>
      <c r="I793" s="152"/>
      <c r="L793" s="147"/>
      <c r="M793" s="153"/>
      <c r="T793" s="154"/>
      <c r="AT793" s="149" t="s">
        <v>261</v>
      </c>
      <c r="AU793" s="149" t="s">
        <v>83</v>
      </c>
      <c r="AV793" s="12" t="s">
        <v>83</v>
      </c>
      <c r="AW793" s="12" t="s">
        <v>35</v>
      </c>
      <c r="AX793" s="12" t="s">
        <v>81</v>
      </c>
      <c r="AY793" s="149" t="s">
        <v>251</v>
      </c>
    </row>
    <row r="794" spans="2:65" s="1" customFormat="1" ht="21.75" customHeight="1">
      <c r="B794" s="33"/>
      <c r="C794" s="175" t="s">
        <v>1308</v>
      </c>
      <c r="D794" s="175" t="s">
        <v>482</v>
      </c>
      <c r="E794" s="176" t="s">
        <v>1309</v>
      </c>
      <c r="F794" s="177" t="s">
        <v>1310</v>
      </c>
      <c r="G794" s="178" t="s">
        <v>90</v>
      </c>
      <c r="H794" s="179">
        <v>125.37</v>
      </c>
      <c r="I794" s="180"/>
      <c r="J794" s="181">
        <f>ROUND(I794*H794,2)</f>
        <v>0</v>
      </c>
      <c r="K794" s="177" t="s">
        <v>256</v>
      </c>
      <c r="L794" s="182"/>
      <c r="M794" s="183" t="s">
        <v>19</v>
      </c>
      <c r="N794" s="184" t="s">
        <v>44</v>
      </c>
      <c r="P794" s="139">
        <f>O794*H794</f>
        <v>0</v>
      </c>
      <c r="Q794" s="139">
        <v>2.3999999999999998E-3</v>
      </c>
      <c r="R794" s="139">
        <f>Q794*H794</f>
        <v>0.30088799999999999</v>
      </c>
      <c r="S794" s="139">
        <v>0</v>
      </c>
      <c r="T794" s="140">
        <f>S794*H794</f>
        <v>0</v>
      </c>
      <c r="AR794" s="141" t="s">
        <v>466</v>
      </c>
      <c r="AT794" s="141" t="s">
        <v>482</v>
      </c>
      <c r="AU794" s="141" t="s">
        <v>83</v>
      </c>
      <c r="AY794" s="18" t="s">
        <v>251</v>
      </c>
      <c r="BE794" s="142">
        <f>IF(N794="základní",J794,0)</f>
        <v>0</v>
      </c>
      <c r="BF794" s="142">
        <f>IF(N794="snížená",J794,0)</f>
        <v>0</v>
      </c>
      <c r="BG794" s="142">
        <f>IF(N794="zákl. přenesená",J794,0)</f>
        <v>0</v>
      </c>
      <c r="BH794" s="142">
        <f>IF(N794="sníž. přenesená",J794,0)</f>
        <v>0</v>
      </c>
      <c r="BI794" s="142">
        <f>IF(N794="nulová",J794,0)</f>
        <v>0</v>
      </c>
      <c r="BJ794" s="18" t="s">
        <v>81</v>
      </c>
      <c r="BK794" s="142">
        <f>ROUND(I794*H794,2)</f>
        <v>0</v>
      </c>
      <c r="BL794" s="18" t="s">
        <v>346</v>
      </c>
      <c r="BM794" s="141" t="s">
        <v>1311</v>
      </c>
    </row>
    <row r="795" spans="2:65" s="12" customFormat="1" ht="11.25">
      <c r="B795" s="147"/>
      <c r="D795" s="148" t="s">
        <v>261</v>
      </c>
      <c r="F795" s="150" t="s">
        <v>1312</v>
      </c>
      <c r="H795" s="151">
        <v>125.37</v>
      </c>
      <c r="I795" s="152"/>
      <c r="L795" s="147"/>
      <c r="M795" s="153"/>
      <c r="T795" s="154"/>
      <c r="AT795" s="149" t="s">
        <v>261</v>
      </c>
      <c r="AU795" s="149" t="s">
        <v>83</v>
      </c>
      <c r="AV795" s="12" t="s">
        <v>83</v>
      </c>
      <c r="AW795" s="12" t="s">
        <v>4</v>
      </c>
      <c r="AX795" s="12" t="s">
        <v>81</v>
      </c>
      <c r="AY795" s="149" t="s">
        <v>251</v>
      </c>
    </row>
    <row r="796" spans="2:65" s="1" customFormat="1" ht="24.2" customHeight="1">
      <c r="B796" s="33"/>
      <c r="C796" s="130" t="s">
        <v>1313</v>
      </c>
      <c r="D796" s="130" t="s">
        <v>253</v>
      </c>
      <c r="E796" s="131" t="s">
        <v>1314</v>
      </c>
      <c r="F796" s="132" t="s">
        <v>1315</v>
      </c>
      <c r="G796" s="133" t="s">
        <v>90</v>
      </c>
      <c r="H796" s="134">
        <v>379.05</v>
      </c>
      <c r="I796" s="135"/>
      <c r="J796" s="136">
        <f>ROUND(I796*H796,2)</f>
        <v>0</v>
      </c>
      <c r="K796" s="132" t="s">
        <v>256</v>
      </c>
      <c r="L796" s="33"/>
      <c r="M796" s="137" t="s">
        <v>19</v>
      </c>
      <c r="N796" s="138" t="s">
        <v>44</v>
      </c>
      <c r="P796" s="139">
        <f>O796*H796</f>
        <v>0</v>
      </c>
      <c r="Q796" s="139">
        <v>6.9999999999999994E-5</v>
      </c>
      <c r="R796" s="139">
        <f>Q796*H796</f>
        <v>2.6533499999999998E-2</v>
      </c>
      <c r="S796" s="139">
        <v>0</v>
      </c>
      <c r="T796" s="140">
        <f>S796*H796</f>
        <v>0</v>
      </c>
      <c r="AR796" s="141" t="s">
        <v>346</v>
      </c>
      <c r="AT796" s="141" t="s">
        <v>253</v>
      </c>
      <c r="AU796" s="141" t="s">
        <v>83</v>
      </c>
      <c r="AY796" s="18" t="s">
        <v>251</v>
      </c>
      <c r="BE796" s="142">
        <f>IF(N796="základní",J796,0)</f>
        <v>0</v>
      </c>
      <c r="BF796" s="142">
        <f>IF(N796="snížená",J796,0)</f>
        <v>0</v>
      </c>
      <c r="BG796" s="142">
        <f>IF(N796="zákl. přenesená",J796,0)</f>
        <v>0</v>
      </c>
      <c r="BH796" s="142">
        <f>IF(N796="sníž. přenesená",J796,0)</f>
        <v>0</v>
      </c>
      <c r="BI796" s="142">
        <f>IF(N796="nulová",J796,0)</f>
        <v>0</v>
      </c>
      <c r="BJ796" s="18" t="s">
        <v>81</v>
      </c>
      <c r="BK796" s="142">
        <f>ROUND(I796*H796,2)</f>
        <v>0</v>
      </c>
      <c r="BL796" s="18" t="s">
        <v>346</v>
      </c>
      <c r="BM796" s="141" t="s">
        <v>1316</v>
      </c>
    </row>
    <row r="797" spans="2:65" s="1" customFormat="1" ht="11.25">
      <c r="B797" s="33"/>
      <c r="D797" s="143" t="s">
        <v>259</v>
      </c>
      <c r="F797" s="144" t="s">
        <v>1317</v>
      </c>
      <c r="I797" s="145"/>
      <c r="L797" s="33"/>
      <c r="M797" s="146"/>
      <c r="T797" s="54"/>
      <c r="AT797" s="18" t="s">
        <v>259</v>
      </c>
      <c r="AU797" s="18" t="s">
        <v>83</v>
      </c>
    </row>
    <row r="798" spans="2:65" s="13" customFormat="1" ht="11.25">
      <c r="B798" s="155"/>
      <c r="D798" s="148" t="s">
        <v>261</v>
      </c>
      <c r="E798" s="156" t="s">
        <v>19</v>
      </c>
      <c r="F798" s="157" t="s">
        <v>1306</v>
      </c>
      <c r="H798" s="156" t="s">
        <v>19</v>
      </c>
      <c r="I798" s="158"/>
      <c r="L798" s="155"/>
      <c r="M798" s="159"/>
      <c r="T798" s="160"/>
      <c r="AT798" s="156" t="s">
        <v>261</v>
      </c>
      <c r="AU798" s="156" t="s">
        <v>83</v>
      </c>
      <c r="AV798" s="13" t="s">
        <v>81</v>
      </c>
      <c r="AW798" s="13" t="s">
        <v>35</v>
      </c>
      <c r="AX798" s="13" t="s">
        <v>73</v>
      </c>
      <c r="AY798" s="156" t="s">
        <v>251</v>
      </c>
    </row>
    <row r="799" spans="2:65" s="12" customFormat="1" ht="11.25">
      <c r="B799" s="147"/>
      <c r="D799" s="148" t="s">
        <v>261</v>
      </c>
      <c r="E799" s="149" t="s">
        <v>19</v>
      </c>
      <c r="F799" s="150" t="s">
        <v>1318</v>
      </c>
      <c r="H799" s="151">
        <v>379.05</v>
      </c>
      <c r="I799" s="152"/>
      <c r="L799" s="147"/>
      <c r="M799" s="153"/>
      <c r="T799" s="154"/>
      <c r="AT799" s="149" t="s">
        <v>261</v>
      </c>
      <c r="AU799" s="149" t="s">
        <v>83</v>
      </c>
      <c r="AV799" s="12" t="s">
        <v>83</v>
      </c>
      <c r="AW799" s="12" t="s">
        <v>35</v>
      </c>
      <c r="AX799" s="12" t="s">
        <v>81</v>
      </c>
      <c r="AY799" s="149" t="s">
        <v>251</v>
      </c>
    </row>
    <row r="800" spans="2:65" s="1" customFormat="1" ht="21.75" customHeight="1">
      <c r="B800" s="33"/>
      <c r="C800" s="175" t="s">
        <v>1319</v>
      </c>
      <c r="D800" s="175" t="s">
        <v>482</v>
      </c>
      <c r="E800" s="176" t="s">
        <v>1309</v>
      </c>
      <c r="F800" s="177" t="s">
        <v>1310</v>
      </c>
      <c r="G800" s="178" t="s">
        <v>90</v>
      </c>
      <c r="H800" s="179">
        <v>398.00299999999999</v>
      </c>
      <c r="I800" s="180"/>
      <c r="J800" s="181">
        <f>ROUND(I800*H800,2)</f>
        <v>0</v>
      </c>
      <c r="K800" s="177" t="s">
        <v>256</v>
      </c>
      <c r="L800" s="182"/>
      <c r="M800" s="183" t="s">
        <v>19</v>
      </c>
      <c r="N800" s="184" t="s">
        <v>44</v>
      </c>
      <c r="P800" s="139">
        <f>O800*H800</f>
        <v>0</v>
      </c>
      <c r="Q800" s="139">
        <v>2.3999999999999998E-3</v>
      </c>
      <c r="R800" s="139">
        <f>Q800*H800</f>
        <v>0.95520719999999992</v>
      </c>
      <c r="S800" s="139">
        <v>0</v>
      </c>
      <c r="T800" s="140">
        <f>S800*H800</f>
        <v>0</v>
      </c>
      <c r="AR800" s="141" t="s">
        <v>466</v>
      </c>
      <c r="AT800" s="141" t="s">
        <v>482</v>
      </c>
      <c r="AU800" s="141" t="s">
        <v>83</v>
      </c>
      <c r="AY800" s="18" t="s">
        <v>251</v>
      </c>
      <c r="BE800" s="142">
        <f>IF(N800="základní",J800,0)</f>
        <v>0</v>
      </c>
      <c r="BF800" s="142">
        <f>IF(N800="snížená",J800,0)</f>
        <v>0</v>
      </c>
      <c r="BG800" s="142">
        <f>IF(N800="zákl. přenesená",J800,0)</f>
        <v>0</v>
      </c>
      <c r="BH800" s="142">
        <f>IF(N800="sníž. přenesená",J800,0)</f>
        <v>0</v>
      </c>
      <c r="BI800" s="142">
        <f>IF(N800="nulová",J800,0)</f>
        <v>0</v>
      </c>
      <c r="BJ800" s="18" t="s">
        <v>81</v>
      </c>
      <c r="BK800" s="142">
        <f>ROUND(I800*H800,2)</f>
        <v>0</v>
      </c>
      <c r="BL800" s="18" t="s">
        <v>346</v>
      </c>
      <c r="BM800" s="141" t="s">
        <v>1320</v>
      </c>
    </row>
    <row r="801" spans="2:65" s="12" customFormat="1" ht="11.25">
      <c r="B801" s="147"/>
      <c r="D801" s="148" t="s">
        <v>261</v>
      </c>
      <c r="F801" s="150" t="s">
        <v>1321</v>
      </c>
      <c r="H801" s="151">
        <v>398.00299999999999</v>
      </c>
      <c r="I801" s="152"/>
      <c r="L801" s="147"/>
      <c r="M801" s="153"/>
      <c r="T801" s="154"/>
      <c r="AT801" s="149" t="s">
        <v>261</v>
      </c>
      <c r="AU801" s="149" t="s">
        <v>83</v>
      </c>
      <c r="AV801" s="12" t="s">
        <v>83</v>
      </c>
      <c r="AW801" s="12" t="s">
        <v>4</v>
      </c>
      <c r="AX801" s="12" t="s">
        <v>81</v>
      </c>
      <c r="AY801" s="149" t="s">
        <v>251</v>
      </c>
    </row>
    <row r="802" spans="2:65" s="1" customFormat="1" ht="24.2" customHeight="1">
      <c r="B802" s="33"/>
      <c r="C802" s="130" t="s">
        <v>1322</v>
      </c>
      <c r="D802" s="130" t="s">
        <v>253</v>
      </c>
      <c r="E802" s="131" t="s">
        <v>1323</v>
      </c>
      <c r="F802" s="132" t="s">
        <v>1324</v>
      </c>
      <c r="G802" s="133" t="s">
        <v>90</v>
      </c>
      <c r="H802" s="134">
        <v>31.600999999999999</v>
      </c>
      <c r="I802" s="135"/>
      <c r="J802" s="136">
        <f>ROUND(I802*H802,2)</f>
        <v>0</v>
      </c>
      <c r="K802" s="132" t="s">
        <v>256</v>
      </c>
      <c r="L802" s="33"/>
      <c r="M802" s="137" t="s">
        <v>19</v>
      </c>
      <c r="N802" s="138" t="s">
        <v>44</v>
      </c>
      <c r="P802" s="139">
        <f>O802*H802</f>
        <v>0</v>
      </c>
      <c r="Q802" s="139">
        <v>0</v>
      </c>
      <c r="R802" s="139">
        <f>Q802*H802</f>
        <v>0</v>
      </c>
      <c r="S802" s="139">
        <v>0</v>
      </c>
      <c r="T802" s="140">
        <f>S802*H802</f>
        <v>0</v>
      </c>
      <c r="AR802" s="141" t="s">
        <v>346</v>
      </c>
      <c r="AT802" s="141" t="s">
        <v>253</v>
      </c>
      <c r="AU802" s="141" t="s">
        <v>83</v>
      </c>
      <c r="AY802" s="18" t="s">
        <v>251</v>
      </c>
      <c r="BE802" s="142">
        <f>IF(N802="základní",J802,0)</f>
        <v>0</v>
      </c>
      <c r="BF802" s="142">
        <f>IF(N802="snížená",J802,0)</f>
        <v>0</v>
      </c>
      <c r="BG802" s="142">
        <f>IF(N802="zákl. přenesená",J802,0)</f>
        <v>0</v>
      </c>
      <c r="BH802" s="142">
        <f>IF(N802="sníž. přenesená",J802,0)</f>
        <v>0</v>
      </c>
      <c r="BI802" s="142">
        <f>IF(N802="nulová",J802,0)</f>
        <v>0</v>
      </c>
      <c r="BJ802" s="18" t="s">
        <v>81</v>
      </c>
      <c r="BK802" s="142">
        <f>ROUND(I802*H802,2)</f>
        <v>0</v>
      </c>
      <c r="BL802" s="18" t="s">
        <v>346</v>
      </c>
      <c r="BM802" s="141" t="s">
        <v>1325</v>
      </c>
    </row>
    <row r="803" spans="2:65" s="1" customFormat="1" ht="11.25">
      <c r="B803" s="33"/>
      <c r="D803" s="143" t="s">
        <v>259</v>
      </c>
      <c r="F803" s="144" t="s">
        <v>1326</v>
      </c>
      <c r="I803" s="145"/>
      <c r="L803" s="33"/>
      <c r="M803" s="146"/>
      <c r="T803" s="54"/>
      <c r="AT803" s="18" t="s">
        <v>259</v>
      </c>
      <c r="AU803" s="18" t="s">
        <v>83</v>
      </c>
    </row>
    <row r="804" spans="2:65" s="12" customFormat="1" ht="11.25">
      <c r="B804" s="147"/>
      <c r="D804" s="148" t="s">
        <v>261</v>
      </c>
      <c r="E804" s="149" t="s">
        <v>19</v>
      </c>
      <c r="F804" s="150" t="s">
        <v>145</v>
      </c>
      <c r="H804" s="151">
        <v>31.600999999999999</v>
      </c>
      <c r="I804" s="152"/>
      <c r="L804" s="147"/>
      <c r="M804" s="153"/>
      <c r="T804" s="154"/>
      <c r="AT804" s="149" t="s">
        <v>261</v>
      </c>
      <c r="AU804" s="149" t="s">
        <v>83</v>
      </c>
      <c r="AV804" s="12" t="s">
        <v>83</v>
      </c>
      <c r="AW804" s="12" t="s">
        <v>35</v>
      </c>
      <c r="AX804" s="12" t="s">
        <v>81</v>
      </c>
      <c r="AY804" s="149" t="s">
        <v>251</v>
      </c>
    </row>
    <row r="805" spans="2:65" s="1" customFormat="1" ht="16.5" customHeight="1">
      <c r="B805" s="33"/>
      <c r="C805" s="175" t="s">
        <v>1327</v>
      </c>
      <c r="D805" s="175" t="s">
        <v>482</v>
      </c>
      <c r="E805" s="176" t="s">
        <v>1328</v>
      </c>
      <c r="F805" s="177" t="s">
        <v>1329</v>
      </c>
      <c r="G805" s="178" t="s">
        <v>90</v>
      </c>
      <c r="H805" s="179">
        <v>34.840000000000003</v>
      </c>
      <c r="I805" s="180"/>
      <c r="J805" s="181">
        <f>ROUND(I805*H805,2)</f>
        <v>0</v>
      </c>
      <c r="K805" s="177" t="s">
        <v>256</v>
      </c>
      <c r="L805" s="182"/>
      <c r="M805" s="183" t="s">
        <v>19</v>
      </c>
      <c r="N805" s="184" t="s">
        <v>44</v>
      </c>
      <c r="P805" s="139">
        <f>O805*H805</f>
        <v>0</v>
      </c>
      <c r="Q805" s="139">
        <v>2.0999999999999999E-3</v>
      </c>
      <c r="R805" s="139">
        <f>Q805*H805</f>
        <v>7.3164000000000007E-2</v>
      </c>
      <c r="S805" s="139">
        <v>0</v>
      </c>
      <c r="T805" s="140">
        <f>S805*H805</f>
        <v>0</v>
      </c>
      <c r="AR805" s="141" t="s">
        <v>466</v>
      </c>
      <c r="AT805" s="141" t="s">
        <v>482</v>
      </c>
      <c r="AU805" s="141" t="s">
        <v>83</v>
      </c>
      <c r="AY805" s="18" t="s">
        <v>251</v>
      </c>
      <c r="BE805" s="142">
        <f>IF(N805="základní",J805,0)</f>
        <v>0</v>
      </c>
      <c r="BF805" s="142">
        <f>IF(N805="snížená",J805,0)</f>
        <v>0</v>
      </c>
      <c r="BG805" s="142">
        <f>IF(N805="zákl. přenesená",J805,0)</f>
        <v>0</v>
      </c>
      <c r="BH805" s="142">
        <f>IF(N805="sníž. přenesená",J805,0)</f>
        <v>0</v>
      </c>
      <c r="BI805" s="142">
        <f>IF(N805="nulová",J805,0)</f>
        <v>0</v>
      </c>
      <c r="BJ805" s="18" t="s">
        <v>81</v>
      </c>
      <c r="BK805" s="142">
        <f>ROUND(I805*H805,2)</f>
        <v>0</v>
      </c>
      <c r="BL805" s="18" t="s">
        <v>346</v>
      </c>
      <c r="BM805" s="141" t="s">
        <v>1330</v>
      </c>
    </row>
    <row r="806" spans="2:65" s="13" customFormat="1" ht="11.25">
      <c r="B806" s="155"/>
      <c r="D806" s="148" t="s">
        <v>261</v>
      </c>
      <c r="E806" s="156" t="s">
        <v>19</v>
      </c>
      <c r="F806" s="157" t="s">
        <v>1064</v>
      </c>
      <c r="H806" s="156" t="s">
        <v>19</v>
      </c>
      <c r="I806" s="158"/>
      <c r="L806" s="155"/>
      <c r="M806" s="159"/>
      <c r="T806" s="160"/>
      <c r="AT806" s="156" t="s">
        <v>261</v>
      </c>
      <c r="AU806" s="156" t="s">
        <v>83</v>
      </c>
      <c r="AV806" s="13" t="s">
        <v>81</v>
      </c>
      <c r="AW806" s="13" t="s">
        <v>35</v>
      </c>
      <c r="AX806" s="13" t="s">
        <v>73</v>
      </c>
      <c r="AY806" s="156" t="s">
        <v>251</v>
      </c>
    </row>
    <row r="807" spans="2:65" s="12" customFormat="1" ht="11.25">
      <c r="B807" s="147"/>
      <c r="D807" s="148" t="s">
        <v>261</v>
      </c>
      <c r="E807" s="149" t="s">
        <v>19</v>
      </c>
      <c r="F807" s="150" t="s">
        <v>1100</v>
      </c>
      <c r="H807" s="151">
        <v>33.180999999999997</v>
      </c>
      <c r="I807" s="152"/>
      <c r="L807" s="147"/>
      <c r="M807" s="153"/>
      <c r="T807" s="154"/>
      <c r="AT807" s="149" t="s">
        <v>261</v>
      </c>
      <c r="AU807" s="149" t="s">
        <v>83</v>
      </c>
      <c r="AV807" s="12" t="s">
        <v>83</v>
      </c>
      <c r="AW807" s="12" t="s">
        <v>35</v>
      </c>
      <c r="AX807" s="12" t="s">
        <v>81</v>
      </c>
      <c r="AY807" s="149" t="s">
        <v>251</v>
      </c>
    </row>
    <row r="808" spans="2:65" s="12" customFormat="1" ht="11.25">
      <c r="B808" s="147"/>
      <c r="D808" s="148" t="s">
        <v>261</v>
      </c>
      <c r="F808" s="150" t="s">
        <v>1331</v>
      </c>
      <c r="H808" s="151">
        <v>34.840000000000003</v>
      </c>
      <c r="I808" s="152"/>
      <c r="L808" s="147"/>
      <c r="M808" s="153"/>
      <c r="T808" s="154"/>
      <c r="AT808" s="149" t="s">
        <v>261</v>
      </c>
      <c r="AU808" s="149" t="s">
        <v>83</v>
      </c>
      <c r="AV808" s="12" t="s">
        <v>83</v>
      </c>
      <c r="AW808" s="12" t="s">
        <v>4</v>
      </c>
      <c r="AX808" s="12" t="s">
        <v>81</v>
      </c>
      <c r="AY808" s="149" t="s">
        <v>251</v>
      </c>
    </row>
    <row r="809" spans="2:65" s="1" customFormat="1" ht="37.9" customHeight="1">
      <c r="B809" s="33"/>
      <c r="C809" s="130" t="s">
        <v>1332</v>
      </c>
      <c r="D809" s="130" t="s">
        <v>253</v>
      </c>
      <c r="E809" s="131" t="s">
        <v>1333</v>
      </c>
      <c r="F809" s="132" t="s">
        <v>1334</v>
      </c>
      <c r="G809" s="133" t="s">
        <v>90</v>
      </c>
      <c r="H809" s="134">
        <v>31.600999999999999</v>
      </c>
      <c r="I809" s="135"/>
      <c r="J809" s="136">
        <f>ROUND(I809*H809,2)</f>
        <v>0</v>
      </c>
      <c r="K809" s="132" t="s">
        <v>256</v>
      </c>
      <c r="L809" s="33"/>
      <c r="M809" s="137" t="s">
        <v>19</v>
      </c>
      <c r="N809" s="138" t="s">
        <v>44</v>
      </c>
      <c r="P809" s="139">
        <f>O809*H809</f>
        <v>0</v>
      </c>
      <c r="Q809" s="139">
        <v>3.5E-4</v>
      </c>
      <c r="R809" s="139">
        <f>Q809*H809</f>
        <v>1.106035E-2</v>
      </c>
      <c r="S809" s="139">
        <v>0</v>
      </c>
      <c r="T809" s="140">
        <f>S809*H809</f>
        <v>0</v>
      </c>
      <c r="AR809" s="141" t="s">
        <v>346</v>
      </c>
      <c r="AT809" s="141" t="s">
        <v>253</v>
      </c>
      <c r="AU809" s="141" t="s">
        <v>83</v>
      </c>
      <c r="AY809" s="18" t="s">
        <v>251</v>
      </c>
      <c r="BE809" s="142">
        <f>IF(N809="základní",J809,0)</f>
        <v>0</v>
      </c>
      <c r="BF809" s="142">
        <f>IF(N809="snížená",J809,0)</f>
        <v>0</v>
      </c>
      <c r="BG809" s="142">
        <f>IF(N809="zákl. přenesená",J809,0)</f>
        <v>0</v>
      </c>
      <c r="BH809" s="142">
        <f>IF(N809="sníž. přenesená",J809,0)</f>
        <v>0</v>
      </c>
      <c r="BI809" s="142">
        <f>IF(N809="nulová",J809,0)</f>
        <v>0</v>
      </c>
      <c r="BJ809" s="18" t="s">
        <v>81</v>
      </c>
      <c r="BK809" s="142">
        <f>ROUND(I809*H809,2)</f>
        <v>0</v>
      </c>
      <c r="BL809" s="18" t="s">
        <v>346</v>
      </c>
      <c r="BM809" s="141" t="s">
        <v>1335</v>
      </c>
    </row>
    <row r="810" spans="2:65" s="1" customFormat="1" ht="11.25">
      <c r="B810" s="33"/>
      <c r="D810" s="143" t="s">
        <v>259</v>
      </c>
      <c r="F810" s="144" t="s">
        <v>1336</v>
      </c>
      <c r="I810" s="145"/>
      <c r="L810" s="33"/>
      <c r="M810" s="146"/>
      <c r="T810" s="54"/>
      <c r="AT810" s="18" t="s">
        <v>259</v>
      </c>
      <c r="AU810" s="18" t="s">
        <v>83</v>
      </c>
    </row>
    <row r="811" spans="2:65" s="12" customFormat="1" ht="11.25">
      <c r="B811" s="147"/>
      <c r="D811" s="148" t="s">
        <v>261</v>
      </c>
      <c r="E811" s="149" t="s">
        <v>19</v>
      </c>
      <c r="F811" s="150" t="s">
        <v>145</v>
      </c>
      <c r="H811" s="151">
        <v>31.600999999999999</v>
      </c>
      <c r="I811" s="152"/>
      <c r="L811" s="147"/>
      <c r="M811" s="153"/>
      <c r="T811" s="154"/>
      <c r="AT811" s="149" t="s">
        <v>261</v>
      </c>
      <c r="AU811" s="149" t="s">
        <v>83</v>
      </c>
      <c r="AV811" s="12" t="s">
        <v>83</v>
      </c>
      <c r="AW811" s="12" t="s">
        <v>35</v>
      </c>
      <c r="AX811" s="12" t="s">
        <v>81</v>
      </c>
      <c r="AY811" s="149" t="s">
        <v>251</v>
      </c>
    </row>
    <row r="812" spans="2:65" s="1" customFormat="1" ht="16.5" customHeight="1">
      <c r="B812" s="33"/>
      <c r="C812" s="175" t="s">
        <v>1337</v>
      </c>
      <c r="D812" s="175" t="s">
        <v>482</v>
      </c>
      <c r="E812" s="176" t="s">
        <v>1338</v>
      </c>
      <c r="F812" s="177" t="s">
        <v>1339</v>
      </c>
      <c r="G812" s="178" t="s">
        <v>122</v>
      </c>
      <c r="H812" s="179">
        <v>3.0339999999999998</v>
      </c>
      <c r="I812" s="180"/>
      <c r="J812" s="181">
        <f>ROUND(I812*H812,2)</f>
        <v>0</v>
      </c>
      <c r="K812" s="177" t="s">
        <v>256</v>
      </c>
      <c r="L812" s="182"/>
      <c r="M812" s="183" t="s">
        <v>19</v>
      </c>
      <c r="N812" s="184" t="s">
        <v>44</v>
      </c>
      <c r="P812" s="139">
        <f>O812*H812</f>
        <v>0</v>
      </c>
      <c r="Q812" s="139">
        <v>0.03</v>
      </c>
      <c r="R812" s="139">
        <f>Q812*H812</f>
        <v>9.101999999999999E-2</v>
      </c>
      <c r="S812" s="139">
        <v>0</v>
      </c>
      <c r="T812" s="140">
        <f>S812*H812</f>
        <v>0</v>
      </c>
      <c r="AR812" s="141" t="s">
        <v>466</v>
      </c>
      <c r="AT812" s="141" t="s">
        <v>482</v>
      </c>
      <c r="AU812" s="141" t="s">
        <v>83</v>
      </c>
      <c r="AY812" s="18" t="s">
        <v>251</v>
      </c>
      <c r="BE812" s="142">
        <f>IF(N812="základní",J812,0)</f>
        <v>0</v>
      </c>
      <c r="BF812" s="142">
        <f>IF(N812="snížená",J812,0)</f>
        <v>0</v>
      </c>
      <c r="BG812" s="142">
        <f>IF(N812="zákl. přenesená",J812,0)</f>
        <v>0</v>
      </c>
      <c r="BH812" s="142">
        <f>IF(N812="sníž. přenesená",J812,0)</f>
        <v>0</v>
      </c>
      <c r="BI812" s="142">
        <f>IF(N812="nulová",J812,0)</f>
        <v>0</v>
      </c>
      <c r="BJ812" s="18" t="s">
        <v>81</v>
      </c>
      <c r="BK812" s="142">
        <f>ROUND(I812*H812,2)</f>
        <v>0</v>
      </c>
      <c r="BL812" s="18" t="s">
        <v>346</v>
      </c>
      <c r="BM812" s="141" t="s">
        <v>1340</v>
      </c>
    </row>
    <row r="813" spans="2:65" s="13" customFormat="1" ht="11.25">
      <c r="B813" s="155"/>
      <c r="D813" s="148" t="s">
        <v>261</v>
      </c>
      <c r="E813" s="156" t="s">
        <v>19</v>
      </c>
      <c r="F813" s="157" t="s">
        <v>1064</v>
      </c>
      <c r="H813" s="156" t="s">
        <v>19</v>
      </c>
      <c r="I813" s="158"/>
      <c r="L813" s="155"/>
      <c r="M813" s="159"/>
      <c r="T813" s="160"/>
      <c r="AT813" s="156" t="s">
        <v>261</v>
      </c>
      <c r="AU813" s="156" t="s">
        <v>83</v>
      </c>
      <c r="AV813" s="13" t="s">
        <v>81</v>
      </c>
      <c r="AW813" s="13" t="s">
        <v>35</v>
      </c>
      <c r="AX813" s="13" t="s">
        <v>73</v>
      </c>
      <c r="AY813" s="156" t="s">
        <v>251</v>
      </c>
    </row>
    <row r="814" spans="2:65" s="12" customFormat="1" ht="11.25">
      <c r="B814" s="147"/>
      <c r="D814" s="148" t="s">
        <v>261</v>
      </c>
      <c r="E814" s="149" t="s">
        <v>19</v>
      </c>
      <c r="F814" s="150" t="s">
        <v>1341</v>
      </c>
      <c r="H814" s="151">
        <v>3.0339999999999998</v>
      </c>
      <c r="I814" s="152"/>
      <c r="L814" s="147"/>
      <c r="M814" s="153"/>
      <c r="T814" s="154"/>
      <c r="AT814" s="149" t="s">
        <v>261</v>
      </c>
      <c r="AU814" s="149" t="s">
        <v>83</v>
      </c>
      <c r="AV814" s="12" t="s">
        <v>83</v>
      </c>
      <c r="AW814" s="12" t="s">
        <v>35</v>
      </c>
      <c r="AX814" s="12" t="s">
        <v>81</v>
      </c>
      <c r="AY814" s="149" t="s">
        <v>251</v>
      </c>
    </row>
    <row r="815" spans="2:65" s="1" customFormat="1" ht="16.5" customHeight="1">
      <c r="B815" s="33"/>
      <c r="C815" s="130" t="s">
        <v>1342</v>
      </c>
      <c r="D815" s="130" t="s">
        <v>253</v>
      </c>
      <c r="E815" s="131" t="s">
        <v>1343</v>
      </c>
      <c r="F815" s="132" t="s">
        <v>1344</v>
      </c>
      <c r="G815" s="133" t="s">
        <v>90</v>
      </c>
      <c r="H815" s="134">
        <v>12.477</v>
      </c>
      <c r="I815" s="135"/>
      <c r="J815" s="136">
        <f>ROUND(I815*H815,2)</f>
        <v>0</v>
      </c>
      <c r="K815" s="132" t="s">
        <v>256</v>
      </c>
      <c r="L815" s="33"/>
      <c r="M815" s="137" t="s">
        <v>19</v>
      </c>
      <c r="N815" s="138" t="s">
        <v>44</v>
      </c>
      <c r="P815" s="139">
        <f>O815*H815</f>
        <v>0</v>
      </c>
      <c r="Q815" s="139">
        <v>0</v>
      </c>
      <c r="R815" s="139">
        <f>Q815*H815</f>
        <v>0</v>
      </c>
      <c r="S815" s="139">
        <v>0</v>
      </c>
      <c r="T815" s="140">
        <f>S815*H815</f>
        <v>0</v>
      </c>
      <c r="AR815" s="141" t="s">
        <v>346</v>
      </c>
      <c r="AT815" s="141" t="s">
        <v>253</v>
      </c>
      <c r="AU815" s="141" t="s">
        <v>83</v>
      </c>
      <c r="AY815" s="18" t="s">
        <v>251</v>
      </c>
      <c r="BE815" s="142">
        <f>IF(N815="základní",J815,0)</f>
        <v>0</v>
      </c>
      <c r="BF815" s="142">
        <f>IF(N815="snížená",J815,0)</f>
        <v>0</v>
      </c>
      <c r="BG815" s="142">
        <f>IF(N815="zákl. přenesená",J815,0)</f>
        <v>0</v>
      </c>
      <c r="BH815" s="142">
        <f>IF(N815="sníž. přenesená",J815,0)</f>
        <v>0</v>
      </c>
      <c r="BI815" s="142">
        <f>IF(N815="nulová",J815,0)</f>
        <v>0</v>
      </c>
      <c r="BJ815" s="18" t="s">
        <v>81</v>
      </c>
      <c r="BK815" s="142">
        <f>ROUND(I815*H815,2)</f>
        <v>0</v>
      </c>
      <c r="BL815" s="18" t="s">
        <v>346</v>
      </c>
      <c r="BM815" s="141" t="s">
        <v>1345</v>
      </c>
    </row>
    <row r="816" spans="2:65" s="1" customFormat="1" ht="11.25">
      <c r="B816" s="33"/>
      <c r="D816" s="143" t="s">
        <v>259</v>
      </c>
      <c r="F816" s="144" t="s">
        <v>1346</v>
      </c>
      <c r="I816" s="145"/>
      <c r="L816" s="33"/>
      <c r="M816" s="146"/>
      <c r="T816" s="54"/>
      <c r="AT816" s="18" t="s">
        <v>259</v>
      </c>
      <c r="AU816" s="18" t="s">
        <v>83</v>
      </c>
    </row>
    <row r="817" spans="2:65" s="12" customFormat="1" ht="11.25">
      <c r="B817" s="147"/>
      <c r="D817" s="148" t="s">
        <v>261</v>
      </c>
      <c r="E817" s="149" t="s">
        <v>19</v>
      </c>
      <c r="F817" s="150" t="s">
        <v>201</v>
      </c>
      <c r="H817" s="151">
        <v>12.477</v>
      </c>
      <c r="I817" s="152"/>
      <c r="L817" s="147"/>
      <c r="M817" s="153"/>
      <c r="T817" s="154"/>
      <c r="AT817" s="149" t="s">
        <v>261</v>
      </c>
      <c r="AU817" s="149" t="s">
        <v>83</v>
      </c>
      <c r="AV817" s="12" t="s">
        <v>83</v>
      </c>
      <c r="AW817" s="12" t="s">
        <v>35</v>
      </c>
      <c r="AX817" s="12" t="s">
        <v>81</v>
      </c>
      <c r="AY817" s="149" t="s">
        <v>251</v>
      </c>
    </row>
    <row r="818" spans="2:65" s="1" customFormat="1" ht="16.5" customHeight="1">
      <c r="B818" s="33"/>
      <c r="C818" s="175" t="s">
        <v>1347</v>
      </c>
      <c r="D818" s="175" t="s">
        <v>482</v>
      </c>
      <c r="E818" s="176" t="s">
        <v>1348</v>
      </c>
      <c r="F818" s="177" t="s">
        <v>1349</v>
      </c>
      <c r="G818" s="178" t="s">
        <v>122</v>
      </c>
      <c r="H818" s="179">
        <v>1.468</v>
      </c>
      <c r="I818" s="180"/>
      <c r="J818" s="181">
        <f>ROUND(I818*H818,2)</f>
        <v>0</v>
      </c>
      <c r="K818" s="177" t="s">
        <v>256</v>
      </c>
      <c r="L818" s="182"/>
      <c r="M818" s="183" t="s">
        <v>19</v>
      </c>
      <c r="N818" s="184" t="s">
        <v>44</v>
      </c>
      <c r="P818" s="139">
        <f>O818*H818</f>
        <v>0</v>
      </c>
      <c r="Q818" s="139">
        <v>0.03</v>
      </c>
      <c r="R818" s="139">
        <f>Q818*H818</f>
        <v>4.4039999999999996E-2</v>
      </c>
      <c r="S818" s="139">
        <v>0</v>
      </c>
      <c r="T818" s="140">
        <f>S818*H818</f>
        <v>0</v>
      </c>
      <c r="AR818" s="141" t="s">
        <v>466</v>
      </c>
      <c r="AT818" s="141" t="s">
        <v>482</v>
      </c>
      <c r="AU818" s="141" t="s">
        <v>83</v>
      </c>
      <c r="AY818" s="18" t="s">
        <v>251</v>
      </c>
      <c r="BE818" s="142">
        <f>IF(N818="základní",J818,0)</f>
        <v>0</v>
      </c>
      <c r="BF818" s="142">
        <f>IF(N818="snížená",J818,0)</f>
        <v>0</v>
      </c>
      <c r="BG818" s="142">
        <f>IF(N818="zákl. přenesená",J818,0)</f>
        <v>0</v>
      </c>
      <c r="BH818" s="142">
        <f>IF(N818="sníž. přenesená",J818,0)</f>
        <v>0</v>
      </c>
      <c r="BI818" s="142">
        <f>IF(N818="nulová",J818,0)</f>
        <v>0</v>
      </c>
      <c r="BJ818" s="18" t="s">
        <v>81</v>
      </c>
      <c r="BK818" s="142">
        <f>ROUND(I818*H818,2)</f>
        <v>0</v>
      </c>
      <c r="BL818" s="18" t="s">
        <v>346</v>
      </c>
      <c r="BM818" s="141" t="s">
        <v>1350</v>
      </c>
    </row>
    <row r="819" spans="2:65" s="13" customFormat="1" ht="11.25">
      <c r="B819" s="155"/>
      <c r="D819" s="148" t="s">
        <v>261</v>
      </c>
      <c r="E819" s="156" t="s">
        <v>19</v>
      </c>
      <c r="F819" s="157" t="s">
        <v>1064</v>
      </c>
      <c r="H819" s="156" t="s">
        <v>19</v>
      </c>
      <c r="I819" s="158"/>
      <c r="L819" s="155"/>
      <c r="M819" s="159"/>
      <c r="T819" s="160"/>
      <c r="AT819" s="156" t="s">
        <v>261</v>
      </c>
      <c r="AU819" s="156" t="s">
        <v>83</v>
      </c>
      <c r="AV819" s="13" t="s">
        <v>81</v>
      </c>
      <c r="AW819" s="13" t="s">
        <v>35</v>
      </c>
      <c r="AX819" s="13" t="s">
        <v>73</v>
      </c>
      <c r="AY819" s="156" t="s">
        <v>251</v>
      </c>
    </row>
    <row r="820" spans="2:65" s="12" customFormat="1" ht="11.25">
      <c r="B820" s="147"/>
      <c r="D820" s="148" t="s">
        <v>261</v>
      </c>
      <c r="E820" s="149" t="s">
        <v>19</v>
      </c>
      <c r="F820" s="150" t="s">
        <v>1351</v>
      </c>
      <c r="H820" s="151">
        <v>1.468</v>
      </c>
      <c r="I820" s="152"/>
      <c r="L820" s="147"/>
      <c r="M820" s="153"/>
      <c r="T820" s="154"/>
      <c r="AT820" s="149" t="s">
        <v>261</v>
      </c>
      <c r="AU820" s="149" t="s">
        <v>83</v>
      </c>
      <c r="AV820" s="12" t="s">
        <v>83</v>
      </c>
      <c r="AW820" s="12" t="s">
        <v>35</v>
      </c>
      <c r="AX820" s="12" t="s">
        <v>81</v>
      </c>
      <c r="AY820" s="149" t="s">
        <v>251</v>
      </c>
    </row>
    <row r="821" spans="2:65" s="1" customFormat="1" ht="24.2" customHeight="1">
      <c r="B821" s="33"/>
      <c r="C821" s="130" t="s">
        <v>1352</v>
      </c>
      <c r="D821" s="130" t="s">
        <v>253</v>
      </c>
      <c r="E821" s="131" t="s">
        <v>1353</v>
      </c>
      <c r="F821" s="132" t="s">
        <v>1299</v>
      </c>
      <c r="G821" s="133" t="s">
        <v>90</v>
      </c>
      <c r="H821" s="134">
        <v>6.0549999999999997</v>
      </c>
      <c r="I821" s="135"/>
      <c r="J821" s="136">
        <f>ROUND(I821*H821,2)</f>
        <v>0</v>
      </c>
      <c r="K821" s="132" t="s">
        <v>256</v>
      </c>
      <c r="L821" s="33"/>
      <c r="M821" s="137" t="s">
        <v>19</v>
      </c>
      <c r="N821" s="138" t="s">
        <v>44</v>
      </c>
      <c r="P821" s="139">
        <f>O821*H821</f>
        <v>0</v>
      </c>
      <c r="Q821" s="139">
        <v>6.1199999999999996E-3</v>
      </c>
      <c r="R821" s="139">
        <f>Q821*H821</f>
        <v>3.7056599999999995E-2</v>
      </c>
      <c r="S821" s="139">
        <v>0</v>
      </c>
      <c r="T821" s="140">
        <f>S821*H821</f>
        <v>0</v>
      </c>
      <c r="AR821" s="141" t="s">
        <v>346</v>
      </c>
      <c r="AT821" s="141" t="s">
        <v>253</v>
      </c>
      <c r="AU821" s="141" t="s">
        <v>83</v>
      </c>
      <c r="AY821" s="18" t="s">
        <v>251</v>
      </c>
      <c r="BE821" s="142">
        <f>IF(N821="základní",J821,0)</f>
        <v>0</v>
      </c>
      <c r="BF821" s="142">
        <f>IF(N821="snížená",J821,0)</f>
        <v>0</v>
      </c>
      <c r="BG821" s="142">
        <f>IF(N821="zákl. přenesená",J821,0)</f>
        <v>0</v>
      </c>
      <c r="BH821" s="142">
        <f>IF(N821="sníž. přenesená",J821,0)</f>
        <v>0</v>
      </c>
      <c r="BI821" s="142">
        <f>IF(N821="nulová",J821,0)</f>
        <v>0</v>
      </c>
      <c r="BJ821" s="18" t="s">
        <v>81</v>
      </c>
      <c r="BK821" s="142">
        <f>ROUND(I821*H821,2)</f>
        <v>0</v>
      </c>
      <c r="BL821" s="18" t="s">
        <v>346</v>
      </c>
      <c r="BM821" s="141" t="s">
        <v>1354</v>
      </c>
    </row>
    <row r="822" spans="2:65" s="1" customFormat="1" ht="11.25">
      <c r="B822" s="33"/>
      <c r="D822" s="143" t="s">
        <v>259</v>
      </c>
      <c r="F822" s="144" t="s">
        <v>1355</v>
      </c>
      <c r="I822" s="145"/>
      <c r="L822" s="33"/>
      <c r="M822" s="146"/>
      <c r="T822" s="54"/>
      <c r="AT822" s="18" t="s">
        <v>259</v>
      </c>
      <c r="AU822" s="18" t="s">
        <v>83</v>
      </c>
    </row>
    <row r="823" spans="2:65" s="12" customFormat="1" ht="11.25">
      <c r="B823" s="147"/>
      <c r="D823" s="148" t="s">
        <v>261</v>
      </c>
      <c r="E823" s="149" t="s">
        <v>19</v>
      </c>
      <c r="F823" s="150" t="s">
        <v>184</v>
      </c>
      <c r="H823" s="151">
        <v>6.0549999999999997</v>
      </c>
      <c r="I823" s="152"/>
      <c r="L823" s="147"/>
      <c r="M823" s="153"/>
      <c r="T823" s="154"/>
      <c r="AT823" s="149" t="s">
        <v>261</v>
      </c>
      <c r="AU823" s="149" t="s">
        <v>83</v>
      </c>
      <c r="AV823" s="12" t="s">
        <v>83</v>
      </c>
      <c r="AW823" s="12" t="s">
        <v>35</v>
      </c>
      <c r="AX823" s="12" t="s">
        <v>81</v>
      </c>
      <c r="AY823" s="149" t="s">
        <v>251</v>
      </c>
    </row>
    <row r="824" spans="2:65" s="1" customFormat="1" ht="16.5" customHeight="1">
      <c r="B824" s="33"/>
      <c r="C824" s="175" t="s">
        <v>1356</v>
      </c>
      <c r="D824" s="175" t="s">
        <v>482</v>
      </c>
      <c r="E824" s="176" t="s">
        <v>1357</v>
      </c>
      <c r="F824" s="177" t="s">
        <v>1358</v>
      </c>
      <c r="G824" s="178" t="s">
        <v>90</v>
      </c>
      <c r="H824" s="179">
        <v>6.1760000000000002</v>
      </c>
      <c r="I824" s="180"/>
      <c r="J824" s="181">
        <f>ROUND(I824*H824,2)</f>
        <v>0</v>
      </c>
      <c r="K824" s="177" t="s">
        <v>256</v>
      </c>
      <c r="L824" s="182"/>
      <c r="M824" s="183" t="s">
        <v>19</v>
      </c>
      <c r="N824" s="184" t="s">
        <v>44</v>
      </c>
      <c r="P824" s="139">
        <f>O824*H824</f>
        <v>0</v>
      </c>
      <c r="Q824" s="139">
        <v>2.8999999999999998E-3</v>
      </c>
      <c r="R824" s="139">
        <f>Q824*H824</f>
        <v>1.79104E-2</v>
      </c>
      <c r="S824" s="139">
        <v>0</v>
      </c>
      <c r="T824" s="140">
        <f>S824*H824</f>
        <v>0</v>
      </c>
      <c r="AR824" s="141" t="s">
        <v>466</v>
      </c>
      <c r="AT824" s="141" t="s">
        <v>482</v>
      </c>
      <c r="AU824" s="141" t="s">
        <v>83</v>
      </c>
      <c r="AY824" s="18" t="s">
        <v>251</v>
      </c>
      <c r="BE824" s="142">
        <f>IF(N824="základní",J824,0)</f>
        <v>0</v>
      </c>
      <c r="BF824" s="142">
        <f>IF(N824="snížená",J824,0)</f>
        <v>0</v>
      </c>
      <c r="BG824" s="142">
        <f>IF(N824="zákl. přenesená",J824,0)</f>
        <v>0</v>
      </c>
      <c r="BH824" s="142">
        <f>IF(N824="sníž. přenesená",J824,0)</f>
        <v>0</v>
      </c>
      <c r="BI824" s="142">
        <f>IF(N824="nulová",J824,0)</f>
        <v>0</v>
      </c>
      <c r="BJ824" s="18" t="s">
        <v>81</v>
      </c>
      <c r="BK824" s="142">
        <f>ROUND(I824*H824,2)</f>
        <v>0</v>
      </c>
      <c r="BL824" s="18" t="s">
        <v>346</v>
      </c>
      <c r="BM824" s="141" t="s">
        <v>1359</v>
      </c>
    </row>
    <row r="825" spans="2:65" s="13" customFormat="1" ht="11.25">
      <c r="B825" s="155"/>
      <c r="D825" s="148" t="s">
        <v>261</v>
      </c>
      <c r="E825" s="156" t="s">
        <v>19</v>
      </c>
      <c r="F825" s="157" t="s">
        <v>1064</v>
      </c>
      <c r="H825" s="156" t="s">
        <v>19</v>
      </c>
      <c r="I825" s="158"/>
      <c r="L825" s="155"/>
      <c r="M825" s="159"/>
      <c r="T825" s="160"/>
      <c r="AT825" s="156" t="s">
        <v>261</v>
      </c>
      <c r="AU825" s="156" t="s">
        <v>83</v>
      </c>
      <c r="AV825" s="13" t="s">
        <v>81</v>
      </c>
      <c r="AW825" s="13" t="s">
        <v>35</v>
      </c>
      <c r="AX825" s="13" t="s">
        <v>73</v>
      </c>
      <c r="AY825" s="156" t="s">
        <v>251</v>
      </c>
    </row>
    <row r="826" spans="2:65" s="12" customFormat="1" ht="11.25">
      <c r="B826" s="147"/>
      <c r="D826" s="148" t="s">
        <v>261</v>
      </c>
      <c r="E826" s="149" t="s">
        <v>19</v>
      </c>
      <c r="F826" s="150" t="s">
        <v>1360</v>
      </c>
      <c r="H826" s="151">
        <v>6.1760000000000002</v>
      </c>
      <c r="I826" s="152"/>
      <c r="L826" s="147"/>
      <c r="M826" s="153"/>
      <c r="T826" s="154"/>
      <c r="AT826" s="149" t="s">
        <v>261</v>
      </c>
      <c r="AU826" s="149" t="s">
        <v>83</v>
      </c>
      <c r="AV826" s="12" t="s">
        <v>83</v>
      </c>
      <c r="AW826" s="12" t="s">
        <v>35</v>
      </c>
      <c r="AX826" s="12" t="s">
        <v>81</v>
      </c>
      <c r="AY826" s="149" t="s">
        <v>251</v>
      </c>
    </row>
    <row r="827" spans="2:65" s="1" customFormat="1" ht="24.2" customHeight="1">
      <c r="B827" s="33"/>
      <c r="C827" s="130" t="s">
        <v>1361</v>
      </c>
      <c r="D827" s="130" t="s">
        <v>253</v>
      </c>
      <c r="E827" s="131" t="s">
        <v>1362</v>
      </c>
      <c r="F827" s="132" t="s">
        <v>1363</v>
      </c>
      <c r="G827" s="133" t="s">
        <v>101</v>
      </c>
      <c r="H827" s="134">
        <v>4.5999999999999996</v>
      </c>
      <c r="I827" s="135"/>
      <c r="J827" s="136">
        <f>ROUND(I827*H827,2)</f>
        <v>0</v>
      </c>
      <c r="K827" s="132" t="s">
        <v>256</v>
      </c>
      <c r="L827" s="33"/>
      <c r="M827" s="137" t="s">
        <v>19</v>
      </c>
      <c r="N827" s="138" t="s">
        <v>44</v>
      </c>
      <c r="P827" s="139">
        <f>O827*H827</f>
        <v>0</v>
      </c>
      <c r="Q827" s="139">
        <v>6.7000000000000002E-4</v>
      </c>
      <c r="R827" s="139">
        <f>Q827*H827</f>
        <v>3.0819999999999997E-3</v>
      </c>
      <c r="S827" s="139">
        <v>0</v>
      </c>
      <c r="T827" s="140">
        <f>S827*H827</f>
        <v>0</v>
      </c>
      <c r="AR827" s="141" t="s">
        <v>346</v>
      </c>
      <c r="AT827" s="141" t="s">
        <v>253</v>
      </c>
      <c r="AU827" s="141" t="s">
        <v>83</v>
      </c>
      <c r="AY827" s="18" t="s">
        <v>251</v>
      </c>
      <c r="BE827" s="142">
        <f>IF(N827="základní",J827,0)</f>
        <v>0</v>
      </c>
      <c r="BF827" s="142">
        <f>IF(N827="snížená",J827,0)</f>
        <v>0</v>
      </c>
      <c r="BG827" s="142">
        <f>IF(N827="zákl. přenesená",J827,0)</f>
        <v>0</v>
      </c>
      <c r="BH827" s="142">
        <f>IF(N827="sníž. přenesená",J827,0)</f>
        <v>0</v>
      </c>
      <c r="BI827" s="142">
        <f>IF(N827="nulová",J827,0)</f>
        <v>0</v>
      </c>
      <c r="BJ827" s="18" t="s">
        <v>81</v>
      </c>
      <c r="BK827" s="142">
        <f>ROUND(I827*H827,2)</f>
        <v>0</v>
      </c>
      <c r="BL827" s="18" t="s">
        <v>346</v>
      </c>
      <c r="BM827" s="141" t="s">
        <v>1364</v>
      </c>
    </row>
    <row r="828" spans="2:65" s="1" customFormat="1" ht="11.25">
      <c r="B828" s="33"/>
      <c r="D828" s="143" t="s">
        <v>259</v>
      </c>
      <c r="F828" s="144" t="s">
        <v>1365</v>
      </c>
      <c r="I828" s="145"/>
      <c r="L828" s="33"/>
      <c r="M828" s="146"/>
      <c r="T828" s="54"/>
      <c r="AT828" s="18" t="s">
        <v>259</v>
      </c>
      <c r="AU828" s="18" t="s">
        <v>83</v>
      </c>
    </row>
    <row r="829" spans="2:65" s="12" customFormat="1" ht="11.25">
      <c r="B829" s="147"/>
      <c r="D829" s="148" t="s">
        <v>261</v>
      </c>
      <c r="E829" s="149" t="s">
        <v>19</v>
      </c>
      <c r="F829" s="150" t="s">
        <v>605</v>
      </c>
      <c r="H829" s="151">
        <v>2.2999999999999998</v>
      </c>
      <c r="I829" s="152"/>
      <c r="L829" s="147"/>
      <c r="M829" s="153"/>
      <c r="T829" s="154"/>
      <c r="AT829" s="149" t="s">
        <v>261</v>
      </c>
      <c r="AU829" s="149" t="s">
        <v>83</v>
      </c>
      <c r="AV829" s="12" t="s">
        <v>83</v>
      </c>
      <c r="AW829" s="12" t="s">
        <v>35</v>
      </c>
      <c r="AX829" s="12" t="s">
        <v>73</v>
      </c>
      <c r="AY829" s="149" t="s">
        <v>251</v>
      </c>
    </row>
    <row r="830" spans="2:65" s="12" customFormat="1" ht="11.25">
      <c r="B830" s="147"/>
      <c r="D830" s="148" t="s">
        <v>261</v>
      </c>
      <c r="E830" s="149" t="s">
        <v>19</v>
      </c>
      <c r="F830" s="150" t="s">
        <v>606</v>
      </c>
      <c r="H830" s="151">
        <v>2.2999999999999998</v>
      </c>
      <c r="I830" s="152"/>
      <c r="L830" s="147"/>
      <c r="M830" s="153"/>
      <c r="T830" s="154"/>
      <c r="AT830" s="149" t="s">
        <v>261</v>
      </c>
      <c r="AU830" s="149" t="s">
        <v>83</v>
      </c>
      <c r="AV830" s="12" t="s">
        <v>83</v>
      </c>
      <c r="AW830" s="12" t="s">
        <v>35</v>
      </c>
      <c r="AX830" s="12" t="s">
        <v>73</v>
      </c>
      <c r="AY830" s="149" t="s">
        <v>251</v>
      </c>
    </row>
    <row r="831" spans="2:65" s="15" customFormat="1" ht="11.25">
      <c r="B831" s="168"/>
      <c r="D831" s="148" t="s">
        <v>261</v>
      </c>
      <c r="E831" s="169" t="s">
        <v>19</v>
      </c>
      <c r="F831" s="170" t="s">
        <v>393</v>
      </c>
      <c r="H831" s="171">
        <v>4.5999999999999996</v>
      </c>
      <c r="I831" s="172"/>
      <c r="L831" s="168"/>
      <c r="M831" s="173"/>
      <c r="T831" s="174"/>
      <c r="AT831" s="169" t="s">
        <v>261</v>
      </c>
      <c r="AU831" s="169" t="s">
        <v>83</v>
      </c>
      <c r="AV831" s="15" t="s">
        <v>268</v>
      </c>
      <c r="AW831" s="15" t="s">
        <v>35</v>
      </c>
      <c r="AX831" s="15" t="s">
        <v>81</v>
      </c>
      <c r="AY831" s="169" t="s">
        <v>251</v>
      </c>
    </row>
    <row r="832" spans="2:65" s="1" customFormat="1" ht="24.2" customHeight="1">
      <c r="B832" s="33"/>
      <c r="C832" s="175" t="s">
        <v>1366</v>
      </c>
      <c r="D832" s="175" t="s">
        <v>482</v>
      </c>
      <c r="E832" s="176" t="s">
        <v>1367</v>
      </c>
      <c r="F832" s="177" t="s">
        <v>1368</v>
      </c>
      <c r="G832" s="178" t="s">
        <v>101</v>
      </c>
      <c r="H832" s="179">
        <v>5.52</v>
      </c>
      <c r="I832" s="180"/>
      <c r="J832" s="181">
        <f>ROUND(I832*H832,2)</f>
        <v>0</v>
      </c>
      <c r="K832" s="177" t="s">
        <v>256</v>
      </c>
      <c r="L832" s="182"/>
      <c r="M832" s="183" t="s">
        <v>19</v>
      </c>
      <c r="N832" s="184" t="s">
        <v>44</v>
      </c>
      <c r="P832" s="139">
        <f>O832*H832</f>
        <v>0</v>
      </c>
      <c r="Q832" s="139">
        <v>1.26E-2</v>
      </c>
      <c r="R832" s="139">
        <f>Q832*H832</f>
        <v>6.9551999999999989E-2</v>
      </c>
      <c r="S832" s="139">
        <v>0</v>
      </c>
      <c r="T832" s="140">
        <f>S832*H832</f>
        <v>0</v>
      </c>
      <c r="AR832" s="141" t="s">
        <v>466</v>
      </c>
      <c r="AT832" s="141" t="s">
        <v>482</v>
      </c>
      <c r="AU832" s="141" t="s">
        <v>83</v>
      </c>
      <c r="AY832" s="18" t="s">
        <v>251</v>
      </c>
      <c r="BE832" s="142">
        <f>IF(N832="základní",J832,0)</f>
        <v>0</v>
      </c>
      <c r="BF832" s="142">
        <f>IF(N832="snížená",J832,0)</f>
        <v>0</v>
      </c>
      <c r="BG832" s="142">
        <f>IF(N832="zákl. přenesená",J832,0)</f>
        <v>0</v>
      </c>
      <c r="BH832" s="142">
        <f>IF(N832="sníž. přenesená",J832,0)</f>
        <v>0</v>
      </c>
      <c r="BI832" s="142">
        <f>IF(N832="nulová",J832,0)</f>
        <v>0</v>
      </c>
      <c r="BJ832" s="18" t="s">
        <v>81</v>
      </c>
      <c r="BK832" s="142">
        <f>ROUND(I832*H832,2)</f>
        <v>0</v>
      </c>
      <c r="BL832" s="18" t="s">
        <v>346</v>
      </c>
      <c r="BM832" s="141" t="s">
        <v>1369</v>
      </c>
    </row>
    <row r="833" spans="2:65" s="12" customFormat="1" ht="11.25">
      <c r="B833" s="147"/>
      <c r="D833" s="148" t="s">
        <v>261</v>
      </c>
      <c r="F833" s="150" t="s">
        <v>1370</v>
      </c>
      <c r="H833" s="151">
        <v>5.52</v>
      </c>
      <c r="I833" s="152"/>
      <c r="L833" s="147"/>
      <c r="M833" s="153"/>
      <c r="T833" s="154"/>
      <c r="AT833" s="149" t="s">
        <v>261</v>
      </c>
      <c r="AU833" s="149" t="s">
        <v>83</v>
      </c>
      <c r="AV833" s="12" t="s">
        <v>83</v>
      </c>
      <c r="AW833" s="12" t="s">
        <v>4</v>
      </c>
      <c r="AX833" s="12" t="s">
        <v>81</v>
      </c>
      <c r="AY833" s="149" t="s">
        <v>251</v>
      </c>
    </row>
    <row r="834" spans="2:65" s="1" customFormat="1" ht="24.2" customHeight="1">
      <c r="B834" s="33"/>
      <c r="C834" s="130" t="s">
        <v>1371</v>
      </c>
      <c r="D834" s="130" t="s">
        <v>253</v>
      </c>
      <c r="E834" s="131" t="s">
        <v>1372</v>
      </c>
      <c r="F834" s="132" t="s">
        <v>1373</v>
      </c>
      <c r="G834" s="133" t="s">
        <v>324</v>
      </c>
      <c r="H834" s="134">
        <v>2.36</v>
      </c>
      <c r="I834" s="135"/>
      <c r="J834" s="136">
        <f>ROUND(I834*H834,2)</f>
        <v>0</v>
      </c>
      <c r="K834" s="132" t="s">
        <v>256</v>
      </c>
      <c r="L834" s="33"/>
      <c r="M834" s="137" t="s">
        <v>19</v>
      </c>
      <c r="N834" s="138" t="s">
        <v>44</v>
      </c>
      <c r="P834" s="139">
        <f>O834*H834</f>
        <v>0</v>
      </c>
      <c r="Q834" s="139">
        <v>0</v>
      </c>
      <c r="R834" s="139">
        <f>Q834*H834</f>
        <v>0</v>
      </c>
      <c r="S834" s="139">
        <v>0</v>
      </c>
      <c r="T834" s="140">
        <f>S834*H834</f>
        <v>0</v>
      </c>
      <c r="AR834" s="141" t="s">
        <v>346</v>
      </c>
      <c r="AT834" s="141" t="s">
        <v>253</v>
      </c>
      <c r="AU834" s="141" t="s">
        <v>83</v>
      </c>
      <c r="AY834" s="18" t="s">
        <v>251</v>
      </c>
      <c r="BE834" s="142">
        <f>IF(N834="základní",J834,0)</f>
        <v>0</v>
      </c>
      <c r="BF834" s="142">
        <f>IF(N834="snížená",J834,0)</f>
        <v>0</v>
      </c>
      <c r="BG834" s="142">
        <f>IF(N834="zákl. přenesená",J834,0)</f>
        <v>0</v>
      </c>
      <c r="BH834" s="142">
        <f>IF(N834="sníž. přenesená",J834,0)</f>
        <v>0</v>
      </c>
      <c r="BI834" s="142">
        <f>IF(N834="nulová",J834,0)</f>
        <v>0</v>
      </c>
      <c r="BJ834" s="18" t="s">
        <v>81</v>
      </c>
      <c r="BK834" s="142">
        <f>ROUND(I834*H834,2)</f>
        <v>0</v>
      </c>
      <c r="BL834" s="18" t="s">
        <v>346</v>
      </c>
      <c r="BM834" s="141" t="s">
        <v>1374</v>
      </c>
    </row>
    <row r="835" spans="2:65" s="1" customFormat="1" ht="11.25">
      <c r="B835" s="33"/>
      <c r="D835" s="143" t="s">
        <v>259</v>
      </c>
      <c r="F835" s="144" t="s">
        <v>1375</v>
      </c>
      <c r="I835" s="145"/>
      <c r="L835" s="33"/>
      <c r="M835" s="146"/>
      <c r="T835" s="54"/>
      <c r="AT835" s="18" t="s">
        <v>259</v>
      </c>
      <c r="AU835" s="18" t="s">
        <v>83</v>
      </c>
    </row>
    <row r="836" spans="2:65" s="11" customFormat="1" ht="22.9" customHeight="1">
      <c r="B836" s="118"/>
      <c r="D836" s="119" t="s">
        <v>72</v>
      </c>
      <c r="E836" s="128" t="s">
        <v>1376</v>
      </c>
      <c r="F836" s="128" t="s">
        <v>1377</v>
      </c>
      <c r="I836" s="121"/>
      <c r="J836" s="129">
        <f>BK836</f>
        <v>0</v>
      </c>
      <c r="L836" s="118"/>
      <c r="M836" s="123"/>
      <c r="P836" s="124">
        <f>SUM(P837:P841)</f>
        <v>0</v>
      </c>
      <c r="R836" s="124">
        <f>SUM(R837:R841)</f>
        <v>0</v>
      </c>
      <c r="T836" s="125">
        <f>SUM(T837:T841)</f>
        <v>11.330399999999999</v>
      </c>
      <c r="AR836" s="119" t="s">
        <v>83</v>
      </c>
      <c r="AT836" s="126" t="s">
        <v>72</v>
      </c>
      <c r="AU836" s="126" t="s">
        <v>81</v>
      </c>
      <c r="AY836" s="119" t="s">
        <v>251</v>
      </c>
      <c r="BK836" s="127">
        <f>SUM(BK837:BK841)</f>
        <v>0</v>
      </c>
    </row>
    <row r="837" spans="2:65" s="1" customFormat="1" ht="16.5" customHeight="1">
      <c r="B837" s="33"/>
      <c r="C837" s="130" t="s">
        <v>1378</v>
      </c>
      <c r="D837" s="130" t="s">
        <v>253</v>
      </c>
      <c r="E837" s="131" t="s">
        <v>1379</v>
      </c>
      <c r="F837" s="132" t="s">
        <v>1380</v>
      </c>
      <c r="G837" s="133" t="s">
        <v>90</v>
      </c>
      <c r="H837" s="134">
        <v>37.768000000000001</v>
      </c>
      <c r="I837" s="135"/>
      <c r="J837" s="136">
        <f>ROUND(I837*H837,2)</f>
        <v>0</v>
      </c>
      <c r="K837" s="132" t="s">
        <v>256</v>
      </c>
      <c r="L837" s="33"/>
      <c r="M837" s="137" t="s">
        <v>19</v>
      </c>
      <c r="N837" s="138" t="s">
        <v>44</v>
      </c>
      <c r="P837" s="139">
        <f>O837*H837</f>
        <v>0</v>
      </c>
      <c r="Q837" s="139">
        <v>0</v>
      </c>
      <c r="R837" s="139">
        <f>Q837*H837</f>
        <v>0</v>
      </c>
      <c r="S837" s="139">
        <v>0.3</v>
      </c>
      <c r="T837" s="140">
        <f>S837*H837</f>
        <v>11.330399999999999</v>
      </c>
      <c r="AR837" s="141" t="s">
        <v>346</v>
      </c>
      <c r="AT837" s="141" t="s">
        <v>253</v>
      </c>
      <c r="AU837" s="141" t="s">
        <v>83</v>
      </c>
      <c r="AY837" s="18" t="s">
        <v>251</v>
      </c>
      <c r="BE837" s="142">
        <f>IF(N837="základní",J837,0)</f>
        <v>0</v>
      </c>
      <c r="BF837" s="142">
        <f>IF(N837="snížená",J837,0)</f>
        <v>0</v>
      </c>
      <c r="BG837" s="142">
        <f>IF(N837="zákl. přenesená",J837,0)</f>
        <v>0</v>
      </c>
      <c r="BH837" s="142">
        <f>IF(N837="sníž. přenesená",J837,0)</f>
        <v>0</v>
      </c>
      <c r="BI837" s="142">
        <f>IF(N837="nulová",J837,0)</f>
        <v>0</v>
      </c>
      <c r="BJ837" s="18" t="s">
        <v>81</v>
      </c>
      <c r="BK837" s="142">
        <f>ROUND(I837*H837,2)</f>
        <v>0</v>
      </c>
      <c r="BL837" s="18" t="s">
        <v>346</v>
      </c>
      <c r="BM837" s="141" t="s">
        <v>1381</v>
      </c>
    </row>
    <row r="838" spans="2:65" s="1" customFormat="1" ht="11.25">
      <c r="B838" s="33"/>
      <c r="D838" s="143" t="s">
        <v>259</v>
      </c>
      <c r="F838" s="144" t="s">
        <v>1382</v>
      </c>
      <c r="I838" s="145"/>
      <c r="L838" s="33"/>
      <c r="M838" s="146"/>
      <c r="T838" s="54"/>
      <c r="AT838" s="18" t="s">
        <v>259</v>
      </c>
      <c r="AU838" s="18" t="s">
        <v>83</v>
      </c>
    </row>
    <row r="839" spans="2:65" s="12" customFormat="1" ht="11.25">
      <c r="B839" s="147"/>
      <c r="D839" s="148" t="s">
        <v>261</v>
      </c>
      <c r="E839" s="149" t="s">
        <v>19</v>
      </c>
      <c r="F839" s="150" t="s">
        <v>163</v>
      </c>
      <c r="H839" s="151">
        <v>37.768000000000001</v>
      </c>
      <c r="I839" s="152"/>
      <c r="L839" s="147"/>
      <c r="M839" s="153"/>
      <c r="T839" s="154"/>
      <c r="AT839" s="149" t="s">
        <v>261</v>
      </c>
      <c r="AU839" s="149" t="s">
        <v>83</v>
      </c>
      <c r="AV839" s="12" t="s">
        <v>83</v>
      </c>
      <c r="AW839" s="12" t="s">
        <v>35</v>
      </c>
      <c r="AX839" s="12" t="s">
        <v>81</v>
      </c>
      <c r="AY839" s="149" t="s">
        <v>251</v>
      </c>
    </row>
    <row r="840" spans="2:65" s="1" customFormat="1" ht="24.2" customHeight="1">
      <c r="B840" s="33"/>
      <c r="C840" s="130" t="s">
        <v>1383</v>
      </c>
      <c r="D840" s="130" t="s">
        <v>253</v>
      </c>
      <c r="E840" s="131" t="s">
        <v>1384</v>
      </c>
      <c r="F840" s="132" t="s">
        <v>1385</v>
      </c>
      <c r="G840" s="133" t="s">
        <v>324</v>
      </c>
      <c r="H840" s="134">
        <v>1E-3</v>
      </c>
      <c r="I840" s="135"/>
      <c r="J840" s="136">
        <f>ROUND(I840*H840,2)</f>
        <v>0</v>
      </c>
      <c r="K840" s="132" t="s">
        <v>256</v>
      </c>
      <c r="L840" s="33"/>
      <c r="M840" s="137" t="s">
        <v>19</v>
      </c>
      <c r="N840" s="138" t="s">
        <v>44</v>
      </c>
      <c r="P840" s="139">
        <f>O840*H840</f>
        <v>0</v>
      </c>
      <c r="Q840" s="139">
        <v>0</v>
      </c>
      <c r="R840" s="139">
        <f>Q840*H840</f>
        <v>0</v>
      </c>
      <c r="S840" s="139">
        <v>0</v>
      </c>
      <c r="T840" s="140">
        <f>S840*H840</f>
        <v>0</v>
      </c>
      <c r="AR840" s="141" t="s">
        <v>346</v>
      </c>
      <c r="AT840" s="141" t="s">
        <v>253</v>
      </c>
      <c r="AU840" s="141" t="s">
        <v>83</v>
      </c>
      <c r="AY840" s="18" t="s">
        <v>251</v>
      </c>
      <c r="BE840" s="142">
        <f>IF(N840="základní",J840,0)</f>
        <v>0</v>
      </c>
      <c r="BF840" s="142">
        <f>IF(N840="snížená",J840,0)</f>
        <v>0</v>
      </c>
      <c r="BG840" s="142">
        <f>IF(N840="zákl. přenesená",J840,0)</f>
        <v>0</v>
      </c>
      <c r="BH840" s="142">
        <f>IF(N840="sníž. přenesená",J840,0)</f>
        <v>0</v>
      </c>
      <c r="BI840" s="142">
        <f>IF(N840="nulová",J840,0)</f>
        <v>0</v>
      </c>
      <c r="BJ840" s="18" t="s">
        <v>81</v>
      </c>
      <c r="BK840" s="142">
        <f>ROUND(I840*H840,2)</f>
        <v>0</v>
      </c>
      <c r="BL840" s="18" t="s">
        <v>346</v>
      </c>
      <c r="BM840" s="141" t="s">
        <v>1386</v>
      </c>
    </row>
    <row r="841" spans="2:65" s="1" customFormat="1" ht="11.25">
      <c r="B841" s="33"/>
      <c r="D841" s="143" t="s">
        <v>259</v>
      </c>
      <c r="F841" s="144" t="s">
        <v>1387</v>
      </c>
      <c r="I841" s="145"/>
      <c r="L841" s="33"/>
      <c r="M841" s="146"/>
      <c r="T841" s="54"/>
      <c r="AT841" s="18" t="s">
        <v>259</v>
      </c>
      <c r="AU841" s="18" t="s">
        <v>83</v>
      </c>
    </row>
    <row r="842" spans="2:65" s="11" customFormat="1" ht="22.9" customHeight="1">
      <c r="B842" s="118"/>
      <c r="D842" s="119" t="s">
        <v>72</v>
      </c>
      <c r="E842" s="128" t="s">
        <v>1388</v>
      </c>
      <c r="F842" s="128" t="s">
        <v>1389</v>
      </c>
      <c r="I842" s="121"/>
      <c r="J842" s="129">
        <f>BK842</f>
        <v>0</v>
      </c>
      <c r="L842" s="118"/>
      <c r="M842" s="123"/>
      <c r="P842" s="124">
        <f>SUM(P843:P847)</f>
        <v>0</v>
      </c>
      <c r="R842" s="124">
        <f>SUM(R843:R847)</f>
        <v>3.4000000000000002E-4</v>
      </c>
      <c r="T842" s="125">
        <f>SUM(T843:T847)</f>
        <v>0</v>
      </c>
      <c r="AR842" s="119" t="s">
        <v>83</v>
      </c>
      <c r="AT842" s="126" t="s">
        <v>72</v>
      </c>
      <c r="AU842" s="126" t="s">
        <v>81</v>
      </c>
      <c r="AY842" s="119" t="s">
        <v>251</v>
      </c>
      <c r="BK842" s="127">
        <f>SUM(BK843:BK847)</f>
        <v>0</v>
      </c>
    </row>
    <row r="843" spans="2:65" s="1" customFormat="1" ht="16.5" customHeight="1">
      <c r="B843" s="33"/>
      <c r="C843" s="130" t="s">
        <v>1390</v>
      </c>
      <c r="D843" s="130" t="s">
        <v>253</v>
      </c>
      <c r="E843" s="131" t="s">
        <v>1391</v>
      </c>
      <c r="F843" s="132" t="s">
        <v>1392</v>
      </c>
      <c r="G843" s="133" t="s">
        <v>731</v>
      </c>
      <c r="H843" s="134">
        <v>1</v>
      </c>
      <c r="I843" s="135"/>
      <c r="J843" s="136">
        <f>ROUND(I843*H843,2)</f>
        <v>0</v>
      </c>
      <c r="K843" s="132" t="s">
        <v>256</v>
      </c>
      <c r="L843" s="33"/>
      <c r="M843" s="137" t="s">
        <v>19</v>
      </c>
      <c r="N843" s="138" t="s">
        <v>44</v>
      </c>
      <c r="P843" s="139">
        <f>O843*H843</f>
        <v>0</v>
      </c>
      <c r="Q843" s="139">
        <v>0</v>
      </c>
      <c r="R843" s="139">
        <f>Q843*H843</f>
        <v>0</v>
      </c>
      <c r="S843" s="139">
        <v>0</v>
      </c>
      <c r="T843" s="140">
        <f>S843*H843</f>
        <v>0</v>
      </c>
      <c r="AR843" s="141" t="s">
        <v>346</v>
      </c>
      <c r="AT843" s="141" t="s">
        <v>253</v>
      </c>
      <c r="AU843" s="141" t="s">
        <v>83</v>
      </c>
      <c r="AY843" s="18" t="s">
        <v>251</v>
      </c>
      <c r="BE843" s="142">
        <f>IF(N843="základní",J843,0)</f>
        <v>0</v>
      </c>
      <c r="BF843" s="142">
        <f>IF(N843="snížená",J843,0)</f>
        <v>0</v>
      </c>
      <c r="BG843" s="142">
        <f>IF(N843="zákl. přenesená",J843,0)</f>
        <v>0</v>
      </c>
      <c r="BH843" s="142">
        <f>IF(N843="sníž. přenesená",J843,0)</f>
        <v>0</v>
      </c>
      <c r="BI843" s="142">
        <f>IF(N843="nulová",J843,0)</f>
        <v>0</v>
      </c>
      <c r="BJ843" s="18" t="s">
        <v>81</v>
      </c>
      <c r="BK843" s="142">
        <f>ROUND(I843*H843,2)</f>
        <v>0</v>
      </c>
      <c r="BL843" s="18" t="s">
        <v>346</v>
      </c>
      <c r="BM843" s="141" t="s">
        <v>1393</v>
      </c>
    </row>
    <row r="844" spans="2:65" s="1" customFormat="1" ht="11.25">
      <c r="B844" s="33"/>
      <c r="D844" s="143" t="s">
        <v>259</v>
      </c>
      <c r="F844" s="144" t="s">
        <v>1394</v>
      </c>
      <c r="I844" s="145"/>
      <c r="L844" s="33"/>
      <c r="M844" s="146"/>
      <c r="T844" s="54"/>
      <c r="AT844" s="18" t="s">
        <v>259</v>
      </c>
      <c r="AU844" s="18" t="s">
        <v>83</v>
      </c>
    </row>
    <row r="845" spans="2:65" s="1" customFormat="1" ht="16.5" customHeight="1">
      <c r="B845" s="33"/>
      <c r="C845" s="175" t="s">
        <v>1395</v>
      </c>
      <c r="D845" s="175" t="s">
        <v>482</v>
      </c>
      <c r="E845" s="176" t="s">
        <v>1396</v>
      </c>
      <c r="F845" s="177" t="s">
        <v>1397</v>
      </c>
      <c r="G845" s="178" t="s">
        <v>731</v>
      </c>
      <c r="H845" s="179">
        <v>1</v>
      </c>
      <c r="I845" s="180"/>
      <c r="J845" s="181">
        <f>ROUND(I845*H845,2)</f>
        <v>0</v>
      </c>
      <c r="K845" s="177" t="s">
        <v>256</v>
      </c>
      <c r="L845" s="182"/>
      <c r="M845" s="183" t="s">
        <v>19</v>
      </c>
      <c r="N845" s="184" t="s">
        <v>44</v>
      </c>
      <c r="P845" s="139">
        <f>O845*H845</f>
        <v>0</v>
      </c>
      <c r="Q845" s="139">
        <v>3.4000000000000002E-4</v>
      </c>
      <c r="R845" s="139">
        <f>Q845*H845</f>
        <v>3.4000000000000002E-4</v>
      </c>
      <c r="S845" s="139">
        <v>0</v>
      </c>
      <c r="T845" s="140">
        <f>S845*H845</f>
        <v>0</v>
      </c>
      <c r="AR845" s="141" t="s">
        <v>466</v>
      </c>
      <c r="AT845" s="141" t="s">
        <v>482</v>
      </c>
      <c r="AU845" s="141" t="s">
        <v>83</v>
      </c>
      <c r="AY845" s="18" t="s">
        <v>251</v>
      </c>
      <c r="BE845" s="142">
        <f>IF(N845="základní",J845,0)</f>
        <v>0</v>
      </c>
      <c r="BF845" s="142">
        <f>IF(N845="snížená",J845,0)</f>
        <v>0</v>
      </c>
      <c r="BG845" s="142">
        <f>IF(N845="zákl. přenesená",J845,0)</f>
        <v>0</v>
      </c>
      <c r="BH845" s="142">
        <f>IF(N845="sníž. přenesená",J845,0)</f>
        <v>0</v>
      </c>
      <c r="BI845" s="142">
        <f>IF(N845="nulová",J845,0)</f>
        <v>0</v>
      </c>
      <c r="BJ845" s="18" t="s">
        <v>81</v>
      </c>
      <c r="BK845" s="142">
        <f>ROUND(I845*H845,2)</f>
        <v>0</v>
      </c>
      <c r="BL845" s="18" t="s">
        <v>346</v>
      </c>
      <c r="BM845" s="141" t="s">
        <v>1398</v>
      </c>
    </row>
    <row r="846" spans="2:65" s="1" customFormat="1" ht="24.2" customHeight="1">
      <c r="B846" s="33"/>
      <c r="C846" s="130" t="s">
        <v>1399</v>
      </c>
      <c r="D846" s="130" t="s">
        <v>253</v>
      </c>
      <c r="E846" s="131" t="s">
        <v>1400</v>
      </c>
      <c r="F846" s="132" t="s">
        <v>1401</v>
      </c>
      <c r="G846" s="133" t="s">
        <v>324</v>
      </c>
      <c r="H846" s="134">
        <v>1E-3</v>
      </c>
      <c r="I846" s="135"/>
      <c r="J846" s="136">
        <f>ROUND(I846*H846,2)</f>
        <v>0</v>
      </c>
      <c r="K846" s="132" t="s">
        <v>256</v>
      </c>
      <c r="L846" s="33"/>
      <c r="M846" s="137" t="s">
        <v>19</v>
      </c>
      <c r="N846" s="138" t="s">
        <v>44</v>
      </c>
      <c r="P846" s="139">
        <f>O846*H846</f>
        <v>0</v>
      </c>
      <c r="Q846" s="139">
        <v>0</v>
      </c>
      <c r="R846" s="139">
        <f>Q846*H846</f>
        <v>0</v>
      </c>
      <c r="S846" s="139">
        <v>0</v>
      </c>
      <c r="T846" s="140">
        <f>S846*H846</f>
        <v>0</v>
      </c>
      <c r="AR846" s="141" t="s">
        <v>346</v>
      </c>
      <c r="AT846" s="141" t="s">
        <v>253</v>
      </c>
      <c r="AU846" s="141" t="s">
        <v>83</v>
      </c>
      <c r="AY846" s="18" t="s">
        <v>251</v>
      </c>
      <c r="BE846" s="142">
        <f>IF(N846="základní",J846,0)</f>
        <v>0</v>
      </c>
      <c r="BF846" s="142">
        <f>IF(N846="snížená",J846,0)</f>
        <v>0</v>
      </c>
      <c r="BG846" s="142">
        <f>IF(N846="zákl. přenesená",J846,0)</f>
        <v>0</v>
      </c>
      <c r="BH846" s="142">
        <f>IF(N846="sníž. přenesená",J846,0)</f>
        <v>0</v>
      </c>
      <c r="BI846" s="142">
        <f>IF(N846="nulová",J846,0)</f>
        <v>0</v>
      </c>
      <c r="BJ846" s="18" t="s">
        <v>81</v>
      </c>
      <c r="BK846" s="142">
        <f>ROUND(I846*H846,2)</f>
        <v>0</v>
      </c>
      <c r="BL846" s="18" t="s">
        <v>346</v>
      </c>
      <c r="BM846" s="141" t="s">
        <v>1402</v>
      </c>
    </row>
    <row r="847" spans="2:65" s="1" customFormat="1" ht="11.25">
      <c r="B847" s="33"/>
      <c r="D847" s="143" t="s">
        <v>259</v>
      </c>
      <c r="F847" s="144" t="s">
        <v>1403</v>
      </c>
      <c r="I847" s="145"/>
      <c r="L847" s="33"/>
      <c r="M847" s="146"/>
      <c r="T847" s="54"/>
      <c r="AT847" s="18" t="s">
        <v>259</v>
      </c>
      <c r="AU847" s="18" t="s">
        <v>83</v>
      </c>
    </row>
    <row r="848" spans="2:65" s="11" customFormat="1" ht="22.9" customHeight="1">
      <c r="B848" s="118"/>
      <c r="D848" s="119" t="s">
        <v>72</v>
      </c>
      <c r="E848" s="128" t="s">
        <v>1404</v>
      </c>
      <c r="F848" s="128" t="s">
        <v>1405</v>
      </c>
      <c r="I848" s="121"/>
      <c r="J848" s="129">
        <f>BK848</f>
        <v>0</v>
      </c>
      <c r="L848" s="118"/>
      <c r="M848" s="123"/>
      <c r="P848" s="124">
        <f>SUM(P849:P939)</f>
        <v>0</v>
      </c>
      <c r="R848" s="124">
        <f>SUM(R849:R939)</f>
        <v>8.6275578000000017</v>
      </c>
      <c r="T848" s="125">
        <f>SUM(T849:T939)</f>
        <v>4.7696100000000001</v>
      </c>
      <c r="AR848" s="119" t="s">
        <v>83</v>
      </c>
      <c r="AT848" s="126" t="s">
        <v>72</v>
      </c>
      <c r="AU848" s="126" t="s">
        <v>81</v>
      </c>
      <c r="AY848" s="119" t="s">
        <v>251</v>
      </c>
      <c r="BK848" s="127">
        <f>SUM(BK849:BK939)</f>
        <v>0</v>
      </c>
    </row>
    <row r="849" spans="2:65" s="1" customFormat="1" ht="16.5" customHeight="1">
      <c r="B849" s="33"/>
      <c r="C849" s="130" t="s">
        <v>1406</v>
      </c>
      <c r="D849" s="130" t="s">
        <v>253</v>
      </c>
      <c r="E849" s="131" t="s">
        <v>1407</v>
      </c>
      <c r="F849" s="132" t="s">
        <v>1408</v>
      </c>
      <c r="G849" s="133" t="s">
        <v>101</v>
      </c>
      <c r="H849" s="134">
        <v>198</v>
      </c>
      <c r="I849" s="135"/>
      <c r="J849" s="136">
        <f>ROUND(I849*H849,2)</f>
        <v>0</v>
      </c>
      <c r="K849" s="132" t="s">
        <v>256</v>
      </c>
      <c r="L849" s="33"/>
      <c r="M849" s="137" t="s">
        <v>19</v>
      </c>
      <c r="N849" s="138" t="s">
        <v>44</v>
      </c>
      <c r="P849" s="139">
        <f>O849*H849</f>
        <v>0</v>
      </c>
      <c r="Q849" s="139">
        <v>0</v>
      </c>
      <c r="R849" s="139">
        <f>Q849*H849</f>
        <v>0</v>
      </c>
      <c r="S849" s="139">
        <v>8.0000000000000002E-3</v>
      </c>
      <c r="T849" s="140">
        <f>S849*H849</f>
        <v>1.5840000000000001</v>
      </c>
      <c r="AR849" s="141" t="s">
        <v>346</v>
      </c>
      <c r="AT849" s="141" t="s">
        <v>253</v>
      </c>
      <c r="AU849" s="141" t="s">
        <v>83</v>
      </c>
      <c r="AY849" s="18" t="s">
        <v>251</v>
      </c>
      <c r="BE849" s="142">
        <f>IF(N849="základní",J849,0)</f>
        <v>0</v>
      </c>
      <c r="BF849" s="142">
        <f>IF(N849="snížená",J849,0)</f>
        <v>0</v>
      </c>
      <c r="BG849" s="142">
        <f>IF(N849="zákl. přenesená",J849,0)</f>
        <v>0</v>
      </c>
      <c r="BH849" s="142">
        <f>IF(N849="sníž. přenesená",J849,0)</f>
        <v>0</v>
      </c>
      <c r="BI849" s="142">
        <f>IF(N849="nulová",J849,0)</f>
        <v>0</v>
      </c>
      <c r="BJ849" s="18" t="s">
        <v>81</v>
      </c>
      <c r="BK849" s="142">
        <f>ROUND(I849*H849,2)</f>
        <v>0</v>
      </c>
      <c r="BL849" s="18" t="s">
        <v>346</v>
      </c>
      <c r="BM849" s="141" t="s">
        <v>1409</v>
      </c>
    </row>
    <row r="850" spans="2:65" s="1" customFormat="1" ht="11.25">
      <c r="B850" s="33"/>
      <c r="D850" s="143" t="s">
        <v>259</v>
      </c>
      <c r="F850" s="144" t="s">
        <v>1410</v>
      </c>
      <c r="I850" s="145"/>
      <c r="L850" s="33"/>
      <c r="M850" s="146"/>
      <c r="T850" s="54"/>
      <c r="AT850" s="18" t="s">
        <v>259</v>
      </c>
      <c r="AU850" s="18" t="s">
        <v>83</v>
      </c>
    </row>
    <row r="851" spans="2:65" s="13" customFormat="1" ht="11.25">
      <c r="B851" s="155"/>
      <c r="D851" s="148" t="s">
        <v>261</v>
      </c>
      <c r="E851" s="156" t="s">
        <v>19</v>
      </c>
      <c r="F851" s="157" t="s">
        <v>1411</v>
      </c>
      <c r="H851" s="156" t="s">
        <v>19</v>
      </c>
      <c r="I851" s="158"/>
      <c r="L851" s="155"/>
      <c r="M851" s="159"/>
      <c r="T851" s="160"/>
      <c r="AT851" s="156" t="s">
        <v>261</v>
      </c>
      <c r="AU851" s="156" t="s">
        <v>83</v>
      </c>
      <c r="AV851" s="13" t="s">
        <v>81</v>
      </c>
      <c r="AW851" s="13" t="s">
        <v>35</v>
      </c>
      <c r="AX851" s="13" t="s">
        <v>73</v>
      </c>
      <c r="AY851" s="156" t="s">
        <v>251</v>
      </c>
    </row>
    <row r="852" spans="2:65" s="12" customFormat="1" ht="11.25">
      <c r="B852" s="147"/>
      <c r="D852" s="148" t="s">
        <v>261</v>
      </c>
      <c r="E852" s="149" t="s">
        <v>19</v>
      </c>
      <c r="F852" s="150" t="s">
        <v>1412</v>
      </c>
      <c r="H852" s="151">
        <v>198</v>
      </c>
      <c r="I852" s="152"/>
      <c r="L852" s="147"/>
      <c r="M852" s="153"/>
      <c r="T852" s="154"/>
      <c r="AT852" s="149" t="s">
        <v>261</v>
      </c>
      <c r="AU852" s="149" t="s">
        <v>83</v>
      </c>
      <c r="AV852" s="12" t="s">
        <v>83</v>
      </c>
      <c r="AW852" s="12" t="s">
        <v>35</v>
      </c>
      <c r="AX852" s="12" t="s">
        <v>81</v>
      </c>
      <c r="AY852" s="149" t="s">
        <v>251</v>
      </c>
    </row>
    <row r="853" spans="2:65" s="1" customFormat="1" ht="24.2" customHeight="1">
      <c r="B853" s="33"/>
      <c r="C853" s="130" t="s">
        <v>1413</v>
      </c>
      <c r="D853" s="130" t="s">
        <v>253</v>
      </c>
      <c r="E853" s="131" t="s">
        <v>1414</v>
      </c>
      <c r="F853" s="132" t="s">
        <v>1415</v>
      </c>
      <c r="G853" s="133" t="s">
        <v>90</v>
      </c>
      <c r="H853" s="134">
        <v>126.35</v>
      </c>
      <c r="I853" s="135"/>
      <c r="J853" s="136">
        <f>ROUND(I853*H853,2)</f>
        <v>0</v>
      </c>
      <c r="K853" s="132" t="s">
        <v>256</v>
      </c>
      <c r="L853" s="33"/>
      <c r="M853" s="137" t="s">
        <v>19</v>
      </c>
      <c r="N853" s="138" t="s">
        <v>44</v>
      </c>
      <c r="P853" s="139">
        <f>O853*H853</f>
        <v>0</v>
      </c>
      <c r="Q853" s="139">
        <v>0</v>
      </c>
      <c r="R853" s="139">
        <f>Q853*H853</f>
        <v>0</v>
      </c>
      <c r="S853" s="139">
        <v>1.4999999999999999E-2</v>
      </c>
      <c r="T853" s="140">
        <f>S853*H853</f>
        <v>1.8952499999999999</v>
      </c>
      <c r="AR853" s="141" t="s">
        <v>346</v>
      </c>
      <c r="AT853" s="141" t="s">
        <v>253</v>
      </c>
      <c r="AU853" s="141" t="s">
        <v>83</v>
      </c>
      <c r="AY853" s="18" t="s">
        <v>251</v>
      </c>
      <c r="BE853" s="142">
        <f>IF(N853="základní",J853,0)</f>
        <v>0</v>
      </c>
      <c r="BF853" s="142">
        <f>IF(N853="snížená",J853,0)</f>
        <v>0</v>
      </c>
      <c r="BG853" s="142">
        <f>IF(N853="zákl. přenesená",J853,0)</f>
        <v>0</v>
      </c>
      <c r="BH853" s="142">
        <f>IF(N853="sníž. přenesená",J853,0)</f>
        <v>0</v>
      </c>
      <c r="BI853" s="142">
        <f>IF(N853="nulová",J853,0)</f>
        <v>0</v>
      </c>
      <c r="BJ853" s="18" t="s">
        <v>81</v>
      </c>
      <c r="BK853" s="142">
        <f>ROUND(I853*H853,2)</f>
        <v>0</v>
      </c>
      <c r="BL853" s="18" t="s">
        <v>346</v>
      </c>
      <c r="BM853" s="141" t="s">
        <v>1416</v>
      </c>
    </row>
    <row r="854" spans="2:65" s="1" customFormat="1" ht="11.25">
      <c r="B854" s="33"/>
      <c r="D854" s="143" t="s">
        <v>259</v>
      </c>
      <c r="F854" s="144" t="s">
        <v>1417</v>
      </c>
      <c r="I854" s="145"/>
      <c r="L854" s="33"/>
      <c r="M854" s="146"/>
      <c r="T854" s="54"/>
      <c r="AT854" s="18" t="s">
        <v>259</v>
      </c>
      <c r="AU854" s="18" t="s">
        <v>83</v>
      </c>
    </row>
    <row r="855" spans="2:65" s="12" customFormat="1" ht="11.25">
      <c r="B855" s="147"/>
      <c r="D855" s="148" t="s">
        <v>261</v>
      </c>
      <c r="E855" s="149" t="s">
        <v>19</v>
      </c>
      <c r="F855" s="150" t="s">
        <v>160</v>
      </c>
      <c r="H855" s="151">
        <v>126.35</v>
      </c>
      <c r="I855" s="152"/>
      <c r="L855" s="147"/>
      <c r="M855" s="153"/>
      <c r="T855" s="154"/>
      <c r="AT855" s="149" t="s">
        <v>261</v>
      </c>
      <c r="AU855" s="149" t="s">
        <v>83</v>
      </c>
      <c r="AV855" s="12" t="s">
        <v>83</v>
      </c>
      <c r="AW855" s="12" t="s">
        <v>35</v>
      </c>
      <c r="AX855" s="12" t="s">
        <v>81</v>
      </c>
      <c r="AY855" s="149" t="s">
        <v>251</v>
      </c>
    </row>
    <row r="856" spans="2:65" s="1" customFormat="1" ht="16.5" customHeight="1">
      <c r="B856" s="33"/>
      <c r="C856" s="130" t="s">
        <v>1418</v>
      </c>
      <c r="D856" s="130" t="s">
        <v>253</v>
      </c>
      <c r="E856" s="131" t="s">
        <v>1419</v>
      </c>
      <c r="F856" s="132" t="s">
        <v>1420</v>
      </c>
      <c r="G856" s="133" t="s">
        <v>90</v>
      </c>
      <c r="H856" s="134">
        <v>73.5</v>
      </c>
      <c r="I856" s="135"/>
      <c r="J856" s="136">
        <f>ROUND(I856*H856,2)</f>
        <v>0</v>
      </c>
      <c r="K856" s="132" t="s">
        <v>256</v>
      </c>
      <c r="L856" s="33"/>
      <c r="M856" s="137" t="s">
        <v>19</v>
      </c>
      <c r="N856" s="138" t="s">
        <v>44</v>
      </c>
      <c r="P856" s="139">
        <f>O856*H856</f>
        <v>0</v>
      </c>
      <c r="Q856" s="139">
        <v>0</v>
      </c>
      <c r="R856" s="139">
        <f>Q856*H856</f>
        <v>0</v>
      </c>
      <c r="S856" s="139">
        <v>1.4E-2</v>
      </c>
      <c r="T856" s="140">
        <f>S856*H856</f>
        <v>1.0289999999999999</v>
      </c>
      <c r="AR856" s="141" t="s">
        <v>346</v>
      </c>
      <c r="AT856" s="141" t="s">
        <v>253</v>
      </c>
      <c r="AU856" s="141" t="s">
        <v>83</v>
      </c>
      <c r="AY856" s="18" t="s">
        <v>251</v>
      </c>
      <c r="BE856" s="142">
        <f>IF(N856="základní",J856,0)</f>
        <v>0</v>
      </c>
      <c r="BF856" s="142">
        <f>IF(N856="snížená",J856,0)</f>
        <v>0</v>
      </c>
      <c r="BG856" s="142">
        <f>IF(N856="zákl. přenesená",J856,0)</f>
        <v>0</v>
      </c>
      <c r="BH856" s="142">
        <f>IF(N856="sníž. přenesená",J856,0)</f>
        <v>0</v>
      </c>
      <c r="BI856" s="142">
        <f>IF(N856="nulová",J856,0)</f>
        <v>0</v>
      </c>
      <c r="BJ856" s="18" t="s">
        <v>81</v>
      </c>
      <c r="BK856" s="142">
        <f>ROUND(I856*H856,2)</f>
        <v>0</v>
      </c>
      <c r="BL856" s="18" t="s">
        <v>346</v>
      </c>
      <c r="BM856" s="141" t="s">
        <v>1421</v>
      </c>
    </row>
    <row r="857" spans="2:65" s="1" customFormat="1" ht="11.25">
      <c r="B857" s="33"/>
      <c r="D857" s="143" t="s">
        <v>259</v>
      </c>
      <c r="F857" s="144" t="s">
        <v>1422</v>
      </c>
      <c r="I857" s="145"/>
      <c r="L857" s="33"/>
      <c r="M857" s="146"/>
      <c r="T857" s="54"/>
      <c r="AT857" s="18" t="s">
        <v>259</v>
      </c>
      <c r="AU857" s="18" t="s">
        <v>83</v>
      </c>
    </row>
    <row r="858" spans="2:65" s="12" customFormat="1" ht="11.25">
      <c r="B858" s="147"/>
      <c r="D858" s="148" t="s">
        <v>261</v>
      </c>
      <c r="E858" s="149" t="s">
        <v>19</v>
      </c>
      <c r="F858" s="150" t="s">
        <v>1423</v>
      </c>
      <c r="H858" s="151">
        <v>73.5</v>
      </c>
      <c r="I858" s="152"/>
      <c r="L858" s="147"/>
      <c r="M858" s="153"/>
      <c r="T858" s="154"/>
      <c r="AT858" s="149" t="s">
        <v>261</v>
      </c>
      <c r="AU858" s="149" t="s">
        <v>83</v>
      </c>
      <c r="AV858" s="12" t="s">
        <v>83</v>
      </c>
      <c r="AW858" s="12" t="s">
        <v>35</v>
      </c>
      <c r="AX858" s="12" t="s">
        <v>81</v>
      </c>
      <c r="AY858" s="149" t="s">
        <v>251</v>
      </c>
    </row>
    <row r="859" spans="2:65" s="1" customFormat="1" ht="24.2" customHeight="1">
      <c r="B859" s="33"/>
      <c r="C859" s="130" t="s">
        <v>1424</v>
      </c>
      <c r="D859" s="130" t="s">
        <v>253</v>
      </c>
      <c r="E859" s="131" t="s">
        <v>1425</v>
      </c>
      <c r="F859" s="132" t="s">
        <v>1426</v>
      </c>
      <c r="G859" s="133" t="s">
        <v>90</v>
      </c>
      <c r="H859" s="134">
        <v>12.477</v>
      </c>
      <c r="I859" s="135"/>
      <c r="J859" s="136">
        <f>ROUND(I859*H859,2)</f>
        <v>0</v>
      </c>
      <c r="K859" s="132" t="s">
        <v>256</v>
      </c>
      <c r="L859" s="33"/>
      <c r="M859" s="137" t="s">
        <v>19</v>
      </c>
      <c r="N859" s="138" t="s">
        <v>44</v>
      </c>
      <c r="P859" s="139">
        <f>O859*H859</f>
        <v>0</v>
      </c>
      <c r="Q859" s="139">
        <v>0</v>
      </c>
      <c r="R859" s="139">
        <f>Q859*H859</f>
        <v>0</v>
      </c>
      <c r="S859" s="139">
        <v>0</v>
      </c>
      <c r="T859" s="140">
        <f>S859*H859</f>
        <v>0</v>
      </c>
      <c r="AR859" s="141" t="s">
        <v>346</v>
      </c>
      <c r="AT859" s="141" t="s">
        <v>253</v>
      </c>
      <c r="AU859" s="141" t="s">
        <v>83</v>
      </c>
      <c r="AY859" s="18" t="s">
        <v>251</v>
      </c>
      <c r="BE859" s="142">
        <f>IF(N859="základní",J859,0)</f>
        <v>0</v>
      </c>
      <c r="BF859" s="142">
        <f>IF(N859="snížená",J859,0)</f>
        <v>0</v>
      </c>
      <c r="BG859" s="142">
        <f>IF(N859="zákl. přenesená",J859,0)</f>
        <v>0</v>
      </c>
      <c r="BH859" s="142">
        <f>IF(N859="sníž. přenesená",J859,0)</f>
        <v>0</v>
      </c>
      <c r="BI859" s="142">
        <f>IF(N859="nulová",J859,0)</f>
        <v>0</v>
      </c>
      <c r="BJ859" s="18" t="s">
        <v>81</v>
      </c>
      <c r="BK859" s="142">
        <f>ROUND(I859*H859,2)</f>
        <v>0</v>
      </c>
      <c r="BL859" s="18" t="s">
        <v>346</v>
      </c>
      <c r="BM859" s="141" t="s">
        <v>1427</v>
      </c>
    </row>
    <row r="860" spans="2:65" s="1" customFormat="1" ht="11.25">
      <c r="B860" s="33"/>
      <c r="D860" s="143" t="s">
        <v>259</v>
      </c>
      <c r="F860" s="144" t="s">
        <v>1428</v>
      </c>
      <c r="I860" s="145"/>
      <c r="L860" s="33"/>
      <c r="M860" s="146"/>
      <c r="T860" s="54"/>
      <c r="AT860" s="18" t="s">
        <v>259</v>
      </c>
      <c r="AU860" s="18" t="s">
        <v>83</v>
      </c>
    </row>
    <row r="861" spans="2:65" s="12" customFormat="1" ht="11.25">
      <c r="B861" s="147"/>
      <c r="D861" s="148" t="s">
        <v>261</v>
      </c>
      <c r="E861" s="149" t="s">
        <v>19</v>
      </c>
      <c r="F861" s="150" t="s">
        <v>201</v>
      </c>
      <c r="H861" s="151">
        <v>12.477</v>
      </c>
      <c r="I861" s="152"/>
      <c r="L861" s="147"/>
      <c r="M861" s="153"/>
      <c r="T861" s="154"/>
      <c r="AT861" s="149" t="s">
        <v>261</v>
      </c>
      <c r="AU861" s="149" t="s">
        <v>83</v>
      </c>
      <c r="AV861" s="12" t="s">
        <v>83</v>
      </c>
      <c r="AW861" s="12" t="s">
        <v>35</v>
      </c>
      <c r="AX861" s="12" t="s">
        <v>81</v>
      </c>
      <c r="AY861" s="149" t="s">
        <v>251</v>
      </c>
    </row>
    <row r="862" spans="2:65" s="1" customFormat="1" ht="16.5" customHeight="1">
      <c r="B862" s="33"/>
      <c r="C862" s="175" t="s">
        <v>1429</v>
      </c>
      <c r="D862" s="175" t="s">
        <v>482</v>
      </c>
      <c r="E862" s="176" t="s">
        <v>1430</v>
      </c>
      <c r="F862" s="177" t="s">
        <v>1431</v>
      </c>
      <c r="G862" s="178" t="s">
        <v>90</v>
      </c>
      <c r="H862" s="179">
        <v>14.411</v>
      </c>
      <c r="I862" s="180"/>
      <c r="J862" s="181">
        <f>ROUND(I862*H862,2)</f>
        <v>0</v>
      </c>
      <c r="K862" s="177" t="s">
        <v>256</v>
      </c>
      <c r="L862" s="182"/>
      <c r="M862" s="183" t="s">
        <v>19</v>
      </c>
      <c r="N862" s="184" t="s">
        <v>44</v>
      </c>
      <c r="P862" s="139">
        <f>O862*H862</f>
        <v>0</v>
      </c>
      <c r="Q862" s="139">
        <v>1.49E-2</v>
      </c>
      <c r="R862" s="139">
        <f>Q862*H862</f>
        <v>0.2147239</v>
      </c>
      <c r="S862" s="139">
        <v>0</v>
      </c>
      <c r="T862" s="140">
        <f>S862*H862</f>
        <v>0</v>
      </c>
      <c r="AR862" s="141" t="s">
        <v>466</v>
      </c>
      <c r="AT862" s="141" t="s">
        <v>482</v>
      </c>
      <c r="AU862" s="141" t="s">
        <v>83</v>
      </c>
      <c r="AY862" s="18" t="s">
        <v>251</v>
      </c>
      <c r="BE862" s="142">
        <f>IF(N862="základní",J862,0)</f>
        <v>0</v>
      </c>
      <c r="BF862" s="142">
        <f>IF(N862="snížená",J862,0)</f>
        <v>0</v>
      </c>
      <c r="BG862" s="142">
        <f>IF(N862="zákl. přenesená",J862,0)</f>
        <v>0</v>
      </c>
      <c r="BH862" s="142">
        <f>IF(N862="sníž. přenesená",J862,0)</f>
        <v>0</v>
      </c>
      <c r="BI862" s="142">
        <f>IF(N862="nulová",J862,0)</f>
        <v>0</v>
      </c>
      <c r="BJ862" s="18" t="s">
        <v>81</v>
      </c>
      <c r="BK862" s="142">
        <f>ROUND(I862*H862,2)</f>
        <v>0</v>
      </c>
      <c r="BL862" s="18" t="s">
        <v>346</v>
      </c>
      <c r="BM862" s="141" t="s">
        <v>1432</v>
      </c>
    </row>
    <row r="863" spans="2:65" s="13" customFormat="1" ht="11.25">
      <c r="B863" s="155"/>
      <c r="D863" s="148" t="s">
        <v>261</v>
      </c>
      <c r="E863" s="156" t="s">
        <v>19</v>
      </c>
      <c r="F863" s="157" t="s">
        <v>1064</v>
      </c>
      <c r="H863" s="156" t="s">
        <v>19</v>
      </c>
      <c r="I863" s="158"/>
      <c r="L863" s="155"/>
      <c r="M863" s="159"/>
      <c r="T863" s="160"/>
      <c r="AT863" s="156" t="s">
        <v>261</v>
      </c>
      <c r="AU863" s="156" t="s">
        <v>83</v>
      </c>
      <c r="AV863" s="13" t="s">
        <v>81</v>
      </c>
      <c r="AW863" s="13" t="s">
        <v>35</v>
      </c>
      <c r="AX863" s="13" t="s">
        <v>73</v>
      </c>
      <c r="AY863" s="156" t="s">
        <v>251</v>
      </c>
    </row>
    <row r="864" spans="2:65" s="12" customFormat="1" ht="11.25">
      <c r="B864" s="147"/>
      <c r="D864" s="148" t="s">
        <v>261</v>
      </c>
      <c r="E864" s="149" t="s">
        <v>19</v>
      </c>
      <c r="F864" s="150" t="s">
        <v>1099</v>
      </c>
      <c r="H864" s="151">
        <v>13.101000000000001</v>
      </c>
      <c r="I864" s="152"/>
      <c r="L864" s="147"/>
      <c r="M864" s="153"/>
      <c r="T864" s="154"/>
      <c r="AT864" s="149" t="s">
        <v>261</v>
      </c>
      <c r="AU864" s="149" t="s">
        <v>83</v>
      </c>
      <c r="AV864" s="12" t="s">
        <v>83</v>
      </c>
      <c r="AW864" s="12" t="s">
        <v>35</v>
      </c>
      <c r="AX864" s="12" t="s">
        <v>81</v>
      </c>
      <c r="AY864" s="149" t="s">
        <v>251</v>
      </c>
    </row>
    <row r="865" spans="2:65" s="12" customFormat="1" ht="11.25">
      <c r="B865" s="147"/>
      <c r="D865" s="148" t="s">
        <v>261</v>
      </c>
      <c r="F865" s="150" t="s">
        <v>1433</v>
      </c>
      <c r="H865" s="151">
        <v>14.411</v>
      </c>
      <c r="I865" s="152"/>
      <c r="L865" s="147"/>
      <c r="M865" s="153"/>
      <c r="T865" s="154"/>
      <c r="AT865" s="149" t="s">
        <v>261</v>
      </c>
      <c r="AU865" s="149" t="s">
        <v>83</v>
      </c>
      <c r="AV865" s="12" t="s">
        <v>83</v>
      </c>
      <c r="AW865" s="12" t="s">
        <v>4</v>
      </c>
      <c r="AX865" s="12" t="s">
        <v>81</v>
      </c>
      <c r="AY865" s="149" t="s">
        <v>251</v>
      </c>
    </row>
    <row r="866" spans="2:65" s="1" customFormat="1" ht="24.2" customHeight="1">
      <c r="B866" s="33"/>
      <c r="C866" s="130" t="s">
        <v>1434</v>
      </c>
      <c r="D866" s="130" t="s">
        <v>253</v>
      </c>
      <c r="E866" s="131" t="s">
        <v>1435</v>
      </c>
      <c r="F866" s="132" t="s">
        <v>1436</v>
      </c>
      <c r="G866" s="133" t="s">
        <v>122</v>
      </c>
      <c r="H866" s="134">
        <v>6.5330000000000004</v>
      </c>
      <c r="I866" s="135"/>
      <c r="J866" s="136">
        <f>ROUND(I866*H866,2)</f>
        <v>0</v>
      </c>
      <c r="K866" s="132" t="s">
        <v>256</v>
      </c>
      <c r="L866" s="33"/>
      <c r="M866" s="137" t="s">
        <v>19</v>
      </c>
      <c r="N866" s="138" t="s">
        <v>44</v>
      </c>
      <c r="P866" s="139">
        <f>O866*H866</f>
        <v>0</v>
      </c>
      <c r="Q866" s="139">
        <v>1.2199999999999999E-3</v>
      </c>
      <c r="R866" s="139">
        <f>Q866*H866</f>
        <v>7.9702599999999998E-3</v>
      </c>
      <c r="S866" s="139">
        <v>0</v>
      </c>
      <c r="T866" s="140">
        <f>S866*H866</f>
        <v>0</v>
      </c>
      <c r="AR866" s="141" t="s">
        <v>346</v>
      </c>
      <c r="AT866" s="141" t="s">
        <v>253</v>
      </c>
      <c r="AU866" s="141" t="s">
        <v>83</v>
      </c>
      <c r="AY866" s="18" t="s">
        <v>251</v>
      </c>
      <c r="BE866" s="142">
        <f>IF(N866="základní",J866,0)</f>
        <v>0</v>
      </c>
      <c r="BF866" s="142">
        <f>IF(N866="snížená",J866,0)</f>
        <v>0</v>
      </c>
      <c r="BG866" s="142">
        <f>IF(N866="zákl. přenesená",J866,0)</f>
        <v>0</v>
      </c>
      <c r="BH866" s="142">
        <f>IF(N866="sníž. přenesená",J866,0)</f>
        <v>0</v>
      </c>
      <c r="BI866" s="142">
        <f>IF(N866="nulová",J866,0)</f>
        <v>0</v>
      </c>
      <c r="BJ866" s="18" t="s">
        <v>81</v>
      </c>
      <c r="BK866" s="142">
        <f>ROUND(I866*H866,2)</f>
        <v>0</v>
      </c>
      <c r="BL866" s="18" t="s">
        <v>346</v>
      </c>
      <c r="BM866" s="141" t="s">
        <v>1437</v>
      </c>
    </row>
    <row r="867" spans="2:65" s="1" customFormat="1" ht="11.25">
      <c r="B867" s="33"/>
      <c r="D867" s="143" t="s">
        <v>259</v>
      </c>
      <c r="F867" s="144" t="s">
        <v>1438</v>
      </c>
      <c r="I867" s="145"/>
      <c r="L867" s="33"/>
      <c r="M867" s="146"/>
      <c r="T867" s="54"/>
      <c r="AT867" s="18" t="s">
        <v>259</v>
      </c>
      <c r="AU867" s="18" t="s">
        <v>83</v>
      </c>
    </row>
    <row r="868" spans="2:65" s="12" customFormat="1" ht="11.25">
      <c r="B868" s="147"/>
      <c r="D868" s="148" t="s">
        <v>261</v>
      </c>
      <c r="E868" s="149" t="s">
        <v>19</v>
      </c>
      <c r="F868" s="150" t="s">
        <v>1439</v>
      </c>
      <c r="H868" s="151">
        <v>3.6389999999999998</v>
      </c>
      <c r="I868" s="152"/>
      <c r="L868" s="147"/>
      <c r="M868" s="153"/>
      <c r="T868" s="154"/>
      <c r="AT868" s="149" t="s">
        <v>261</v>
      </c>
      <c r="AU868" s="149" t="s">
        <v>83</v>
      </c>
      <c r="AV868" s="12" t="s">
        <v>83</v>
      </c>
      <c r="AW868" s="12" t="s">
        <v>35</v>
      </c>
      <c r="AX868" s="12" t="s">
        <v>73</v>
      </c>
      <c r="AY868" s="149" t="s">
        <v>251</v>
      </c>
    </row>
    <row r="869" spans="2:65" s="12" customFormat="1" ht="11.25">
      <c r="B869" s="147"/>
      <c r="D869" s="148" t="s">
        <v>261</v>
      </c>
      <c r="E869" s="149" t="s">
        <v>19</v>
      </c>
      <c r="F869" s="150" t="s">
        <v>1440</v>
      </c>
      <c r="H869" s="151">
        <v>-3.6389999999999998</v>
      </c>
      <c r="I869" s="152"/>
      <c r="L869" s="147"/>
      <c r="M869" s="153"/>
      <c r="T869" s="154"/>
      <c r="AT869" s="149" t="s">
        <v>261</v>
      </c>
      <c r="AU869" s="149" t="s">
        <v>83</v>
      </c>
      <c r="AV869" s="12" t="s">
        <v>83</v>
      </c>
      <c r="AW869" s="12" t="s">
        <v>35</v>
      </c>
      <c r="AX869" s="12" t="s">
        <v>73</v>
      </c>
      <c r="AY869" s="149" t="s">
        <v>251</v>
      </c>
    </row>
    <row r="870" spans="2:65" s="12" customFormat="1" ht="11.25">
      <c r="B870" s="147"/>
      <c r="D870" s="148" t="s">
        <v>261</v>
      </c>
      <c r="E870" s="149" t="s">
        <v>19</v>
      </c>
      <c r="F870" s="150" t="s">
        <v>1441</v>
      </c>
      <c r="H870" s="151">
        <v>0.84399999999999997</v>
      </c>
      <c r="I870" s="152"/>
      <c r="L870" s="147"/>
      <c r="M870" s="153"/>
      <c r="T870" s="154"/>
      <c r="AT870" s="149" t="s">
        <v>261</v>
      </c>
      <c r="AU870" s="149" t="s">
        <v>83</v>
      </c>
      <c r="AV870" s="12" t="s">
        <v>83</v>
      </c>
      <c r="AW870" s="12" t="s">
        <v>35</v>
      </c>
      <c r="AX870" s="12" t="s">
        <v>73</v>
      </c>
      <c r="AY870" s="149" t="s">
        <v>251</v>
      </c>
    </row>
    <row r="871" spans="2:65" s="12" customFormat="1" ht="11.25">
      <c r="B871" s="147"/>
      <c r="D871" s="148" t="s">
        <v>261</v>
      </c>
      <c r="E871" s="149" t="s">
        <v>19</v>
      </c>
      <c r="F871" s="150" t="s">
        <v>1442</v>
      </c>
      <c r="H871" s="151">
        <v>1.5840000000000001</v>
      </c>
      <c r="I871" s="152"/>
      <c r="L871" s="147"/>
      <c r="M871" s="153"/>
      <c r="T871" s="154"/>
      <c r="AT871" s="149" t="s">
        <v>261</v>
      </c>
      <c r="AU871" s="149" t="s">
        <v>83</v>
      </c>
      <c r="AV871" s="12" t="s">
        <v>83</v>
      </c>
      <c r="AW871" s="12" t="s">
        <v>35</v>
      </c>
      <c r="AX871" s="12" t="s">
        <v>73</v>
      </c>
      <c r="AY871" s="149" t="s">
        <v>251</v>
      </c>
    </row>
    <row r="872" spans="2:65" s="12" customFormat="1" ht="11.25">
      <c r="B872" s="147"/>
      <c r="D872" s="148" t="s">
        <v>261</v>
      </c>
      <c r="E872" s="149" t="s">
        <v>19</v>
      </c>
      <c r="F872" s="150" t="s">
        <v>1443</v>
      </c>
      <c r="H872" s="151">
        <v>0.45600000000000002</v>
      </c>
      <c r="I872" s="152"/>
      <c r="L872" s="147"/>
      <c r="M872" s="153"/>
      <c r="T872" s="154"/>
      <c r="AT872" s="149" t="s">
        <v>261</v>
      </c>
      <c r="AU872" s="149" t="s">
        <v>83</v>
      </c>
      <c r="AV872" s="12" t="s">
        <v>83</v>
      </c>
      <c r="AW872" s="12" t="s">
        <v>35</v>
      </c>
      <c r="AX872" s="12" t="s">
        <v>73</v>
      </c>
      <c r="AY872" s="149" t="s">
        <v>251</v>
      </c>
    </row>
    <row r="873" spans="2:65" s="12" customFormat="1" ht="11.25">
      <c r="B873" s="147"/>
      <c r="D873" s="148" t="s">
        <v>261</v>
      </c>
      <c r="E873" s="149" t="s">
        <v>19</v>
      </c>
      <c r="F873" s="150" t="s">
        <v>1444</v>
      </c>
      <c r="H873" s="151">
        <v>0.29699999999999999</v>
      </c>
      <c r="I873" s="152"/>
      <c r="L873" s="147"/>
      <c r="M873" s="153"/>
      <c r="T873" s="154"/>
      <c r="AT873" s="149" t="s">
        <v>261</v>
      </c>
      <c r="AU873" s="149" t="s">
        <v>83</v>
      </c>
      <c r="AV873" s="12" t="s">
        <v>83</v>
      </c>
      <c r="AW873" s="12" t="s">
        <v>35</v>
      </c>
      <c r="AX873" s="12" t="s">
        <v>73</v>
      </c>
      <c r="AY873" s="149" t="s">
        <v>251</v>
      </c>
    </row>
    <row r="874" spans="2:65" s="12" customFormat="1" ht="11.25">
      <c r="B874" s="147"/>
      <c r="D874" s="148" t="s">
        <v>261</v>
      </c>
      <c r="E874" s="149" t="s">
        <v>19</v>
      </c>
      <c r="F874" s="150" t="s">
        <v>1445</v>
      </c>
      <c r="H874" s="151">
        <v>2.117</v>
      </c>
      <c r="I874" s="152"/>
      <c r="L874" s="147"/>
      <c r="M874" s="153"/>
      <c r="T874" s="154"/>
      <c r="AT874" s="149" t="s">
        <v>261</v>
      </c>
      <c r="AU874" s="149" t="s">
        <v>83</v>
      </c>
      <c r="AV874" s="12" t="s">
        <v>83</v>
      </c>
      <c r="AW874" s="12" t="s">
        <v>35</v>
      </c>
      <c r="AX874" s="12" t="s">
        <v>73</v>
      </c>
      <c r="AY874" s="149" t="s">
        <v>251</v>
      </c>
    </row>
    <row r="875" spans="2:65" s="12" customFormat="1" ht="22.5">
      <c r="B875" s="147"/>
      <c r="D875" s="148" t="s">
        <v>261</v>
      </c>
      <c r="E875" s="149" t="s">
        <v>19</v>
      </c>
      <c r="F875" s="150" t="s">
        <v>1446</v>
      </c>
      <c r="H875" s="151">
        <v>1.2350000000000001</v>
      </c>
      <c r="I875" s="152"/>
      <c r="L875" s="147"/>
      <c r="M875" s="153"/>
      <c r="T875" s="154"/>
      <c r="AT875" s="149" t="s">
        <v>261</v>
      </c>
      <c r="AU875" s="149" t="s">
        <v>83</v>
      </c>
      <c r="AV875" s="12" t="s">
        <v>83</v>
      </c>
      <c r="AW875" s="12" t="s">
        <v>35</v>
      </c>
      <c r="AX875" s="12" t="s">
        <v>73</v>
      </c>
      <c r="AY875" s="149" t="s">
        <v>251</v>
      </c>
    </row>
    <row r="876" spans="2:65" s="14" customFormat="1" ht="11.25">
      <c r="B876" s="161"/>
      <c r="D876" s="148" t="s">
        <v>261</v>
      </c>
      <c r="E876" s="162" t="s">
        <v>19</v>
      </c>
      <c r="F876" s="163" t="s">
        <v>280</v>
      </c>
      <c r="H876" s="164">
        <v>6.5330000000000004</v>
      </c>
      <c r="I876" s="165"/>
      <c r="L876" s="161"/>
      <c r="M876" s="166"/>
      <c r="T876" s="167"/>
      <c r="AT876" s="162" t="s">
        <v>261</v>
      </c>
      <c r="AU876" s="162" t="s">
        <v>83</v>
      </c>
      <c r="AV876" s="14" t="s">
        <v>257</v>
      </c>
      <c r="AW876" s="14" t="s">
        <v>35</v>
      </c>
      <c r="AX876" s="14" t="s">
        <v>81</v>
      </c>
      <c r="AY876" s="162" t="s">
        <v>251</v>
      </c>
    </row>
    <row r="877" spans="2:65" s="1" customFormat="1" ht="24.2" customHeight="1">
      <c r="B877" s="33"/>
      <c r="C877" s="130" t="s">
        <v>1447</v>
      </c>
      <c r="D877" s="130" t="s">
        <v>253</v>
      </c>
      <c r="E877" s="131" t="s">
        <v>1448</v>
      </c>
      <c r="F877" s="132" t="s">
        <v>1449</v>
      </c>
      <c r="G877" s="133" t="s">
        <v>731</v>
      </c>
      <c r="H877" s="134">
        <v>90</v>
      </c>
      <c r="I877" s="135"/>
      <c r="J877" s="136">
        <f>ROUND(I877*H877,2)</f>
        <v>0</v>
      </c>
      <c r="K877" s="132" t="s">
        <v>256</v>
      </c>
      <c r="L877" s="33"/>
      <c r="M877" s="137" t="s">
        <v>19</v>
      </c>
      <c r="N877" s="138" t="s">
        <v>44</v>
      </c>
      <c r="P877" s="139">
        <f>O877*H877</f>
        <v>0</v>
      </c>
      <c r="Q877" s="139">
        <v>2.6700000000000001E-3</v>
      </c>
      <c r="R877" s="139">
        <f>Q877*H877</f>
        <v>0.24030000000000001</v>
      </c>
      <c r="S877" s="139">
        <v>0</v>
      </c>
      <c r="T877" s="140">
        <f>S877*H877</f>
        <v>0</v>
      </c>
      <c r="AR877" s="141" t="s">
        <v>346</v>
      </c>
      <c r="AT877" s="141" t="s">
        <v>253</v>
      </c>
      <c r="AU877" s="141" t="s">
        <v>83</v>
      </c>
      <c r="AY877" s="18" t="s">
        <v>251</v>
      </c>
      <c r="BE877" s="142">
        <f>IF(N877="základní",J877,0)</f>
        <v>0</v>
      </c>
      <c r="BF877" s="142">
        <f>IF(N877="snížená",J877,0)</f>
        <v>0</v>
      </c>
      <c r="BG877" s="142">
        <f>IF(N877="zákl. přenesená",J877,0)</f>
        <v>0</v>
      </c>
      <c r="BH877" s="142">
        <f>IF(N877="sníž. přenesená",J877,0)</f>
        <v>0</v>
      </c>
      <c r="BI877" s="142">
        <f>IF(N877="nulová",J877,0)</f>
        <v>0</v>
      </c>
      <c r="BJ877" s="18" t="s">
        <v>81</v>
      </c>
      <c r="BK877" s="142">
        <f>ROUND(I877*H877,2)</f>
        <v>0</v>
      </c>
      <c r="BL877" s="18" t="s">
        <v>346</v>
      </c>
      <c r="BM877" s="141" t="s">
        <v>1450</v>
      </c>
    </row>
    <row r="878" spans="2:65" s="1" customFormat="1" ht="11.25">
      <c r="B878" s="33"/>
      <c r="D878" s="143" t="s">
        <v>259</v>
      </c>
      <c r="F878" s="144" t="s">
        <v>1451</v>
      </c>
      <c r="I878" s="145"/>
      <c r="L878" s="33"/>
      <c r="M878" s="146"/>
      <c r="T878" s="54"/>
      <c r="AT878" s="18" t="s">
        <v>259</v>
      </c>
      <c r="AU878" s="18" t="s">
        <v>83</v>
      </c>
    </row>
    <row r="879" spans="2:65" s="12" customFormat="1" ht="11.25">
      <c r="B879" s="147"/>
      <c r="D879" s="148" t="s">
        <v>261</v>
      </c>
      <c r="E879" s="149" t="s">
        <v>19</v>
      </c>
      <c r="F879" s="150" t="s">
        <v>1452</v>
      </c>
      <c r="H879" s="151">
        <v>90</v>
      </c>
      <c r="I879" s="152"/>
      <c r="L879" s="147"/>
      <c r="M879" s="153"/>
      <c r="T879" s="154"/>
      <c r="AT879" s="149" t="s">
        <v>261</v>
      </c>
      <c r="AU879" s="149" t="s">
        <v>83</v>
      </c>
      <c r="AV879" s="12" t="s">
        <v>83</v>
      </c>
      <c r="AW879" s="12" t="s">
        <v>35</v>
      </c>
      <c r="AX879" s="12" t="s">
        <v>81</v>
      </c>
      <c r="AY879" s="149" t="s">
        <v>251</v>
      </c>
    </row>
    <row r="880" spans="2:65" s="1" customFormat="1" ht="16.5" customHeight="1">
      <c r="B880" s="33"/>
      <c r="C880" s="175" t="s">
        <v>1453</v>
      </c>
      <c r="D880" s="175" t="s">
        <v>482</v>
      </c>
      <c r="E880" s="176" t="s">
        <v>1454</v>
      </c>
      <c r="F880" s="177" t="s">
        <v>1455</v>
      </c>
      <c r="G880" s="178" t="s">
        <v>731</v>
      </c>
      <c r="H880" s="179">
        <v>90</v>
      </c>
      <c r="I880" s="180"/>
      <c r="J880" s="181">
        <f>ROUND(I880*H880,2)</f>
        <v>0</v>
      </c>
      <c r="K880" s="177" t="s">
        <v>256</v>
      </c>
      <c r="L880" s="182"/>
      <c r="M880" s="183" t="s">
        <v>19</v>
      </c>
      <c r="N880" s="184" t="s">
        <v>44</v>
      </c>
      <c r="P880" s="139">
        <f>O880*H880</f>
        <v>0</v>
      </c>
      <c r="Q880" s="139">
        <v>5.6999999999999998E-4</v>
      </c>
      <c r="R880" s="139">
        <f>Q880*H880</f>
        <v>5.1299999999999998E-2</v>
      </c>
      <c r="S880" s="139">
        <v>0</v>
      </c>
      <c r="T880" s="140">
        <f>S880*H880</f>
        <v>0</v>
      </c>
      <c r="AR880" s="141" t="s">
        <v>466</v>
      </c>
      <c r="AT880" s="141" t="s">
        <v>482</v>
      </c>
      <c r="AU880" s="141" t="s">
        <v>83</v>
      </c>
      <c r="AY880" s="18" t="s">
        <v>251</v>
      </c>
      <c r="BE880" s="142">
        <f>IF(N880="základní",J880,0)</f>
        <v>0</v>
      </c>
      <c r="BF880" s="142">
        <f>IF(N880="snížená",J880,0)</f>
        <v>0</v>
      </c>
      <c r="BG880" s="142">
        <f>IF(N880="zákl. přenesená",J880,0)</f>
        <v>0</v>
      </c>
      <c r="BH880" s="142">
        <f>IF(N880="sníž. přenesená",J880,0)</f>
        <v>0</v>
      </c>
      <c r="BI880" s="142">
        <f>IF(N880="nulová",J880,0)</f>
        <v>0</v>
      </c>
      <c r="BJ880" s="18" t="s">
        <v>81</v>
      </c>
      <c r="BK880" s="142">
        <f>ROUND(I880*H880,2)</f>
        <v>0</v>
      </c>
      <c r="BL880" s="18" t="s">
        <v>346</v>
      </c>
      <c r="BM880" s="141" t="s">
        <v>1456</v>
      </c>
    </row>
    <row r="881" spans="2:65" s="1" customFormat="1" ht="16.5" customHeight="1">
      <c r="B881" s="33"/>
      <c r="C881" s="130" t="s">
        <v>1457</v>
      </c>
      <c r="D881" s="130" t="s">
        <v>253</v>
      </c>
      <c r="E881" s="131" t="s">
        <v>1458</v>
      </c>
      <c r="F881" s="132" t="s">
        <v>1459</v>
      </c>
      <c r="G881" s="133" t="s">
        <v>90</v>
      </c>
      <c r="H881" s="134">
        <v>252.7</v>
      </c>
      <c r="I881" s="135"/>
      <c r="J881" s="136">
        <f>ROUND(I881*H881,2)</f>
        <v>0</v>
      </c>
      <c r="K881" s="132" t="s">
        <v>256</v>
      </c>
      <c r="L881" s="33"/>
      <c r="M881" s="137" t="s">
        <v>19</v>
      </c>
      <c r="N881" s="138" t="s">
        <v>44</v>
      </c>
      <c r="P881" s="139">
        <f>O881*H881</f>
        <v>0</v>
      </c>
      <c r="Q881" s="139">
        <v>0</v>
      </c>
      <c r="R881" s="139">
        <f>Q881*H881</f>
        <v>0</v>
      </c>
      <c r="S881" s="139">
        <v>0</v>
      </c>
      <c r="T881" s="140">
        <f>S881*H881</f>
        <v>0</v>
      </c>
      <c r="AR881" s="141" t="s">
        <v>346</v>
      </c>
      <c r="AT881" s="141" t="s">
        <v>253</v>
      </c>
      <c r="AU881" s="141" t="s">
        <v>83</v>
      </c>
      <c r="AY881" s="18" t="s">
        <v>251</v>
      </c>
      <c r="BE881" s="142">
        <f>IF(N881="základní",J881,0)</f>
        <v>0</v>
      </c>
      <c r="BF881" s="142">
        <f>IF(N881="snížená",J881,0)</f>
        <v>0</v>
      </c>
      <c r="BG881" s="142">
        <f>IF(N881="zákl. přenesená",J881,0)</f>
        <v>0</v>
      </c>
      <c r="BH881" s="142">
        <f>IF(N881="sníž. přenesená",J881,0)</f>
        <v>0</v>
      </c>
      <c r="BI881" s="142">
        <f>IF(N881="nulová",J881,0)</f>
        <v>0</v>
      </c>
      <c r="BJ881" s="18" t="s">
        <v>81</v>
      </c>
      <c r="BK881" s="142">
        <f>ROUND(I881*H881,2)</f>
        <v>0</v>
      </c>
      <c r="BL881" s="18" t="s">
        <v>346</v>
      </c>
      <c r="BM881" s="141" t="s">
        <v>1460</v>
      </c>
    </row>
    <row r="882" spans="2:65" s="1" customFormat="1" ht="11.25">
      <c r="B882" s="33"/>
      <c r="D882" s="143" t="s">
        <v>259</v>
      </c>
      <c r="F882" s="144" t="s">
        <v>1461</v>
      </c>
      <c r="I882" s="145"/>
      <c r="L882" s="33"/>
      <c r="M882" s="146"/>
      <c r="T882" s="54"/>
      <c r="AT882" s="18" t="s">
        <v>259</v>
      </c>
      <c r="AU882" s="18" t="s">
        <v>83</v>
      </c>
    </row>
    <row r="883" spans="2:65" s="12" customFormat="1" ht="11.25">
      <c r="B883" s="147"/>
      <c r="D883" s="148" t="s">
        <v>261</v>
      </c>
      <c r="E883" s="149" t="s">
        <v>19</v>
      </c>
      <c r="F883" s="150" t="s">
        <v>1462</v>
      </c>
      <c r="H883" s="151">
        <v>126.35</v>
      </c>
      <c r="I883" s="152"/>
      <c r="L883" s="147"/>
      <c r="M883" s="153"/>
      <c r="T883" s="154"/>
      <c r="AT883" s="149" t="s">
        <v>261</v>
      </c>
      <c r="AU883" s="149" t="s">
        <v>83</v>
      </c>
      <c r="AV883" s="12" t="s">
        <v>83</v>
      </c>
      <c r="AW883" s="12" t="s">
        <v>35</v>
      </c>
      <c r="AX883" s="12" t="s">
        <v>73</v>
      </c>
      <c r="AY883" s="149" t="s">
        <v>251</v>
      </c>
    </row>
    <row r="884" spans="2:65" s="12" customFormat="1" ht="11.25">
      <c r="B884" s="147"/>
      <c r="D884" s="148" t="s">
        <v>261</v>
      </c>
      <c r="E884" s="149" t="s">
        <v>19</v>
      </c>
      <c r="F884" s="150" t="s">
        <v>1463</v>
      </c>
      <c r="H884" s="151">
        <v>126.35</v>
      </c>
      <c r="I884" s="152"/>
      <c r="L884" s="147"/>
      <c r="M884" s="153"/>
      <c r="T884" s="154"/>
      <c r="AT884" s="149" t="s">
        <v>261</v>
      </c>
      <c r="AU884" s="149" t="s">
        <v>83</v>
      </c>
      <c r="AV884" s="12" t="s">
        <v>83</v>
      </c>
      <c r="AW884" s="12" t="s">
        <v>35</v>
      </c>
      <c r="AX884" s="12" t="s">
        <v>73</v>
      </c>
      <c r="AY884" s="149" t="s">
        <v>251</v>
      </c>
    </row>
    <row r="885" spans="2:65" s="14" customFormat="1" ht="11.25">
      <c r="B885" s="161"/>
      <c r="D885" s="148" t="s">
        <v>261</v>
      </c>
      <c r="E885" s="162" t="s">
        <v>19</v>
      </c>
      <c r="F885" s="163" t="s">
        <v>280</v>
      </c>
      <c r="H885" s="164">
        <v>252.7</v>
      </c>
      <c r="I885" s="165"/>
      <c r="L885" s="161"/>
      <c r="M885" s="166"/>
      <c r="T885" s="167"/>
      <c r="AT885" s="162" t="s">
        <v>261</v>
      </c>
      <c r="AU885" s="162" t="s">
        <v>83</v>
      </c>
      <c r="AV885" s="14" t="s">
        <v>257</v>
      </c>
      <c r="AW885" s="14" t="s">
        <v>35</v>
      </c>
      <c r="AX885" s="14" t="s">
        <v>81</v>
      </c>
      <c r="AY885" s="162" t="s">
        <v>251</v>
      </c>
    </row>
    <row r="886" spans="2:65" s="1" customFormat="1" ht="16.5" customHeight="1">
      <c r="B886" s="33"/>
      <c r="C886" s="175" t="s">
        <v>1464</v>
      </c>
      <c r="D886" s="175" t="s">
        <v>482</v>
      </c>
      <c r="E886" s="176" t="s">
        <v>1465</v>
      </c>
      <c r="F886" s="177" t="s">
        <v>1466</v>
      </c>
      <c r="G886" s="178" t="s">
        <v>122</v>
      </c>
      <c r="H886" s="179">
        <v>7.2770000000000001</v>
      </c>
      <c r="I886" s="180"/>
      <c r="J886" s="181">
        <f>ROUND(I886*H886,2)</f>
        <v>0</v>
      </c>
      <c r="K886" s="177" t="s">
        <v>256</v>
      </c>
      <c r="L886" s="182"/>
      <c r="M886" s="183" t="s">
        <v>19</v>
      </c>
      <c r="N886" s="184" t="s">
        <v>44</v>
      </c>
      <c r="P886" s="139">
        <f>O886*H886</f>
        <v>0</v>
      </c>
      <c r="Q886" s="139">
        <v>0.55000000000000004</v>
      </c>
      <c r="R886" s="139">
        <f>Q886*H886</f>
        <v>4.0023500000000007</v>
      </c>
      <c r="S886" s="139">
        <v>0</v>
      </c>
      <c r="T886" s="140">
        <f>S886*H886</f>
        <v>0</v>
      </c>
      <c r="AR886" s="141" t="s">
        <v>466</v>
      </c>
      <c r="AT886" s="141" t="s">
        <v>482</v>
      </c>
      <c r="AU886" s="141" t="s">
        <v>83</v>
      </c>
      <c r="AY886" s="18" t="s">
        <v>251</v>
      </c>
      <c r="BE886" s="142">
        <f>IF(N886="základní",J886,0)</f>
        <v>0</v>
      </c>
      <c r="BF886" s="142">
        <f>IF(N886="snížená",J886,0)</f>
        <v>0</v>
      </c>
      <c r="BG886" s="142">
        <f>IF(N886="zákl. přenesená",J886,0)</f>
        <v>0</v>
      </c>
      <c r="BH886" s="142">
        <f>IF(N886="sníž. přenesená",J886,0)</f>
        <v>0</v>
      </c>
      <c r="BI886" s="142">
        <f>IF(N886="nulová",J886,0)</f>
        <v>0</v>
      </c>
      <c r="BJ886" s="18" t="s">
        <v>81</v>
      </c>
      <c r="BK886" s="142">
        <f>ROUND(I886*H886,2)</f>
        <v>0</v>
      </c>
      <c r="BL886" s="18" t="s">
        <v>346</v>
      </c>
      <c r="BM886" s="141" t="s">
        <v>1467</v>
      </c>
    </row>
    <row r="887" spans="2:65" s="12" customFormat="1" ht="11.25">
      <c r="B887" s="147"/>
      <c r="D887" s="148" t="s">
        <v>261</v>
      </c>
      <c r="E887" s="149" t="s">
        <v>19</v>
      </c>
      <c r="F887" s="150" t="s">
        <v>1468</v>
      </c>
      <c r="H887" s="151">
        <v>3.032</v>
      </c>
      <c r="I887" s="152"/>
      <c r="L887" s="147"/>
      <c r="M887" s="153"/>
      <c r="T887" s="154"/>
      <c r="AT887" s="149" t="s">
        <v>261</v>
      </c>
      <c r="AU887" s="149" t="s">
        <v>83</v>
      </c>
      <c r="AV887" s="12" t="s">
        <v>83</v>
      </c>
      <c r="AW887" s="12" t="s">
        <v>35</v>
      </c>
      <c r="AX887" s="12" t="s">
        <v>73</v>
      </c>
      <c r="AY887" s="149" t="s">
        <v>251</v>
      </c>
    </row>
    <row r="888" spans="2:65" s="12" customFormat="1" ht="11.25">
      <c r="B888" s="147"/>
      <c r="D888" s="148" t="s">
        <v>261</v>
      </c>
      <c r="E888" s="149" t="s">
        <v>19</v>
      </c>
      <c r="F888" s="150" t="s">
        <v>1469</v>
      </c>
      <c r="H888" s="151">
        <v>3.032</v>
      </c>
      <c r="I888" s="152"/>
      <c r="L888" s="147"/>
      <c r="M888" s="153"/>
      <c r="T888" s="154"/>
      <c r="AT888" s="149" t="s">
        <v>261</v>
      </c>
      <c r="AU888" s="149" t="s">
        <v>83</v>
      </c>
      <c r="AV888" s="12" t="s">
        <v>83</v>
      </c>
      <c r="AW888" s="12" t="s">
        <v>35</v>
      </c>
      <c r="AX888" s="12" t="s">
        <v>73</v>
      </c>
      <c r="AY888" s="149" t="s">
        <v>251</v>
      </c>
    </row>
    <row r="889" spans="2:65" s="14" customFormat="1" ht="11.25">
      <c r="B889" s="161"/>
      <c r="D889" s="148" t="s">
        <v>261</v>
      </c>
      <c r="E889" s="162" t="s">
        <v>19</v>
      </c>
      <c r="F889" s="163" t="s">
        <v>280</v>
      </c>
      <c r="H889" s="164">
        <v>6.0640000000000001</v>
      </c>
      <c r="I889" s="165"/>
      <c r="L889" s="161"/>
      <c r="M889" s="166"/>
      <c r="T889" s="167"/>
      <c r="AT889" s="162" t="s">
        <v>261</v>
      </c>
      <c r="AU889" s="162" t="s">
        <v>83</v>
      </c>
      <c r="AV889" s="14" t="s">
        <v>257</v>
      </c>
      <c r="AW889" s="14" t="s">
        <v>35</v>
      </c>
      <c r="AX889" s="14" t="s">
        <v>81</v>
      </c>
      <c r="AY889" s="162" t="s">
        <v>251</v>
      </c>
    </row>
    <row r="890" spans="2:65" s="12" customFormat="1" ht="11.25">
      <c r="B890" s="147"/>
      <c r="D890" s="148" t="s">
        <v>261</v>
      </c>
      <c r="F890" s="150" t="s">
        <v>1470</v>
      </c>
      <c r="H890" s="151">
        <v>7.2770000000000001</v>
      </c>
      <c r="I890" s="152"/>
      <c r="L890" s="147"/>
      <c r="M890" s="153"/>
      <c r="T890" s="154"/>
      <c r="AT890" s="149" t="s">
        <v>261</v>
      </c>
      <c r="AU890" s="149" t="s">
        <v>83</v>
      </c>
      <c r="AV890" s="12" t="s">
        <v>83</v>
      </c>
      <c r="AW890" s="12" t="s">
        <v>4</v>
      </c>
      <c r="AX890" s="12" t="s">
        <v>81</v>
      </c>
      <c r="AY890" s="149" t="s">
        <v>251</v>
      </c>
    </row>
    <row r="891" spans="2:65" s="1" customFormat="1" ht="16.5" customHeight="1">
      <c r="B891" s="33"/>
      <c r="C891" s="130" t="s">
        <v>1471</v>
      </c>
      <c r="D891" s="130" t="s">
        <v>253</v>
      </c>
      <c r="E891" s="131" t="s">
        <v>1472</v>
      </c>
      <c r="F891" s="132" t="s">
        <v>1473</v>
      </c>
      <c r="G891" s="133" t="s">
        <v>101</v>
      </c>
      <c r="H891" s="134">
        <v>323.7</v>
      </c>
      <c r="I891" s="135"/>
      <c r="J891" s="136">
        <f>ROUND(I891*H891,2)</f>
        <v>0</v>
      </c>
      <c r="K891" s="132" t="s">
        <v>256</v>
      </c>
      <c r="L891" s="33"/>
      <c r="M891" s="137" t="s">
        <v>19</v>
      </c>
      <c r="N891" s="138" t="s">
        <v>44</v>
      </c>
      <c r="P891" s="139">
        <f>O891*H891</f>
        <v>0</v>
      </c>
      <c r="Q891" s="139">
        <v>4.8300000000000001E-3</v>
      </c>
      <c r="R891" s="139">
        <f>Q891*H891</f>
        <v>1.5634710000000001</v>
      </c>
      <c r="S891" s="139">
        <v>0</v>
      </c>
      <c r="T891" s="140">
        <f>S891*H891</f>
        <v>0</v>
      </c>
      <c r="AR891" s="141" t="s">
        <v>346</v>
      </c>
      <c r="AT891" s="141" t="s">
        <v>253</v>
      </c>
      <c r="AU891" s="141" t="s">
        <v>83</v>
      </c>
      <c r="AY891" s="18" t="s">
        <v>251</v>
      </c>
      <c r="BE891" s="142">
        <f>IF(N891="základní",J891,0)</f>
        <v>0</v>
      </c>
      <c r="BF891" s="142">
        <f>IF(N891="snížená",J891,0)</f>
        <v>0</v>
      </c>
      <c r="BG891" s="142">
        <f>IF(N891="zákl. přenesená",J891,0)</f>
        <v>0</v>
      </c>
      <c r="BH891" s="142">
        <f>IF(N891="sníž. přenesená",J891,0)</f>
        <v>0</v>
      </c>
      <c r="BI891" s="142">
        <f>IF(N891="nulová",J891,0)</f>
        <v>0</v>
      </c>
      <c r="BJ891" s="18" t="s">
        <v>81</v>
      </c>
      <c r="BK891" s="142">
        <f>ROUND(I891*H891,2)</f>
        <v>0</v>
      </c>
      <c r="BL891" s="18" t="s">
        <v>346</v>
      </c>
      <c r="BM891" s="141" t="s">
        <v>1474</v>
      </c>
    </row>
    <row r="892" spans="2:65" s="1" customFormat="1" ht="11.25">
      <c r="B892" s="33"/>
      <c r="D892" s="143" t="s">
        <v>259</v>
      </c>
      <c r="F892" s="144" t="s">
        <v>1475</v>
      </c>
      <c r="I892" s="145"/>
      <c r="L892" s="33"/>
      <c r="M892" s="146"/>
      <c r="T892" s="54"/>
      <c r="AT892" s="18" t="s">
        <v>259</v>
      </c>
      <c r="AU892" s="18" t="s">
        <v>83</v>
      </c>
    </row>
    <row r="893" spans="2:65" s="1" customFormat="1" ht="29.25">
      <c r="B893" s="33"/>
      <c r="D893" s="148" t="s">
        <v>1476</v>
      </c>
      <c r="F893" s="185" t="s">
        <v>1477</v>
      </c>
      <c r="I893" s="145"/>
      <c r="L893" s="33"/>
      <c r="M893" s="146"/>
      <c r="T893" s="54"/>
      <c r="AT893" s="18" t="s">
        <v>1476</v>
      </c>
      <c r="AU893" s="18" t="s">
        <v>83</v>
      </c>
    </row>
    <row r="894" spans="2:65" s="12" customFormat="1" ht="11.25">
      <c r="B894" s="147"/>
      <c r="D894" s="148" t="s">
        <v>261</v>
      </c>
      <c r="E894" s="149" t="s">
        <v>19</v>
      </c>
      <c r="F894" s="150" t="s">
        <v>1478</v>
      </c>
      <c r="H894" s="151">
        <v>112.5</v>
      </c>
      <c r="I894" s="152"/>
      <c r="L894" s="147"/>
      <c r="M894" s="153"/>
      <c r="T894" s="154"/>
      <c r="AT894" s="149" t="s">
        <v>261</v>
      </c>
      <c r="AU894" s="149" t="s">
        <v>83</v>
      </c>
      <c r="AV894" s="12" t="s">
        <v>83</v>
      </c>
      <c r="AW894" s="12" t="s">
        <v>35</v>
      </c>
      <c r="AX894" s="12" t="s">
        <v>73</v>
      </c>
      <c r="AY894" s="149" t="s">
        <v>251</v>
      </c>
    </row>
    <row r="895" spans="2:65" s="12" customFormat="1" ht="11.25">
      <c r="B895" s="147"/>
      <c r="D895" s="148" t="s">
        <v>261</v>
      </c>
      <c r="E895" s="149" t="s">
        <v>19</v>
      </c>
      <c r="F895" s="150" t="s">
        <v>1479</v>
      </c>
      <c r="H895" s="151">
        <v>211.2</v>
      </c>
      <c r="I895" s="152"/>
      <c r="L895" s="147"/>
      <c r="M895" s="153"/>
      <c r="T895" s="154"/>
      <c r="AT895" s="149" t="s">
        <v>261</v>
      </c>
      <c r="AU895" s="149" t="s">
        <v>83</v>
      </c>
      <c r="AV895" s="12" t="s">
        <v>83</v>
      </c>
      <c r="AW895" s="12" t="s">
        <v>35</v>
      </c>
      <c r="AX895" s="12" t="s">
        <v>73</v>
      </c>
      <c r="AY895" s="149" t="s">
        <v>251</v>
      </c>
    </row>
    <row r="896" spans="2:65" s="14" customFormat="1" ht="11.25">
      <c r="B896" s="161"/>
      <c r="D896" s="148" t="s">
        <v>261</v>
      </c>
      <c r="E896" s="162" t="s">
        <v>19</v>
      </c>
      <c r="F896" s="163" t="s">
        <v>280</v>
      </c>
      <c r="H896" s="164">
        <v>323.7</v>
      </c>
      <c r="I896" s="165"/>
      <c r="L896" s="161"/>
      <c r="M896" s="166"/>
      <c r="T896" s="167"/>
      <c r="AT896" s="162" t="s">
        <v>261</v>
      </c>
      <c r="AU896" s="162" t="s">
        <v>83</v>
      </c>
      <c r="AV896" s="14" t="s">
        <v>257</v>
      </c>
      <c r="AW896" s="14" t="s">
        <v>35</v>
      </c>
      <c r="AX896" s="14" t="s">
        <v>81</v>
      </c>
      <c r="AY896" s="162" t="s">
        <v>251</v>
      </c>
    </row>
    <row r="897" spans="2:65" s="1" customFormat="1" ht="24.2" customHeight="1">
      <c r="B897" s="33"/>
      <c r="C897" s="130" t="s">
        <v>1480</v>
      </c>
      <c r="D897" s="130" t="s">
        <v>253</v>
      </c>
      <c r="E897" s="131" t="s">
        <v>1481</v>
      </c>
      <c r="F897" s="132" t="s">
        <v>1482</v>
      </c>
      <c r="G897" s="133" t="s">
        <v>101</v>
      </c>
      <c r="H897" s="134">
        <v>39.6</v>
      </c>
      <c r="I897" s="135"/>
      <c r="J897" s="136">
        <f>ROUND(I897*H897,2)</f>
        <v>0</v>
      </c>
      <c r="K897" s="132" t="s">
        <v>256</v>
      </c>
      <c r="L897" s="33"/>
      <c r="M897" s="137" t="s">
        <v>19</v>
      </c>
      <c r="N897" s="138" t="s">
        <v>44</v>
      </c>
      <c r="P897" s="139">
        <f>O897*H897</f>
        <v>0</v>
      </c>
      <c r="Q897" s="139">
        <v>0</v>
      </c>
      <c r="R897" s="139">
        <f>Q897*H897</f>
        <v>0</v>
      </c>
      <c r="S897" s="139">
        <v>6.6E-3</v>
      </c>
      <c r="T897" s="140">
        <f>S897*H897</f>
        <v>0.26135999999999998</v>
      </c>
      <c r="AR897" s="141" t="s">
        <v>346</v>
      </c>
      <c r="AT897" s="141" t="s">
        <v>253</v>
      </c>
      <c r="AU897" s="141" t="s">
        <v>83</v>
      </c>
      <c r="AY897" s="18" t="s">
        <v>251</v>
      </c>
      <c r="BE897" s="142">
        <f>IF(N897="základní",J897,0)</f>
        <v>0</v>
      </c>
      <c r="BF897" s="142">
        <f>IF(N897="snížená",J897,0)</f>
        <v>0</v>
      </c>
      <c r="BG897" s="142">
        <f>IF(N897="zákl. přenesená",J897,0)</f>
        <v>0</v>
      </c>
      <c r="BH897" s="142">
        <f>IF(N897="sníž. přenesená",J897,0)</f>
        <v>0</v>
      </c>
      <c r="BI897" s="142">
        <f>IF(N897="nulová",J897,0)</f>
        <v>0</v>
      </c>
      <c r="BJ897" s="18" t="s">
        <v>81</v>
      </c>
      <c r="BK897" s="142">
        <f>ROUND(I897*H897,2)</f>
        <v>0</v>
      </c>
      <c r="BL897" s="18" t="s">
        <v>346</v>
      </c>
      <c r="BM897" s="141" t="s">
        <v>1483</v>
      </c>
    </row>
    <row r="898" spans="2:65" s="1" customFormat="1" ht="11.25">
      <c r="B898" s="33"/>
      <c r="D898" s="143" t="s">
        <v>259</v>
      </c>
      <c r="F898" s="144" t="s">
        <v>1484</v>
      </c>
      <c r="I898" s="145"/>
      <c r="L898" s="33"/>
      <c r="M898" s="146"/>
      <c r="T898" s="54"/>
      <c r="AT898" s="18" t="s">
        <v>259</v>
      </c>
      <c r="AU898" s="18" t="s">
        <v>83</v>
      </c>
    </row>
    <row r="899" spans="2:65" s="12" customFormat="1" ht="11.25">
      <c r="B899" s="147"/>
      <c r="D899" s="148" t="s">
        <v>261</v>
      </c>
      <c r="E899" s="149" t="s">
        <v>19</v>
      </c>
      <c r="F899" s="150" t="s">
        <v>1485</v>
      </c>
      <c r="H899" s="151">
        <v>39.6</v>
      </c>
      <c r="I899" s="152"/>
      <c r="L899" s="147"/>
      <c r="M899" s="153"/>
      <c r="T899" s="154"/>
      <c r="AT899" s="149" t="s">
        <v>261</v>
      </c>
      <c r="AU899" s="149" t="s">
        <v>83</v>
      </c>
      <c r="AV899" s="12" t="s">
        <v>83</v>
      </c>
      <c r="AW899" s="12" t="s">
        <v>35</v>
      </c>
      <c r="AX899" s="12" t="s">
        <v>73</v>
      </c>
      <c r="AY899" s="149" t="s">
        <v>251</v>
      </c>
    </row>
    <row r="900" spans="2:65" s="14" customFormat="1" ht="11.25">
      <c r="B900" s="161"/>
      <c r="D900" s="148" t="s">
        <v>261</v>
      </c>
      <c r="E900" s="162" t="s">
        <v>19</v>
      </c>
      <c r="F900" s="163" t="s">
        <v>280</v>
      </c>
      <c r="H900" s="164">
        <v>39.6</v>
      </c>
      <c r="I900" s="165"/>
      <c r="L900" s="161"/>
      <c r="M900" s="166"/>
      <c r="T900" s="167"/>
      <c r="AT900" s="162" t="s">
        <v>261</v>
      </c>
      <c r="AU900" s="162" t="s">
        <v>83</v>
      </c>
      <c r="AV900" s="14" t="s">
        <v>257</v>
      </c>
      <c r="AW900" s="14" t="s">
        <v>35</v>
      </c>
      <c r="AX900" s="14" t="s">
        <v>81</v>
      </c>
      <c r="AY900" s="162" t="s">
        <v>251</v>
      </c>
    </row>
    <row r="901" spans="2:65" s="1" customFormat="1" ht="16.5" customHeight="1">
      <c r="B901" s="33"/>
      <c r="C901" s="130" t="s">
        <v>1486</v>
      </c>
      <c r="D901" s="130" t="s">
        <v>253</v>
      </c>
      <c r="E901" s="131" t="s">
        <v>1487</v>
      </c>
      <c r="F901" s="132" t="s">
        <v>1488</v>
      </c>
      <c r="G901" s="133" t="s">
        <v>101</v>
      </c>
      <c r="H901" s="134">
        <v>172.8</v>
      </c>
      <c r="I901" s="135"/>
      <c r="J901" s="136">
        <f>ROUND(I901*H901,2)</f>
        <v>0</v>
      </c>
      <c r="K901" s="132" t="s">
        <v>256</v>
      </c>
      <c r="L901" s="33"/>
      <c r="M901" s="137" t="s">
        <v>19</v>
      </c>
      <c r="N901" s="138" t="s">
        <v>44</v>
      </c>
      <c r="P901" s="139">
        <f>O901*H901</f>
        <v>0</v>
      </c>
      <c r="Q901" s="139">
        <v>2.6900000000000001E-3</v>
      </c>
      <c r="R901" s="139">
        <f>Q901*H901</f>
        <v>0.46483200000000008</v>
      </c>
      <c r="S901" s="139">
        <v>0</v>
      </c>
      <c r="T901" s="140">
        <f>S901*H901</f>
        <v>0</v>
      </c>
      <c r="AR901" s="141" t="s">
        <v>346</v>
      </c>
      <c r="AT901" s="141" t="s">
        <v>253</v>
      </c>
      <c r="AU901" s="141" t="s">
        <v>83</v>
      </c>
      <c r="AY901" s="18" t="s">
        <v>251</v>
      </c>
      <c r="BE901" s="142">
        <f>IF(N901="základní",J901,0)</f>
        <v>0</v>
      </c>
      <c r="BF901" s="142">
        <f>IF(N901="snížená",J901,0)</f>
        <v>0</v>
      </c>
      <c r="BG901" s="142">
        <f>IF(N901="zákl. přenesená",J901,0)</f>
        <v>0</v>
      </c>
      <c r="BH901" s="142">
        <f>IF(N901="sníž. přenesená",J901,0)</f>
        <v>0</v>
      </c>
      <c r="BI901" s="142">
        <f>IF(N901="nulová",J901,0)</f>
        <v>0</v>
      </c>
      <c r="BJ901" s="18" t="s">
        <v>81</v>
      </c>
      <c r="BK901" s="142">
        <f>ROUND(I901*H901,2)</f>
        <v>0</v>
      </c>
      <c r="BL901" s="18" t="s">
        <v>346</v>
      </c>
      <c r="BM901" s="141" t="s">
        <v>1489</v>
      </c>
    </row>
    <row r="902" spans="2:65" s="1" customFormat="1" ht="11.25">
      <c r="B902" s="33"/>
      <c r="D902" s="143" t="s">
        <v>259</v>
      </c>
      <c r="F902" s="144" t="s">
        <v>1490</v>
      </c>
      <c r="I902" s="145"/>
      <c r="L902" s="33"/>
      <c r="M902" s="146"/>
      <c r="T902" s="54"/>
      <c r="AT902" s="18" t="s">
        <v>259</v>
      </c>
      <c r="AU902" s="18" t="s">
        <v>83</v>
      </c>
    </row>
    <row r="903" spans="2:65" s="12" customFormat="1" ht="11.25">
      <c r="B903" s="147"/>
      <c r="D903" s="148" t="s">
        <v>261</v>
      </c>
      <c r="E903" s="149" t="s">
        <v>19</v>
      </c>
      <c r="F903" s="150" t="s">
        <v>1491</v>
      </c>
      <c r="H903" s="151">
        <v>172.8</v>
      </c>
      <c r="I903" s="152"/>
      <c r="L903" s="147"/>
      <c r="M903" s="153"/>
      <c r="T903" s="154"/>
      <c r="AT903" s="149" t="s">
        <v>261</v>
      </c>
      <c r="AU903" s="149" t="s">
        <v>83</v>
      </c>
      <c r="AV903" s="12" t="s">
        <v>83</v>
      </c>
      <c r="AW903" s="12" t="s">
        <v>35</v>
      </c>
      <c r="AX903" s="12" t="s">
        <v>73</v>
      </c>
      <c r="AY903" s="149" t="s">
        <v>251</v>
      </c>
    </row>
    <row r="904" spans="2:65" s="14" customFormat="1" ht="11.25">
      <c r="B904" s="161"/>
      <c r="D904" s="148" t="s">
        <v>261</v>
      </c>
      <c r="E904" s="162" t="s">
        <v>19</v>
      </c>
      <c r="F904" s="163" t="s">
        <v>280</v>
      </c>
      <c r="H904" s="164">
        <v>172.8</v>
      </c>
      <c r="I904" s="165"/>
      <c r="L904" s="161"/>
      <c r="M904" s="166"/>
      <c r="T904" s="167"/>
      <c r="AT904" s="162" t="s">
        <v>261</v>
      </c>
      <c r="AU904" s="162" t="s">
        <v>83</v>
      </c>
      <c r="AV904" s="14" t="s">
        <v>257</v>
      </c>
      <c r="AW904" s="14" t="s">
        <v>35</v>
      </c>
      <c r="AX904" s="14" t="s">
        <v>81</v>
      </c>
      <c r="AY904" s="162" t="s">
        <v>251</v>
      </c>
    </row>
    <row r="905" spans="2:65" s="1" customFormat="1" ht="24.2" customHeight="1">
      <c r="B905" s="33"/>
      <c r="C905" s="130" t="s">
        <v>1492</v>
      </c>
      <c r="D905" s="130" t="s">
        <v>253</v>
      </c>
      <c r="E905" s="131" t="s">
        <v>1493</v>
      </c>
      <c r="F905" s="132" t="s">
        <v>1494</v>
      </c>
      <c r="G905" s="133" t="s">
        <v>90</v>
      </c>
      <c r="H905" s="134">
        <v>73.5</v>
      </c>
      <c r="I905" s="135"/>
      <c r="J905" s="136">
        <f>ROUND(I905*H905,2)</f>
        <v>0</v>
      </c>
      <c r="K905" s="132" t="s">
        <v>256</v>
      </c>
      <c r="L905" s="33"/>
      <c r="M905" s="137" t="s">
        <v>19</v>
      </c>
      <c r="N905" s="138" t="s">
        <v>44</v>
      </c>
      <c r="P905" s="139">
        <f>O905*H905</f>
        <v>0</v>
      </c>
      <c r="Q905" s="139">
        <v>0</v>
      </c>
      <c r="R905" s="139">
        <f>Q905*H905</f>
        <v>0</v>
      </c>
      <c r="S905" s="139">
        <v>0</v>
      </c>
      <c r="T905" s="140">
        <f>S905*H905</f>
        <v>0</v>
      </c>
      <c r="AR905" s="141" t="s">
        <v>346</v>
      </c>
      <c r="AT905" s="141" t="s">
        <v>253</v>
      </c>
      <c r="AU905" s="141" t="s">
        <v>83</v>
      </c>
      <c r="AY905" s="18" t="s">
        <v>251</v>
      </c>
      <c r="BE905" s="142">
        <f>IF(N905="základní",J905,0)</f>
        <v>0</v>
      </c>
      <c r="BF905" s="142">
        <f>IF(N905="snížená",J905,0)</f>
        <v>0</v>
      </c>
      <c r="BG905" s="142">
        <f>IF(N905="zákl. přenesená",J905,0)</f>
        <v>0</v>
      </c>
      <c r="BH905" s="142">
        <f>IF(N905="sníž. přenesená",J905,0)</f>
        <v>0</v>
      </c>
      <c r="BI905" s="142">
        <f>IF(N905="nulová",J905,0)</f>
        <v>0</v>
      </c>
      <c r="BJ905" s="18" t="s">
        <v>81</v>
      </c>
      <c r="BK905" s="142">
        <f>ROUND(I905*H905,2)</f>
        <v>0</v>
      </c>
      <c r="BL905" s="18" t="s">
        <v>346</v>
      </c>
      <c r="BM905" s="141" t="s">
        <v>1495</v>
      </c>
    </row>
    <row r="906" spans="2:65" s="1" customFormat="1" ht="11.25">
      <c r="B906" s="33"/>
      <c r="D906" s="143" t="s">
        <v>259</v>
      </c>
      <c r="F906" s="144" t="s">
        <v>1496</v>
      </c>
      <c r="I906" s="145"/>
      <c r="L906" s="33"/>
      <c r="M906" s="146"/>
      <c r="T906" s="54"/>
      <c r="AT906" s="18" t="s">
        <v>259</v>
      </c>
      <c r="AU906" s="18" t="s">
        <v>83</v>
      </c>
    </row>
    <row r="907" spans="2:65" s="12" customFormat="1" ht="11.25">
      <c r="B907" s="147"/>
      <c r="D907" s="148" t="s">
        <v>261</v>
      </c>
      <c r="E907" s="149" t="s">
        <v>19</v>
      </c>
      <c r="F907" s="150" t="s">
        <v>1497</v>
      </c>
      <c r="H907" s="151">
        <v>73.5</v>
      </c>
      <c r="I907" s="152"/>
      <c r="L907" s="147"/>
      <c r="M907" s="153"/>
      <c r="T907" s="154"/>
      <c r="AT907" s="149" t="s">
        <v>261</v>
      </c>
      <c r="AU907" s="149" t="s">
        <v>83</v>
      </c>
      <c r="AV907" s="12" t="s">
        <v>83</v>
      </c>
      <c r="AW907" s="12" t="s">
        <v>35</v>
      </c>
      <c r="AX907" s="12" t="s">
        <v>73</v>
      </c>
      <c r="AY907" s="149" t="s">
        <v>251</v>
      </c>
    </row>
    <row r="908" spans="2:65" s="14" customFormat="1" ht="11.25">
      <c r="B908" s="161"/>
      <c r="D908" s="148" t="s">
        <v>261</v>
      </c>
      <c r="E908" s="162" t="s">
        <v>19</v>
      </c>
      <c r="F908" s="163" t="s">
        <v>280</v>
      </c>
      <c r="H908" s="164">
        <v>73.5</v>
      </c>
      <c r="I908" s="165"/>
      <c r="L908" s="161"/>
      <c r="M908" s="166"/>
      <c r="T908" s="167"/>
      <c r="AT908" s="162" t="s">
        <v>261</v>
      </c>
      <c r="AU908" s="162" t="s">
        <v>83</v>
      </c>
      <c r="AV908" s="14" t="s">
        <v>257</v>
      </c>
      <c r="AW908" s="14" t="s">
        <v>35</v>
      </c>
      <c r="AX908" s="14" t="s">
        <v>81</v>
      </c>
      <c r="AY908" s="162" t="s">
        <v>251</v>
      </c>
    </row>
    <row r="909" spans="2:65" s="1" customFormat="1" ht="16.5" customHeight="1">
      <c r="B909" s="33"/>
      <c r="C909" s="175" t="s">
        <v>1498</v>
      </c>
      <c r="D909" s="175" t="s">
        <v>482</v>
      </c>
      <c r="E909" s="176" t="s">
        <v>1465</v>
      </c>
      <c r="F909" s="177" t="s">
        <v>1466</v>
      </c>
      <c r="G909" s="178" t="s">
        <v>122</v>
      </c>
      <c r="H909" s="179">
        <v>2.117</v>
      </c>
      <c r="I909" s="180"/>
      <c r="J909" s="181">
        <f>ROUND(I909*H909,2)</f>
        <v>0</v>
      </c>
      <c r="K909" s="177" t="s">
        <v>256</v>
      </c>
      <c r="L909" s="182"/>
      <c r="M909" s="183" t="s">
        <v>19</v>
      </c>
      <c r="N909" s="184" t="s">
        <v>44</v>
      </c>
      <c r="P909" s="139">
        <f>O909*H909</f>
        <v>0</v>
      </c>
      <c r="Q909" s="139">
        <v>0.55000000000000004</v>
      </c>
      <c r="R909" s="139">
        <f>Q909*H909</f>
        <v>1.16435</v>
      </c>
      <c r="S909" s="139">
        <v>0</v>
      </c>
      <c r="T909" s="140">
        <f>S909*H909</f>
        <v>0</v>
      </c>
      <c r="AR909" s="141" t="s">
        <v>466</v>
      </c>
      <c r="AT909" s="141" t="s">
        <v>482</v>
      </c>
      <c r="AU909" s="141" t="s">
        <v>83</v>
      </c>
      <c r="AY909" s="18" t="s">
        <v>251</v>
      </c>
      <c r="BE909" s="142">
        <f>IF(N909="základní",J909,0)</f>
        <v>0</v>
      </c>
      <c r="BF909" s="142">
        <f>IF(N909="snížená",J909,0)</f>
        <v>0</v>
      </c>
      <c r="BG909" s="142">
        <f>IF(N909="zákl. přenesená",J909,0)</f>
        <v>0</v>
      </c>
      <c r="BH909" s="142">
        <f>IF(N909="sníž. přenesená",J909,0)</f>
        <v>0</v>
      </c>
      <c r="BI909" s="142">
        <f>IF(N909="nulová",J909,0)</f>
        <v>0</v>
      </c>
      <c r="BJ909" s="18" t="s">
        <v>81</v>
      </c>
      <c r="BK909" s="142">
        <f>ROUND(I909*H909,2)</f>
        <v>0</v>
      </c>
      <c r="BL909" s="18" t="s">
        <v>346</v>
      </c>
      <c r="BM909" s="141" t="s">
        <v>1499</v>
      </c>
    </row>
    <row r="910" spans="2:65" s="12" customFormat="1" ht="11.25">
      <c r="B910" s="147"/>
      <c r="D910" s="148" t="s">
        <v>261</v>
      </c>
      <c r="F910" s="150" t="s">
        <v>1500</v>
      </c>
      <c r="H910" s="151">
        <v>2.117</v>
      </c>
      <c r="I910" s="152"/>
      <c r="L910" s="147"/>
      <c r="M910" s="153"/>
      <c r="T910" s="154"/>
      <c r="AT910" s="149" t="s">
        <v>261</v>
      </c>
      <c r="AU910" s="149" t="s">
        <v>83</v>
      </c>
      <c r="AV910" s="12" t="s">
        <v>83</v>
      </c>
      <c r="AW910" s="12" t="s">
        <v>4</v>
      </c>
      <c r="AX910" s="12" t="s">
        <v>81</v>
      </c>
      <c r="AY910" s="149" t="s">
        <v>251</v>
      </c>
    </row>
    <row r="911" spans="2:65" s="1" customFormat="1" ht="16.5" customHeight="1">
      <c r="B911" s="33"/>
      <c r="C911" s="130" t="s">
        <v>1501</v>
      </c>
      <c r="D911" s="130" t="s">
        <v>253</v>
      </c>
      <c r="E911" s="131" t="s">
        <v>1502</v>
      </c>
      <c r="F911" s="132" t="s">
        <v>1503</v>
      </c>
      <c r="G911" s="133" t="s">
        <v>101</v>
      </c>
      <c r="H911" s="134">
        <v>39.6</v>
      </c>
      <c r="I911" s="135"/>
      <c r="J911" s="136">
        <f>ROUND(I911*H911,2)</f>
        <v>0</v>
      </c>
      <c r="K911" s="132" t="s">
        <v>256</v>
      </c>
      <c r="L911" s="33"/>
      <c r="M911" s="137" t="s">
        <v>19</v>
      </c>
      <c r="N911" s="138" t="s">
        <v>44</v>
      </c>
      <c r="P911" s="139">
        <f>O911*H911</f>
        <v>0</v>
      </c>
      <c r="Q911" s="139">
        <v>7.3200000000000001E-3</v>
      </c>
      <c r="R911" s="139">
        <f>Q911*H911</f>
        <v>0.28987200000000002</v>
      </c>
      <c r="S911" s="139">
        <v>0</v>
      </c>
      <c r="T911" s="140">
        <f>S911*H911</f>
        <v>0</v>
      </c>
      <c r="AR911" s="141" t="s">
        <v>346</v>
      </c>
      <c r="AT911" s="141" t="s">
        <v>253</v>
      </c>
      <c r="AU911" s="141" t="s">
        <v>83</v>
      </c>
      <c r="AY911" s="18" t="s">
        <v>251</v>
      </c>
      <c r="BE911" s="142">
        <f>IF(N911="základní",J911,0)</f>
        <v>0</v>
      </c>
      <c r="BF911" s="142">
        <f>IF(N911="snížená",J911,0)</f>
        <v>0</v>
      </c>
      <c r="BG911" s="142">
        <f>IF(N911="zákl. přenesená",J911,0)</f>
        <v>0</v>
      </c>
      <c r="BH911" s="142">
        <f>IF(N911="sníž. přenesená",J911,0)</f>
        <v>0</v>
      </c>
      <c r="BI911" s="142">
        <f>IF(N911="nulová",J911,0)</f>
        <v>0</v>
      </c>
      <c r="BJ911" s="18" t="s">
        <v>81</v>
      </c>
      <c r="BK911" s="142">
        <f>ROUND(I911*H911,2)</f>
        <v>0</v>
      </c>
      <c r="BL911" s="18" t="s">
        <v>346</v>
      </c>
      <c r="BM911" s="141" t="s">
        <v>1504</v>
      </c>
    </row>
    <row r="912" spans="2:65" s="1" customFormat="1" ht="11.25">
      <c r="B912" s="33"/>
      <c r="D912" s="143" t="s">
        <v>259</v>
      </c>
      <c r="F912" s="144" t="s">
        <v>1505</v>
      </c>
      <c r="I912" s="145"/>
      <c r="L912" s="33"/>
      <c r="M912" s="146"/>
      <c r="T912" s="54"/>
      <c r="AT912" s="18" t="s">
        <v>259</v>
      </c>
      <c r="AU912" s="18" t="s">
        <v>83</v>
      </c>
    </row>
    <row r="913" spans="2:65" s="12" customFormat="1" ht="11.25">
      <c r="B913" s="147"/>
      <c r="D913" s="148" t="s">
        <v>261</v>
      </c>
      <c r="E913" s="149" t="s">
        <v>19</v>
      </c>
      <c r="F913" s="150" t="s">
        <v>1506</v>
      </c>
      <c r="H913" s="151">
        <v>39.6</v>
      </c>
      <c r="I913" s="152"/>
      <c r="L913" s="147"/>
      <c r="M913" s="153"/>
      <c r="T913" s="154"/>
      <c r="AT913" s="149" t="s">
        <v>261</v>
      </c>
      <c r="AU913" s="149" t="s">
        <v>83</v>
      </c>
      <c r="AV913" s="12" t="s">
        <v>83</v>
      </c>
      <c r="AW913" s="12" t="s">
        <v>35</v>
      </c>
      <c r="AX913" s="12" t="s">
        <v>81</v>
      </c>
      <c r="AY913" s="149" t="s">
        <v>251</v>
      </c>
    </row>
    <row r="914" spans="2:65" s="1" customFormat="1" ht="16.5" customHeight="1">
      <c r="B914" s="33"/>
      <c r="C914" s="130" t="s">
        <v>1507</v>
      </c>
      <c r="D914" s="130" t="s">
        <v>253</v>
      </c>
      <c r="E914" s="131" t="s">
        <v>1508</v>
      </c>
      <c r="F914" s="132" t="s">
        <v>1509</v>
      </c>
      <c r="G914" s="133" t="s">
        <v>101</v>
      </c>
      <c r="H914" s="134">
        <v>294</v>
      </c>
      <c r="I914" s="135"/>
      <c r="J914" s="136">
        <f>ROUND(I914*H914,2)</f>
        <v>0</v>
      </c>
      <c r="K914" s="132" t="s">
        <v>256</v>
      </c>
      <c r="L914" s="33"/>
      <c r="M914" s="137" t="s">
        <v>19</v>
      </c>
      <c r="N914" s="138" t="s">
        <v>44</v>
      </c>
      <c r="P914" s="139">
        <f>O914*H914</f>
        <v>0</v>
      </c>
      <c r="Q914" s="139">
        <v>3.0000000000000001E-5</v>
      </c>
      <c r="R914" s="139">
        <f>Q914*H914</f>
        <v>8.8199999999999997E-3</v>
      </c>
      <c r="S914" s="139">
        <v>0</v>
      </c>
      <c r="T914" s="140">
        <f>S914*H914</f>
        <v>0</v>
      </c>
      <c r="AR914" s="141" t="s">
        <v>346</v>
      </c>
      <c r="AT914" s="141" t="s">
        <v>253</v>
      </c>
      <c r="AU914" s="141" t="s">
        <v>83</v>
      </c>
      <c r="AY914" s="18" t="s">
        <v>251</v>
      </c>
      <c r="BE914" s="142">
        <f>IF(N914="základní",J914,0)</f>
        <v>0</v>
      </c>
      <c r="BF914" s="142">
        <f>IF(N914="snížená",J914,0)</f>
        <v>0</v>
      </c>
      <c r="BG914" s="142">
        <f>IF(N914="zákl. přenesená",J914,0)</f>
        <v>0</v>
      </c>
      <c r="BH914" s="142">
        <f>IF(N914="sníž. přenesená",J914,0)</f>
        <v>0</v>
      </c>
      <c r="BI914" s="142">
        <f>IF(N914="nulová",J914,0)</f>
        <v>0</v>
      </c>
      <c r="BJ914" s="18" t="s">
        <v>81</v>
      </c>
      <c r="BK914" s="142">
        <f>ROUND(I914*H914,2)</f>
        <v>0</v>
      </c>
      <c r="BL914" s="18" t="s">
        <v>346</v>
      </c>
      <c r="BM914" s="141" t="s">
        <v>1510</v>
      </c>
    </row>
    <row r="915" spans="2:65" s="1" customFormat="1" ht="11.25">
      <c r="B915" s="33"/>
      <c r="D915" s="143" t="s">
        <v>259</v>
      </c>
      <c r="F915" s="144" t="s">
        <v>1511</v>
      </c>
      <c r="I915" s="145"/>
      <c r="L915" s="33"/>
      <c r="M915" s="146"/>
      <c r="T915" s="54"/>
      <c r="AT915" s="18" t="s">
        <v>259</v>
      </c>
      <c r="AU915" s="18" t="s">
        <v>83</v>
      </c>
    </row>
    <row r="916" spans="2:65" s="12" customFormat="1" ht="11.25">
      <c r="B916" s="147"/>
      <c r="D916" s="148" t="s">
        <v>261</v>
      </c>
      <c r="E916" s="149" t="s">
        <v>1512</v>
      </c>
      <c r="F916" s="150" t="s">
        <v>1513</v>
      </c>
      <c r="H916" s="151">
        <v>294</v>
      </c>
      <c r="I916" s="152"/>
      <c r="L916" s="147"/>
      <c r="M916" s="153"/>
      <c r="T916" s="154"/>
      <c r="AT916" s="149" t="s">
        <v>261</v>
      </c>
      <c r="AU916" s="149" t="s">
        <v>83</v>
      </c>
      <c r="AV916" s="12" t="s">
        <v>83</v>
      </c>
      <c r="AW916" s="12" t="s">
        <v>35</v>
      </c>
      <c r="AX916" s="12" t="s">
        <v>81</v>
      </c>
      <c r="AY916" s="149" t="s">
        <v>251</v>
      </c>
    </row>
    <row r="917" spans="2:65" s="1" customFormat="1" ht="16.5" customHeight="1">
      <c r="B917" s="33"/>
      <c r="C917" s="175" t="s">
        <v>1514</v>
      </c>
      <c r="D917" s="175" t="s">
        <v>482</v>
      </c>
      <c r="E917" s="176" t="s">
        <v>1515</v>
      </c>
      <c r="F917" s="177" t="s">
        <v>1516</v>
      </c>
      <c r="G917" s="178" t="s">
        <v>122</v>
      </c>
      <c r="H917" s="179">
        <v>1.359</v>
      </c>
      <c r="I917" s="180"/>
      <c r="J917" s="181">
        <f>ROUND(I917*H917,2)</f>
        <v>0</v>
      </c>
      <c r="K917" s="177" t="s">
        <v>256</v>
      </c>
      <c r="L917" s="182"/>
      <c r="M917" s="183" t="s">
        <v>19</v>
      </c>
      <c r="N917" s="184" t="s">
        <v>44</v>
      </c>
      <c r="P917" s="139">
        <f>O917*H917</f>
        <v>0</v>
      </c>
      <c r="Q917" s="139">
        <v>0.44</v>
      </c>
      <c r="R917" s="139">
        <f>Q917*H917</f>
        <v>0.59796000000000005</v>
      </c>
      <c r="S917" s="139">
        <v>0</v>
      </c>
      <c r="T917" s="140">
        <f>S917*H917</f>
        <v>0</v>
      </c>
      <c r="AR917" s="141" t="s">
        <v>466</v>
      </c>
      <c r="AT917" s="141" t="s">
        <v>482</v>
      </c>
      <c r="AU917" s="141" t="s">
        <v>83</v>
      </c>
      <c r="AY917" s="18" t="s">
        <v>251</v>
      </c>
      <c r="BE917" s="142">
        <f>IF(N917="základní",J917,0)</f>
        <v>0</v>
      </c>
      <c r="BF917" s="142">
        <f>IF(N917="snížená",J917,0)</f>
        <v>0</v>
      </c>
      <c r="BG917" s="142">
        <f>IF(N917="zákl. přenesená",J917,0)</f>
        <v>0</v>
      </c>
      <c r="BH917" s="142">
        <f>IF(N917="sníž. přenesená",J917,0)</f>
        <v>0</v>
      </c>
      <c r="BI917" s="142">
        <f>IF(N917="nulová",J917,0)</f>
        <v>0</v>
      </c>
      <c r="BJ917" s="18" t="s">
        <v>81</v>
      </c>
      <c r="BK917" s="142">
        <f>ROUND(I917*H917,2)</f>
        <v>0</v>
      </c>
      <c r="BL917" s="18" t="s">
        <v>346</v>
      </c>
      <c r="BM917" s="141" t="s">
        <v>1517</v>
      </c>
    </row>
    <row r="918" spans="2:65" s="12" customFormat="1" ht="22.5">
      <c r="B918" s="147"/>
      <c r="D918" s="148" t="s">
        <v>261</v>
      </c>
      <c r="E918" s="149" t="s">
        <v>19</v>
      </c>
      <c r="F918" s="150" t="s">
        <v>1518</v>
      </c>
      <c r="H918" s="151">
        <v>1.2350000000000001</v>
      </c>
      <c r="I918" s="152"/>
      <c r="L918" s="147"/>
      <c r="M918" s="153"/>
      <c r="T918" s="154"/>
      <c r="AT918" s="149" t="s">
        <v>261</v>
      </c>
      <c r="AU918" s="149" t="s">
        <v>83</v>
      </c>
      <c r="AV918" s="12" t="s">
        <v>83</v>
      </c>
      <c r="AW918" s="12" t="s">
        <v>35</v>
      </c>
      <c r="AX918" s="12" t="s">
        <v>81</v>
      </c>
      <c r="AY918" s="149" t="s">
        <v>251</v>
      </c>
    </row>
    <row r="919" spans="2:65" s="12" customFormat="1" ht="11.25">
      <c r="B919" s="147"/>
      <c r="D919" s="148" t="s">
        <v>261</v>
      </c>
      <c r="F919" s="150" t="s">
        <v>1519</v>
      </c>
      <c r="H919" s="151">
        <v>1.359</v>
      </c>
      <c r="I919" s="152"/>
      <c r="L919" s="147"/>
      <c r="M919" s="153"/>
      <c r="T919" s="154"/>
      <c r="AT919" s="149" t="s">
        <v>261</v>
      </c>
      <c r="AU919" s="149" t="s">
        <v>83</v>
      </c>
      <c r="AV919" s="12" t="s">
        <v>83</v>
      </c>
      <c r="AW919" s="12" t="s">
        <v>4</v>
      </c>
      <c r="AX919" s="12" t="s">
        <v>81</v>
      </c>
      <c r="AY919" s="149" t="s">
        <v>251</v>
      </c>
    </row>
    <row r="920" spans="2:65" s="1" customFormat="1" ht="16.5" customHeight="1">
      <c r="B920" s="33"/>
      <c r="C920" s="130" t="s">
        <v>1520</v>
      </c>
      <c r="D920" s="130" t="s">
        <v>253</v>
      </c>
      <c r="E920" s="131" t="s">
        <v>1521</v>
      </c>
      <c r="F920" s="132" t="s">
        <v>1522</v>
      </c>
      <c r="G920" s="133" t="s">
        <v>122</v>
      </c>
      <c r="H920" s="134">
        <v>6.8120000000000003</v>
      </c>
      <c r="I920" s="135"/>
      <c r="J920" s="136">
        <f>ROUND(I920*H920,2)</f>
        <v>0</v>
      </c>
      <c r="K920" s="132" t="s">
        <v>256</v>
      </c>
      <c r="L920" s="33"/>
      <c r="M920" s="137" t="s">
        <v>19</v>
      </c>
      <c r="N920" s="138" t="s">
        <v>44</v>
      </c>
      <c r="P920" s="139">
        <f>O920*H920</f>
        <v>0</v>
      </c>
      <c r="Q920" s="139">
        <v>2.7200000000000002E-3</v>
      </c>
      <c r="R920" s="139">
        <f>Q920*H920</f>
        <v>1.8528640000000002E-2</v>
      </c>
      <c r="S920" s="139">
        <v>0</v>
      </c>
      <c r="T920" s="140">
        <f>S920*H920</f>
        <v>0</v>
      </c>
      <c r="AR920" s="141" t="s">
        <v>346</v>
      </c>
      <c r="AT920" s="141" t="s">
        <v>253</v>
      </c>
      <c r="AU920" s="141" t="s">
        <v>83</v>
      </c>
      <c r="AY920" s="18" t="s">
        <v>251</v>
      </c>
      <c r="BE920" s="142">
        <f>IF(N920="základní",J920,0)</f>
        <v>0</v>
      </c>
      <c r="BF920" s="142">
        <f>IF(N920="snížená",J920,0)</f>
        <v>0</v>
      </c>
      <c r="BG920" s="142">
        <f>IF(N920="zákl. přenesená",J920,0)</f>
        <v>0</v>
      </c>
      <c r="BH920" s="142">
        <f>IF(N920="sníž. přenesená",J920,0)</f>
        <v>0</v>
      </c>
      <c r="BI920" s="142">
        <f>IF(N920="nulová",J920,0)</f>
        <v>0</v>
      </c>
      <c r="BJ920" s="18" t="s">
        <v>81</v>
      </c>
      <c r="BK920" s="142">
        <f>ROUND(I920*H920,2)</f>
        <v>0</v>
      </c>
      <c r="BL920" s="18" t="s">
        <v>346</v>
      </c>
      <c r="BM920" s="141" t="s">
        <v>1523</v>
      </c>
    </row>
    <row r="921" spans="2:65" s="1" customFormat="1" ht="11.25">
      <c r="B921" s="33"/>
      <c r="D921" s="143" t="s">
        <v>259</v>
      </c>
      <c r="F921" s="144" t="s">
        <v>1524</v>
      </c>
      <c r="I921" s="145"/>
      <c r="L921" s="33"/>
      <c r="M921" s="146"/>
      <c r="T921" s="54"/>
      <c r="AT921" s="18" t="s">
        <v>259</v>
      </c>
      <c r="AU921" s="18" t="s">
        <v>83</v>
      </c>
    </row>
    <row r="922" spans="2:65" s="12" customFormat="1" ht="11.25">
      <c r="B922" s="147"/>
      <c r="D922" s="148" t="s">
        <v>261</v>
      </c>
      <c r="E922" s="149" t="s">
        <v>19</v>
      </c>
      <c r="F922" s="150" t="s">
        <v>1439</v>
      </c>
      <c r="H922" s="151">
        <v>3.6389999999999998</v>
      </c>
      <c r="I922" s="152"/>
      <c r="L922" s="147"/>
      <c r="M922" s="153"/>
      <c r="T922" s="154"/>
      <c r="AT922" s="149" t="s">
        <v>261</v>
      </c>
      <c r="AU922" s="149" t="s">
        <v>83</v>
      </c>
      <c r="AV922" s="12" t="s">
        <v>83</v>
      </c>
      <c r="AW922" s="12" t="s">
        <v>35</v>
      </c>
      <c r="AX922" s="12" t="s">
        <v>73</v>
      </c>
      <c r="AY922" s="149" t="s">
        <v>251</v>
      </c>
    </row>
    <row r="923" spans="2:65" s="12" customFormat="1" ht="11.25">
      <c r="B923" s="147"/>
      <c r="D923" s="148" t="s">
        <v>261</v>
      </c>
      <c r="E923" s="149" t="s">
        <v>19</v>
      </c>
      <c r="F923" s="150" t="s">
        <v>1440</v>
      </c>
      <c r="H923" s="151">
        <v>-3.6389999999999998</v>
      </c>
      <c r="I923" s="152"/>
      <c r="L923" s="147"/>
      <c r="M923" s="153"/>
      <c r="T923" s="154"/>
      <c r="AT923" s="149" t="s">
        <v>261</v>
      </c>
      <c r="AU923" s="149" t="s">
        <v>83</v>
      </c>
      <c r="AV923" s="12" t="s">
        <v>83</v>
      </c>
      <c r="AW923" s="12" t="s">
        <v>35</v>
      </c>
      <c r="AX923" s="12" t="s">
        <v>73</v>
      </c>
      <c r="AY923" s="149" t="s">
        <v>251</v>
      </c>
    </row>
    <row r="924" spans="2:65" s="12" customFormat="1" ht="11.25">
      <c r="B924" s="147"/>
      <c r="D924" s="148" t="s">
        <v>261</v>
      </c>
      <c r="E924" s="149" t="s">
        <v>19</v>
      </c>
      <c r="F924" s="150" t="s">
        <v>1441</v>
      </c>
      <c r="H924" s="151">
        <v>0.84399999999999997</v>
      </c>
      <c r="I924" s="152"/>
      <c r="L924" s="147"/>
      <c r="M924" s="153"/>
      <c r="T924" s="154"/>
      <c r="AT924" s="149" t="s">
        <v>261</v>
      </c>
      <c r="AU924" s="149" t="s">
        <v>83</v>
      </c>
      <c r="AV924" s="12" t="s">
        <v>83</v>
      </c>
      <c r="AW924" s="12" t="s">
        <v>35</v>
      </c>
      <c r="AX924" s="12" t="s">
        <v>73</v>
      </c>
      <c r="AY924" s="149" t="s">
        <v>251</v>
      </c>
    </row>
    <row r="925" spans="2:65" s="12" customFormat="1" ht="11.25">
      <c r="B925" s="147"/>
      <c r="D925" s="148" t="s">
        <v>261</v>
      </c>
      <c r="E925" s="149" t="s">
        <v>19</v>
      </c>
      <c r="F925" s="150" t="s">
        <v>1442</v>
      </c>
      <c r="H925" s="151">
        <v>1.5840000000000001</v>
      </c>
      <c r="I925" s="152"/>
      <c r="L925" s="147"/>
      <c r="M925" s="153"/>
      <c r="T925" s="154"/>
      <c r="AT925" s="149" t="s">
        <v>261</v>
      </c>
      <c r="AU925" s="149" t="s">
        <v>83</v>
      </c>
      <c r="AV925" s="12" t="s">
        <v>83</v>
      </c>
      <c r="AW925" s="12" t="s">
        <v>35</v>
      </c>
      <c r="AX925" s="12" t="s">
        <v>73</v>
      </c>
      <c r="AY925" s="149" t="s">
        <v>251</v>
      </c>
    </row>
    <row r="926" spans="2:65" s="12" customFormat="1" ht="11.25">
      <c r="B926" s="147"/>
      <c r="D926" s="148" t="s">
        <v>261</v>
      </c>
      <c r="E926" s="149" t="s">
        <v>19</v>
      </c>
      <c r="F926" s="150" t="s">
        <v>1443</v>
      </c>
      <c r="H926" s="151">
        <v>0.45600000000000002</v>
      </c>
      <c r="I926" s="152"/>
      <c r="L926" s="147"/>
      <c r="M926" s="153"/>
      <c r="T926" s="154"/>
      <c r="AT926" s="149" t="s">
        <v>261</v>
      </c>
      <c r="AU926" s="149" t="s">
        <v>83</v>
      </c>
      <c r="AV926" s="12" t="s">
        <v>83</v>
      </c>
      <c r="AW926" s="12" t="s">
        <v>35</v>
      </c>
      <c r="AX926" s="12" t="s">
        <v>73</v>
      </c>
      <c r="AY926" s="149" t="s">
        <v>251</v>
      </c>
    </row>
    <row r="927" spans="2:65" s="12" customFormat="1" ht="11.25">
      <c r="B927" s="147"/>
      <c r="D927" s="148" t="s">
        <v>261</v>
      </c>
      <c r="E927" s="149" t="s">
        <v>19</v>
      </c>
      <c r="F927" s="150" t="s">
        <v>1444</v>
      </c>
      <c r="H927" s="151">
        <v>0.29699999999999999</v>
      </c>
      <c r="I927" s="152"/>
      <c r="L927" s="147"/>
      <c r="M927" s="153"/>
      <c r="T927" s="154"/>
      <c r="AT927" s="149" t="s">
        <v>261</v>
      </c>
      <c r="AU927" s="149" t="s">
        <v>83</v>
      </c>
      <c r="AV927" s="12" t="s">
        <v>83</v>
      </c>
      <c r="AW927" s="12" t="s">
        <v>35</v>
      </c>
      <c r="AX927" s="12" t="s">
        <v>73</v>
      </c>
      <c r="AY927" s="149" t="s">
        <v>251</v>
      </c>
    </row>
    <row r="928" spans="2:65" s="12" customFormat="1" ht="11.25">
      <c r="B928" s="147"/>
      <c r="D928" s="148" t="s">
        <v>261</v>
      </c>
      <c r="E928" s="149" t="s">
        <v>19</v>
      </c>
      <c r="F928" s="150" t="s">
        <v>1445</v>
      </c>
      <c r="H928" s="151">
        <v>2.117</v>
      </c>
      <c r="I928" s="152"/>
      <c r="L928" s="147"/>
      <c r="M928" s="153"/>
      <c r="T928" s="154"/>
      <c r="AT928" s="149" t="s">
        <v>261</v>
      </c>
      <c r="AU928" s="149" t="s">
        <v>83</v>
      </c>
      <c r="AV928" s="12" t="s">
        <v>83</v>
      </c>
      <c r="AW928" s="12" t="s">
        <v>35</v>
      </c>
      <c r="AX928" s="12" t="s">
        <v>73</v>
      </c>
      <c r="AY928" s="149" t="s">
        <v>251</v>
      </c>
    </row>
    <row r="929" spans="2:65" s="12" customFormat="1" ht="22.5">
      <c r="B929" s="147"/>
      <c r="D929" s="148" t="s">
        <v>261</v>
      </c>
      <c r="E929" s="149" t="s">
        <v>19</v>
      </c>
      <c r="F929" s="150" t="s">
        <v>1446</v>
      </c>
      <c r="H929" s="151">
        <v>1.2350000000000001</v>
      </c>
      <c r="I929" s="152"/>
      <c r="L929" s="147"/>
      <c r="M929" s="153"/>
      <c r="T929" s="154"/>
      <c r="AT929" s="149" t="s">
        <v>261</v>
      </c>
      <c r="AU929" s="149" t="s">
        <v>83</v>
      </c>
      <c r="AV929" s="12" t="s">
        <v>83</v>
      </c>
      <c r="AW929" s="12" t="s">
        <v>35</v>
      </c>
      <c r="AX929" s="12" t="s">
        <v>73</v>
      </c>
      <c r="AY929" s="149" t="s">
        <v>251</v>
      </c>
    </row>
    <row r="930" spans="2:65" s="12" customFormat="1" ht="11.25">
      <c r="B930" s="147"/>
      <c r="D930" s="148" t="s">
        <v>261</v>
      </c>
      <c r="E930" s="149" t="s">
        <v>19</v>
      </c>
      <c r="F930" s="150" t="s">
        <v>1525</v>
      </c>
      <c r="H930" s="151">
        <v>1.7000000000000001E-2</v>
      </c>
      <c r="I930" s="152"/>
      <c r="L930" s="147"/>
      <c r="M930" s="153"/>
      <c r="T930" s="154"/>
      <c r="AT930" s="149" t="s">
        <v>261</v>
      </c>
      <c r="AU930" s="149" t="s">
        <v>83</v>
      </c>
      <c r="AV930" s="12" t="s">
        <v>83</v>
      </c>
      <c r="AW930" s="12" t="s">
        <v>35</v>
      </c>
      <c r="AX930" s="12" t="s">
        <v>73</v>
      </c>
      <c r="AY930" s="149" t="s">
        <v>251</v>
      </c>
    </row>
    <row r="931" spans="2:65" s="12" customFormat="1" ht="11.25">
      <c r="B931" s="147"/>
      <c r="D931" s="148" t="s">
        <v>261</v>
      </c>
      <c r="E931" s="149" t="s">
        <v>19</v>
      </c>
      <c r="F931" s="150" t="s">
        <v>1526</v>
      </c>
      <c r="H931" s="151">
        <v>0.26200000000000001</v>
      </c>
      <c r="I931" s="152"/>
      <c r="L931" s="147"/>
      <c r="M931" s="153"/>
      <c r="T931" s="154"/>
      <c r="AT931" s="149" t="s">
        <v>261</v>
      </c>
      <c r="AU931" s="149" t="s">
        <v>83</v>
      </c>
      <c r="AV931" s="12" t="s">
        <v>83</v>
      </c>
      <c r="AW931" s="12" t="s">
        <v>35</v>
      </c>
      <c r="AX931" s="12" t="s">
        <v>73</v>
      </c>
      <c r="AY931" s="149" t="s">
        <v>251</v>
      </c>
    </row>
    <row r="932" spans="2:65" s="14" customFormat="1" ht="11.25">
      <c r="B932" s="161"/>
      <c r="D932" s="148" t="s">
        <v>261</v>
      </c>
      <c r="E932" s="162" t="s">
        <v>19</v>
      </c>
      <c r="F932" s="163" t="s">
        <v>280</v>
      </c>
      <c r="H932" s="164">
        <v>6.8120000000000003</v>
      </c>
      <c r="I932" s="165"/>
      <c r="L932" s="161"/>
      <c r="M932" s="166"/>
      <c r="T932" s="167"/>
      <c r="AT932" s="162" t="s">
        <v>261</v>
      </c>
      <c r="AU932" s="162" t="s">
        <v>83</v>
      </c>
      <c r="AV932" s="14" t="s">
        <v>257</v>
      </c>
      <c r="AW932" s="14" t="s">
        <v>35</v>
      </c>
      <c r="AX932" s="14" t="s">
        <v>81</v>
      </c>
      <c r="AY932" s="162" t="s">
        <v>251</v>
      </c>
    </row>
    <row r="933" spans="2:65" s="1" customFormat="1" ht="16.5" customHeight="1">
      <c r="B933" s="33"/>
      <c r="C933" s="130" t="s">
        <v>1527</v>
      </c>
      <c r="D933" s="130" t="s">
        <v>253</v>
      </c>
      <c r="E933" s="131" t="s">
        <v>1528</v>
      </c>
      <c r="F933" s="132" t="s">
        <v>1529</v>
      </c>
      <c r="G933" s="133" t="s">
        <v>101</v>
      </c>
      <c r="H933" s="134">
        <v>14</v>
      </c>
      <c r="I933" s="135"/>
      <c r="J933" s="136">
        <f>ROUND(I933*H933,2)</f>
        <v>0</v>
      </c>
      <c r="K933" s="132" t="s">
        <v>256</v>
      </c>
      <c r="L933" s="33"/>
      <c r="M933" s="137" t="s">
        <v>19</v>
      </c>
      <c r="N933" s="138" t="s">
        <v>44</v>
      </c>
      <c r="P933" s="139">
        <f>O933*H933</f>
        <v>0</v>
      </c>
      <c r="Q933" s="139">
        <v>0</v>
      </c>
      <c r="R933" s="139">
        <f>Q933*H933</f>
        <v>0</v>
      </c>
      <c r="S933" s="139">
        <v>0</v>
      </c>
      <c r="T933" s="140">
        <f>S933*H933</f>
        <v>0</v>
      </c>
      <c r="AR933" s="141" t="s">
        <v>346</v>
      </c>
      <c r="AT933" s="141" t="s">
        <v>253</v>
      </c>
      <c r="AU933" s="141" t="s">
        <v>83</v>
      </c>
      <c r="AY933" s="18" t="s">
        <v>251</v>
      </c>
      <c r="BE933" s="142">
        <f>IF(N933="základní",J933,0)</f>
        <v>0</v>
      </c>
      <c r="BF933" s="142">
        <f>IF(N933="snížená",J933,0)</f>
        <v>0</v>
      </c>
      <c r="BG933" s="142">
        <f>IF(N933="zákl. přenesená",J933,0)</f>
        <v>0</v>
      </c>
      <c r="BH933" s="142">
        <f>IF(N933="sníž. přenesená",J933,0)</f>
        <v>0</v>
      </c>
      <c r="BI933" s="142">
        <f>IF(N933="nulová",J933,0)</f>
        <v>0</v>
      </c>
      <c r="BJ933" s="18" t="s">
        <v>81</v>
      </c>
      <c r="BK933" s="142">
        <f>ROUND(I933*H933,2)</f>
        <v>0</v>
      </c>
      <c r="BL933" s="18" t="s">
        <v>346</v>
      </c>
      <c r="BM933" s="141" t="s">
        <v>1530</v>
      </c>
    </row>
    <row r="934" spans="2:65" s="1" customFormat="1" ht="11.25">
      <c r="B934" s="33"/>
      <c r="D934" s="143" t="s">
        <v>259</v>
      </c>
      <c r="F934" s="144" t="s">
        <v>1531</v>
      </c>
      <c r="I934" s="145"/>
      <c r="L934" s="33"/>
      <c r="M934" s="146"/>
      <c r="T934" s="54"/>
      <c r="AT934" s="18" t="s">
        <v>259</v>
      </c>
      <c r="AU934" s="18" t="s">
        <v>83</v>
      </c>
    </row>
    <row r="935" spans="2:65" s="12" customFormat="1" ht="11.25">
      <c r="B935" s="147"/>
      <c r="D935" s="148" t="s">
        <v>261</v>
      </c>
      <c r="E935" s="149" t="s">
        <v>19</v>
      </c>
      <c r="F935" s="150" t="s">
        <v>1532</v>
      </c>
      <c r="H935" s="151">
        <v>14</v>
      </c>
      <c r="I935" s="152"/>
      <c r="L935" s="147"/>
      <c r="M935" s="153"/>
      <c r="T935" s="154"/>
      <c r="AT935" s="149" t="s">
        <v>261</v>
      </c>
      <c r="AU935" s="149" t="s">
        <v>83</v>
      </c>
      <c r="AV935" s="12" t="s">
        <v>83</v>
      </c>
      <c r="AW935" s="12" t="s">
        <v>35</v>
      </c>
      <c r="AX935" s="12" t="s">
        <v>81</v>
      </c>
      <c r="AY935" s="149" t="s">
        <v>251</v>
      </c>
    </row>
    <row r="936" spans="2:65" s="1" customFormat="1" ht="16.5" customHeight="1">
      <c r="B936" s="33"/>
      <c r="C936" s="175" t="s">
        <v>1533</v>
      </c>
      <c r="D936" s="175" t="s">
        <v>482</v>
      </c>
      <c r="E936" s="176" t="s">
        <v>1534</v>
      </c>
      <c r="F936" s="177" t="s">
        <v>1535</v>
      </c>
      <c r="G936" s="178" t="s">
        <v>101</v>
      </c>
      <c r="H936" s="179">
        <v>15.4</v>
      </c>
      <c r="I936" s="180"/>
      <c r="J936" s="181">
        <f>ROUND(I936*H936,2)</f>
        <v>0</v>
      </c>
      <c r="K936" s="177" t="s">
        <v>19</v>
      </c>
      <c r="L936" s="182"/>
      <c r="M936" s="183" t="s">
        <v>19</v>
      </c>
      <c r="N936" s="184" t="s">
        <v>44</v>
      </c>
      <c r="P936" s="139">
        <f>O936*H936</f>
        <v>0</v>
      </c>
      <c r="Q936" s="139">
        <v>2.0000000000000001E-4</v>
      </c>
      <c r="R936" s="139">
        <f>Q936*H936</f>
        <v>3.0800000000000003E-3</v>
      </c>
      <c r="S936" s="139">
        <v>0</v>
      </c>
      <c r="T936" s="140">
        <f>S936*H936</f>
        <v>0</v>
      </c>
      <c r="AR936" s="141" t="s">
        <v>466</v>
      </c>
      <c r="AT936" s="141" t="s">
        <v>482</v>
      </c>
      <c r="AU936" s="141" t="s">
        <v>83</v>
      </c>
      <c r="AY936" s="18" t="s">
        <v>251</v>
      </c>
      <c r="BE936" s="142">
        <f>IF(N936="základní",J936,0)</f>
        <v>0</v>
      </c>
      <c r="BF936" s="142">
        <f>IF(N936="snížená",J936,0)</f>
        <v>0</v>
      </c>
      <c r="BG936" s="142">
        <f>IF(N936="zákl. přenesená",J936,0)</f>
        <v>0</v>
      </c>
      <c r="BH936" s="142">
        <f>IF(N936="sníž. přenesená",J936,0)</f>
        <v>0</v>
      </c>
      <c r="BI936" s="142">
        <f>IF(N936="nulová",J936,0)</f>
        <v>0</v>
      </c>
      <c r="BJ936" s="18" t="s">
        <v>81</v>
      </c>
      <c r="BK936" s="142">
        <f>ROUND(I936*H936,2)</f>
        <v>0</v>
      </c>
      <c r="BL936" s="18" t="s">
        <v>346</v>
      </c>
      <c r="BM936" s="141" t="s">
        <v>1536</v>
      </c>
    </row>
    <row r="937" spans="2:65" s="12" customFormat="1" ht="11.25">
      <c r="B937" s="147"/>
      <c r="D937" s="148" t="s">
        <v>261</v>
      </c>
      <c r="F937" s="150" t="s">
        <v>1537</v>
      </c>
      <c r="H937" s="151">
        <v>15.4</v>
      </c>
      <c r="I937" s="152"/>
      <c r="L937" s="147"/>
      <c r="M937" s="153"/>
      <c r="T937" s="154"/>
      <c r="AT937" s="149" t="s">
        <v>261</v>
      </c>
      <c r="AU937" s="149" t="s">
        <v>83</v>
      </c>
      <c r="AV937" s="12" t="s">
        <v>83</v>
      </c>
      <c r="AW937" s="12" t="s">
        <v>4</v>
      </c>
      <c r="AX937" s="12" t="s">
        <v>81</v>
      </c>
      <c r="AY937" s="149" t="s">
        <v>251</v>
      </c>
    </row>
    <row r="938" spans="2:65" s="1" customFormat="1" ht="24.2" customHeight="1">
      <c r="B938" s="33"/>
      <c r="C938" s="130" t="s">
        <v>1538</v>
      </c>
      <c r="D938" s="130" t="s">
        <v>253</v>
      </c>
      <c r="E938" s="131" t="s">
        <v>1539</v>
      </c>
      <c r="F938" s="132" t="s">
        <v>1540</v>
      </c>
      <c r="G938" s="133" t="s">
        <v>324</v>
      </c>
      <c r="H938" s="134">
        <v>8.6280000000000001</v>
      </c>
      <c r="I938" s="135"/>
      <c r="J938" s="136">
        <f>ROUND(I938*H938,2)</f>
        <v>0</v>
      </c>
      <c r="K938" s="132" t="s">
        <v>256</v>
      </c>
      <c r="L938" s="33"/>
      <c r="M938" s="137" t="s">
        <v>19</v>
      </c>
      <c r="N938" s="138" t="s">
        <v>44</v>
      </c>
      <c r="P938" s="139">
        <f>O938*H938</f>
        <v>0</v>
      </c>
      <c r="Q938" s="139">
        <v>0</v>
      </c>
      <c r="R938" s="139">
        <f>Q938*H938</f>
        <v>0</v>
      </c>
      <c r="S938" s="139">
        <v>0</v>
      </c>
      <c r="T938" s="140">
        <f>S938*H938</f>
        <v>0</v>
      </c>
      <c r="AR938" s="141" t="s">
        <v>346</v>
      </c>
      <c r="AT938" s="141" t="s">
        <v>253</v>
      </c>
      <c r="AU938" s="141" t="s">
        <v>83</v>
      </c>
      <c r="AY938" s="18" t="s">
        <v>251</v>
      </c>
      <c r="BE938" s="142">
        <f>IF(N938="základní",J938,0)</f>
        <v>0</v>
      </c>
      <c r="BF938" s="142">
        <f>IF(N938="snížená",J938,0)</f>
        <v>0</v>
      </c>
      <c r="BG938" s="142">
        <f>IF(N938="zákl. přenesená",J938,0)</f>
        <v>0</v>
      </c>
      <c r="BH938" s="142">
        <f>IF(N938="sníž. přenesená",J938,0)</f>
        <v>0</v>
      </c>
      <c r="BI938" s="142">
        <f>IF(N938="nulová",J938,0)</f>
        <v>0</v>
      </c>
      <c r="BJ938" s="18" t="s">
        <v>81</v>
      </c>
      <c r="BK938" s="142">
        <f>ROUND(I938*H938,2)</f>
        <v>0</v>
      </c>
      <c r="BL938" s="18" t="s">
        <v>346</v>
      </c>
      <c r="BM938" s="141" t="s">
        <v>1541</v>
      </c>
    </row>
    <row r="939" spans="2:65" s="1" customFormat="1" ht="11.25">
      <c r="B939" s="33"/>
      <c r="D939" s="143" t="s">
        <v>259</v>
      </c>
      <c r="F939" s="144" t="s">
        <v>1542</v>
      </c>
      <c r="I939" s="145"/>
      <c r="L939" s="33"/>
      <c r="M939" s="146"/>
      <c r="T939" s="54"/>
      <c r="AT939" s="18" t="s">
        <v>259</v>
      </c>
      <c r="AU939" s="18" t="s">
        <v>83</v>
      </c>
    </row>
    <row r="940" spans="2:65" s="11" customFormat="1" ht="22.9" customHeight="1">
      <c r="B940" s="118"/>
      <c r="D940" s="119" t="s">
        <v>72</v>
      </c>
      <c r="E940" s="128" t="s">
        <v>1543</v>
      </c>
      <c r="F940" s="128" t="s">
        <v>1544</v>
      </c>
      <c r="I940" s="121"/>
      <c r="J940" s="129">
        <f>BK940</f>
        <v>0</v>
      </c>
      <c r="L940" s="118"/>
      <c r="M940" s="123"/>
      <c r="P940" s="124">
        <f>SUM(P941:P960)</f>
        <v>0</v>
      </c>
      <c r="R940" s="124">
        <f>SUM(R941:R960)</f>
        <v>1.455603</v>
      </c>
      <c r="T940" s="125">
        <f>SUM(T941:T960)</f>
        <v>0</v>
      </c>
      <c r="AR940" s="119" t="s">
        <v>83</v>
      </c>
      <c r="AT940" s="126" t="s">
        <v>72</v>
      </c>
      <c r="AU940" s="126" t="s">
        <v>81</v>
      </c>
      <c r="AY940" s="119" t="s">
        <v>251</v>
      </c>
      <c r="BK940" s="127">
        <f>SUM(BK941:BK960)</f>
        <v>0</v>
      </c>
    </row>
    <row r="941" spans="2:65" s="1" customFormat="1" ht="24.2" customHeight="1">
      <c r="B941" s="33"/>
      <c r="C941" s="130" t="s">
        <v>1545</v>
      </c>
      <c r="D941" s="130" t="s">
        <v>253</v>
      </c>
      <c r="E941" s="131" t="s">
        <v>1546</v>
      </c>
      <c r="F941" s="132" t="s">
        <v>1547</v>
      </c>
      <c r="G941" s="133" t="s">
        <v>90</v>
      </c>
      <c r="H941" s="134">
        <v>55.56</v>
      </c>
      <c r="I941" s="135"/>
      <c r="J941" s="136">
        <f>ROUND(I941*H941,2)</f>
        <v>0</v>
      </c>
      <c r="K941" s="132" t="s">
        <v>256</v>
      </c>
      <c r="L941" s="33"/>
      <c r="M941" s="137" t="s">
        <v>19</v>
      </c>
      <c r="N941" s="138" t="s">
        <v>44</v>
      </c>
      <c r="P941" s="139">
        <f>O941*H941</f>
        <v>0</v>
      </c>
      <c r="Q941" s="139">
        <v>1E-4</v>
      </c>
      <c r="R941" s="139">
        <f>Q941*H941</f>
        <v>5.5560000000000002E-3</v>
      </c>
      <c r="S941" s="139">
        <v>0</v>
      </c>
      <c r="T941" s="140">
        <f>S941*H941</f>
        <v>0</v>
      </c>
      <c r="AR941" s="141" t="s">
        <v>346</v>
      </c>
      <c r="AT941" s="141" t="s">
        <v>253</v>
      </c>
      <c r="AU941" s="141" t="s">
        <v>83</v>
      </c>
      <c r="AY941" s="18" t="s">
        <v>251</v>
      </c>
      <c r="BE941" s="142">
        <f>IF(N941="základní",J941,0)</f>
        <v>0</v>
      </c>
      <c r="BF941" s="142">
        <f>IF(N941="snížená",J941,0)</f>
        <v>0</v>
      </c>
      <c r="BG941" s="142">
        <f>IF(N941="zákl. přenesená",J941,0)</f>
        <v>0</v>
      </c>
      <c r="BH941" s="142">
        <f>IF(N941="sníž. přenesená",J941,0)</f>
        <v>0</v>
      </c>
      <c r="BI941" s="142">
        <f>IF(N941="nulová",J941,0)</f>
        <v>0</v>
      </c>
      <c r="BJ941" s="18" t="s">
        <v>81</v>
      </c>
      <c r="BK941" s="142">
        <f>ROUND(I941*H941,2)</f>
        <v>0</v>
      </c>
      <c r="BL941" s="18" t="s">
        <v>346</v>
      </c>
      <c r="BM941" s="141" t="s">
        <v>1548</v>
      </c>
    </row>
    <row r="942" spans="2:65" s="1" customFormat="1" ht="11.25">
      <c r="B942" s="33"/>
      <c r="D942" s="143" t="s">
        <v>259</v>
      </c>
      <c r="F942" s="144" t="s">
        <v>1549</v>
      </c>
      <c r="I942" s="145"/>
      <c r="L942" s="33"/>
      <c r="M942" s="146"/>
      <c r="T942" s="54"/>
      <c r="AT942" s="18" t="s">
        <v>259</v>
      </c>
      <c r="AU942" s="18" t="s">
        <v>83</v>
      </c>
    </row>
    <row r="943" spans="2:65" s="12" customFormat="1" ht="11.25">
      <c r="B943" s="147"/>
      <c r="D943" s="148" t="s">
        <v>261</v>
      </c>
      <c r="E943" s="149" t="s">
        <v>19</v>
      </c>
      <c r="F943" s="150" t="s">
        <v>1550</v>
      </c>
      <c r="H943" s="151">
        <v>55.56</v>
      </c>
      <c r="I943" s="152"/>
      <c r="L943" s="147"/>
      <c r="M943" s="153"/>
      <c r="T943" s="154"/>
      <c r="AT943" s="149" t="s">
        <v>261</v>
      </c>
      <c r="AU943" s="149" t="s">
        <v>83</v>
      </c>
      <c r="AV943" s="12" t="s">
        <v>83</v>
      </c>
      <c r="AW943" s="12" t="s">
        <v>35</v>
      </c>
      <c r="AX943" s="12" t="s">
        <v>81</v>
      </c>
      <c r="AY943" s="149" t="s">
        <v>251</v>
      </c>
    </row>
    <row r="944" spans="2:65" s="1" customFormat="1" ht="24.2" customHeight="1">
      <c r="B944" s="33"/>
      <c r="C944" s="130" t="s">
        <v>1551</v>
      </c>
      <c r="D944" s="130" t="s">
        <v>253</v>
      </c>
      <c r="E944" s="131" t="s">
        <v>1552</v>
      </c>
      <c r="F944" s="132" t="s">
        <v>1553</v>
      </c>
      <c r="G944" s="133" t="s">
        <v>90</v>
      </c>
      <c r="H944" s="134">
        <v>26.1</v>
      </c>
      <c r="I944" s="135"/>
      <c r="J944" s="136">
        <f>ROUND(I944*H944,2)</f>
        <v>0</v>
      </c>
      <c r="K944" s="132" t="s">
        <v>256</v>
      </c>
      <c r="L944" s="33"/>
      <c r="M944" s="137" t="s">
        <v>19</v>
      </c>
      <c r="N944" s="138" t="s">
        <v>44</v>
      </c>
      <c r="P944" s="139">
        <f>O944*H944</f>
        <v>0</v>
      </c>
      <c r="Q944" s="139">
        <v>1E-4</v>
      </c>
      <c r="R944" s="139">
        <f>Q944*H944</f>
        <v>2.6100000000000003E-3</v>
      </c>
      <c r="S944" s="139">
        <v>0</v>
      </c>
      <c r="T944" s="140">
        <f>S944*H944</f>
        <v>0</v>
      </c>
      <c r="AR944" s="141" t="s">
        <v>346</v>
      </c>
      <c r="AT944" s="141" t="s">
        <v>253</v>
      </c>
      <c r="AU944" s="141" t="s">
        <v>83</v>
      </c>
      <c r="AY944" s="18" t="s">
        <v>251</v>
      </c>
      <c r="BE944" s="142">
        <f>IF(N944="základní",J944,0)</f>
        <v>0</v>
      </c>
      <c r="BF944" s="142">
        <f>IF(N944="snížená",J944,0)</f>
        <v>0</v>
      </c>
      <c r="BG944" s="142">
        <f>IF(N944="zákl. přenesená",J944,0)</f>
        <v>0</v>
      </c>
      <c r="BH944" s="142">
        <f>IF(N944="sníž. přenesená",J944,0)</f>
        <v>0</v>
      </c>
      <c r="BI944" s="142">
        <f>IF(N944="nulová",J944,0)</f>
        <v>0</v>
      </c>
      <c r="BJ944" s="18" t="s">
        <v>81</v>
      </c>
      <c r="BK944" s="142">
        <f>ROUND(I944*H944,2)</f>
        <v>0</v>
      </c>
      <c r="BL944" s="18" t="s">
        <v>346</v>
      </c>
      <c r="BM944" s="141" t="s">
        <v>1554</v>
      </c>
    </row>
    <row r="945" spans="2:65" s="1" customFormat="1" ht="11.25">
      <c r="B945" s="33"/>
      <c r="D945" s="143" t="s">
        <v>259</v>
      </c>
      <c r="F945" s="144" t="s">
        <v>1555</v>
      </c>
      <c r="I945" s="145"/>
      <c r="L945" s="33"/>
      <c r="M945" s="146"/>
      <c r="T945" s="54"/>
      <c r="AT945" s="18" t="s">
        <v>259</v>
      </c>
      <c r="AU945" s="18" t="s">
        <v>83</v>
      </c>
    </row>
    <row r="946" spans="2:65" s="12" customFormat="1" ht="11.25">
      <c r="B946" s="147"/>
      <c r="D946" s="148" t="s">
        <v>261</v>
      </c>
      <c r="E946" s="149" t="s">
        <v>19</v>
      </c>
      <c r="F946" s="150" t="s">
        <v>198</v>
      </c>
      <c r="H946" s="151">
        <v>26.1</v>
      </c>
      <c r="I946" s="152"/>
      <c r="L946" s="147"/>
      <c r="M946" s="153"/>
      <c r="T946" s="154"/>
      <c r="AT946" s="149" t="s">
        <v>261</v>
      </c>
      <c r="AU946" s="149" t="s">
        <v>83</v>
      </c>
      <c r="AV946" s="12" t="s">
        <v>83</v>
      </c>
      <c r="AW946" s="12" t="s">
        <v>35</v>
      </c>
      <c r="AX946" s="12" t="s">
        <v>81</v>
      </c>
      <c r="AY946" s="149" t="s">
        <v>251</v>
      </c>
    </row>
    <row r="947" spans="2:65" s="1" customFormat="1" ht="24.2" customHeight="1">
      <c r="B947" s="33"/>
      <c r="C947" s="130" t="s">
        <v>1556</v>
      </c>
      <c r="D947" s="130" t="s">
        <v>253</v>
      </c>
      <c r="E947" s="131" t="s">
        <v>1557</v>
      </c>
      <c r="F947" s="132" t="s">
        <v>1558</v>
      </c>
      <c r="G947" s="133" t="s">
        <v>101</v>
      </c>
      <c r="H947" s="134">
        <v>11.9</v>
      </c>
      <c r="I947" s="135"/>
      <c r="J947" s="136">
        <f>ROUND(I947*H947,2)</f>
        <v>0</v>
      </c>
      <c r="K947" s="132" t="s">
        <v>256</v>
      </c>
      <c r="L947" s="33"/>
      <c r="M947" s="137" t="s">
        <v>19</v>
      </c>
      <c r="N947" s="138" t="s">
        <v>44</v>
      </c>
      <c r="P947" s="139">
        <f>O947*H947</f>
        <v>0</v>
      </c>
      <c r="Q947" s="139">
        <v>5.8500000000000002E-3</v>
      </c>
      <c r="R947" s="139">
        <f>Q947*H947</f>
        <v>6.961500000000001E-2</v>
      </c>
      <c r="S947" s="139">
        <v>0</v>
      </c>
      <c r="T947" s="140">
        <f>S947*H947</f>
        <v>0</v>
      </c>
      <c r="AR947" s="141" t="s">
        <v>346</v>
      </c>
      <c r="AT947" s="141" t="s">
        <v>253</v>
      </c>
      <c r="AU947" s="141" t="s">
        <v>83</v>
      </c>
      <c r="AY947" s="18" t="s">
        <v>251</v>
      </c>
      <c r="BE947" s="142">
        <f>IF(N947="základní",J947,0)</f>
        <v>0</v>
      </c>
      <c r="BF947" s="142">
        <f>IF(N947="snížená",J947,0)</f>
        <v>0</v>
      </c>
      <c r="BG947" s="142">
        <f>IF(N947="zákl. přenesená",J947,0)</f>
        <v>0</v>
      </c>
      <c r="BH947" s="142">
        <f>IF(N947="sníž. přenesená",J947,0)</f>
        <v>0</v>
      </c>
      <c r="BI947" s="142">
        <f>IF(N947="nulová",J947,0)</f>
        <v>0</v>
      </c>
      <c r="BJ947" s="18" t="s">
        <v>81</v>
      </c>
      <c r="BK947" s="142">
        <f>ROUND(I947*H947,2)</f>
        <v>0</v>
      </c>
      <c r="BL947" s="18" t="s">
        <v>346</v>
      </c>
      <c r="BM947" s="141" t="s">
        <v>1559</v>
      </c>
    </row>
    <row r="948" spans="2:65" s="1" customFormat="1" ht="11.25">
      <c r="B948" s="33"/>
      <c r="D948" s="143" t="s">
        <v>259</v>
      </c>
      <c r="F948" s="144" t="s">
        <v>1560</v>
      </c>
      <c r="I948" s="145"/>
      <c r="L948" s="33"/>
      <c r="M948" s="146"/>
      <c r="T948" s="54"/>
      <c r="AT948" s="18" t="s">
        <v>259</v>
      </c>
      <c r="AU948" s="18" t="s">
        <v>83</v>
      </c>
    </row>
    <row r="949" spans="2:65" s="13" customFormat="1" ht="11.25">
      <c r="B949" s="155"/>
      <c r="D949" s="148" t="s">
        <v>261</v>
      </c>
      <c r="E949" s="156" t="s">
        <v>19</v>
      </c>
      <c r="F949" s="157" t="s">
        <v>1561</v>
      </c>
      <c r="H949" s="156" t="s">
        <v>19</v>
      </c>
      <c r="I949" s="158"/>
      <c r="L949" s="155"/>
      <c r="M949" s="159"/>
      <c r="T949" s="160"/>
      <c r="AT949" s="156" t="s">
        <v>261</v>
      </c>
      <c r="AU949" s="156" t="s">
        <v>83</v>
      </c>
      <c r="AV949" s="13" t="s">
        <v>81</v>
      </c>
      <c r="AW949" s="13" t="s">
        <v>35</v>
      </c>
      <c r="AX949" s="13" t="s">
        <v>73</v>
      </c>
      <c r="AY949" s="156" t="s">
        <v>251</v>
      </c>
    </row>
    <row r="950" spans="2:65" s="12" customFormat="1" ht="11.25">
      <c r="B950" s="147"/>
      <c r="D950" s="148" t="s">
        <v>261</v>
      </c>
      <c r="E950" s="149" t="s">
        <v>180</v>
      </c>
      <c r="F950" s="150" t="s">
        <v>1562</v>
      </c>
      <c r="H950" s="151">
        <v>11.9</v>
      </c>
      <c r="I950" s="152"/>
      <c r="L950" s="147"/>
      <c r="M950" s="153"/>
      <c r="T950" s="154"/>
      <c r="AT950" s="149" t="s">
        <v>261</v>
      </c>
      <c r="AU950" s="149" t="s">
        <v>83</v>
      </c>
      <c r="AV950" s="12" t="s">
        <v>83</v>
      </c>
      <c r="AW950" s="12" t="s">
        <v>35</v>
      </c>
      <c r="AX950" s="12" t="s">
        <v>81</v>
      </c>
      <c r="AY950" s="149" t="s">
        <v>251</v>
      </c>
    </row>
    <row r="951" spans="2:65" s="1" customFormat="1" ht="24.2" customHeight="1">
      <c r="B951" s="33"/>
      <c r="C951" s="130" t="s">
        <v>1563</v>
      </c>
      <c r="D951" s="130" t="s">
        <v>253</v>
      </c>
      <c r="E951" s="131" t="s">
        <v>1564</v>
      </c>
      <c r="F951" s="132" t="s">
        <v>1565</v>
      </c>
      <c r="G951" s="133" t="s">
        <v>101</v>
      </c>
      <c r="H951" s="134">
        <v>15.3</v>
      </c>
      <c r="I951" s="135"/>
      <c r="J951" s="136">
        <f>ROUND(I951*H951,2)</f>
        <v>0</v>
      </c>
      <c r="K951" s="132" t="s">
        <v>256</v>
      </c>
      <c r="L951" s="33"/>
      <c r="M951" s="137" t="s">
        <v>19</v>
      </c>
      <c r="N951" s="138" t="s">
        <v>44</v>
      </c>
      <c r="P951" s="139">
        <f>O951*H951</f>
        <v>0</v>
      </c>
      <c r="Q951" s="139">
        <v>8.6099999999999996E-3</v>
      </c>
      <c r="R951" s="139">
        <f>Q951*H951</f>
        <v>0.13173299999999999</v>
      </c>
      <c r="S951" s="139">
        <v>0</v>
      </c>
      <c r="T951" s="140">
        <f>S951*H951</f>
        <v>0</v>
      </c>
      <c r="AR951" s="141" t="s">
        <v>346</v>
      </c>
      <c r="AT951" s="141" t="s">
        <v>253</v>
      </c>
      <c r="AU951" s="141" t="s">
        <v>83</v>
      </c>
      <c r="AY951" s="18" t="s">
        <v>251</v>
      </c>
      <c r="BE951" s="142">
        <f>IF(N951="základní",J951,0)</f>
        <v>0</v>
      </c>
      <c r="BF951" s="142">
        <f>IF(N951="snížená",J951,0)</f>
        <v>0</v>
      </c>
      <c r="BG951" s="142">
        <f>IF(N951="zákl. přenesená",J951,0)</f>
        <v>0</v>
      </c>
      <c r="BH951" s="142">
        <f>IF(N951="sníž. přenesená",J951,0)</f>
        <v>0</v>
      </c>
      <c r="BI951" s="142">
        <f>IF(N951="nulová",J951,0)</f>
        <v>0</v>
      </c>
      <c r="BJ951" s="18" t="s">
        <v>81</v>
      </c>
      <c r="BK951" s="142">
        <f>ROUND(I951*H951,2)</f>
        <v>0</v>
      </c>
      <c r="BL951" s="18" t="s">
        <v>346</v>
      </c>
      <c r="BM951" s="141" t="s">
        <v>1566</v>
      </c>
    </row>
    <row r="952" spans="2:65" s="1" customFormat="1" ht="11.25">
      <c r="B952" s="33"/>
      <c r="D952" s="143" t="s">
        <v>259</v>
      </c>
      <c r="F952" s="144" t="s">
        <v>1567</v>
      </c>
      <c r="I952" s="145"/>
      <c r="L952" s="33"/>
      <c r="M952" s="146"/>
      <c r="T952" s="54"/>
      <c r="AT952" s="18" t="s">
        <v>259</v>
      </c>
      <c r="AU952" s="18" t="s">
        <v>83</v>
      </c>
    </row>
    <row r="953" spans="2:65" s="13" customFormat="1" ht="11.25">
      <c r="B953" s="155"/>
      <c r="D953" s="148" t="s">
        <v>261</v>
      </c>
      <c r="E953" s="156" t="s">
        <v>19</v>
      </c>
      <c r="F953" s="157" t="s">
        <v>1561</v>
      </c>
      <c r="H953" s="156" t="s">
        <v>19</v>
      </c>
      <c r="I953" s="158"/>
      <c r="L953" s="155"/>
      <c r="M953" s="159"/>
      <c r="T953" s="160"/>
      <c r="AT953" s="156" t="s">
        <v>261</v>
      </c>
      <c r="AU953" s="156" t="s">
        <v>83</v>
      </c>
      <c r="AV953" s="13" t="s">
        <v>81</v>
      </c>
      <c r="AW953" s="13" t="s">
        <v>35</v>
      </c>
      <c r="AX953" s="13" t="s">
        <v>73</v>
      </c>
      <c r="AY953" s="156" t="s">
        <v>251</v>
      </c>
    </row>
    <row r="954" spans="2:65" s="12" customFormat="1" ht="11.25">
      <c r="B954" s="147"/>
      <c r="D954" s="148" t="s">
        <v>261</v>
      </c>
      <c r="E954" s="149" t="s">
        <v>182</v>
      </c>
      <c r="F954" s="150" t="s">
        <v>1568</v>
      </c>
      <c r="H954" s="151">
        <v>15.3</v>
      </c>
      <c r="I954" s="152"/>
      <c r="L954" s="147"/>
      <c r="M954" s="153"/>
      <c r="T954" s="154"/>
      <c r="AT954" s="149" t="s">
        <v>261</v>
      </c>
      <c r="AU954" s="149" t="s">
        <v>83</v>
      </c>
      <c r="AV954" s="12" t="s">
        <v>83</v>
      </c>
      <c r="AW954" s="12" t="s">
        <v>35</v>
      </c>
      <c r="AX954" s="12" t="s">
        <v>81</v>
      </c>
      <c r="AY954" s="149" t="s">
        <v>251</v>
      </c>
    </row>
    <row r="955" spans="2:65" s="1" customFormat="1" ht="37.9" customHeight="1">
      <c r="B955" s="33"/>
      <c r="C955" s="130" t="s">
        <v>1569</v>
      </c>
      <c r="D955" s="130" t="s">
        <v>253</v>
      </c>
      <c r="E955" s="131" t="s">
        <v>1570</v>
      </c>
      <c r="F955" s="132" t="s">
        <v>1571</v>
      </c>
      <c r="G955" s="133" t="s">
        <v>90</v>
      </c>
      <c r="H955" s="134">
        <v>47.4</v>
      </c>
      <c r="I955" s="135"/>
      <c r="J955" s="136">
        <f>ROUND(I955*H955,2)</f>
        <v>0</v>
      </c>
      <c r="K955" s="132" t="s">
        <v>19</v>
      </c>
      <c r="L955" s="33"/>
      <c r="M955" s="137" t="s">
        <v>19</v>
      </c>
      <c r="N955" s="138" t="s">
        <v>44</v>
      </c>
      <c r="P955" s="139">
        <f>O955*H955</f>
        <v>0</v>
      </c>
      <c r="Q955" s="139">
        <v>1.7330000000000002E-2</v>
      </c>
      <c r="R955" s="139">
        <f>Q955*H955</f>
        <v>0.82144200000000001</v>
      </c>
      <c r="S955" s="139">
        <v>0</v>
      </c>
      <c r="T955" s="140">
        <f>S955*H955</f>
        <v>0</v>
      </c>
      <c r="AR955" s="141" t="s">
        <v>346</v>
      </c>
      <c r="AT955" s="141" t="s">
        <v>253</v>
      </c>
      <c r="AU955" s="141" t="s">
        <v>83</v>
      </c>
      <c r="AY955" s="18" t="s">
        <v>251</v>
      </c>
      <c r="BE955" s="142">
        <f>IF(N955="základní",J955,0)</f>
        <v>0</v>
      </c>
      <c r="BF955" s="142">
        <f>IF(N955="snížená",J955,0)</f>
        <v>0</v>
      </c>
      <c r="BG955" s="142">
        <f>IF(N955="zákl. přenesená",J955,0)</f>
        <v>0</v>
      </c>
      <c r="BH955" s="142">
        <f>IF(N955="sníž. přenesená",J955,0)</f>
        <v>0</v>
      </c>
      <c r="BI955" s="142">
        <f>IF(N955="nulová",J955,0)</f>
        <v>0</v>
      </c>
      <c r="BJ955" s="18" t="s">
        <v>81</v>
      </c>
      <c r="BK955" s="142">
        <f>ROUND(I955*H955,2)</f>
        <v>0</v>
      </c>
      <c r="BL955" s="18" t="s">
        <v>346</v>
      </c>
      <c r="BM955" s="141" t="s">
        <v>1572</v>
      </c>
    </row>
    <row r="956" spans="2:65" s="12" customFormat="1" ht="11.25">
      <c r="B956" s="147"/>
      <c r="D956" s="148" t="s">
        <v>261</v>
      </c>
      <c r="E956" s="149" t="s">
        <v>19</v>
      </c>
      <c r="F956" s="150" t="s">
        <v>187</v>
      </c>
      <c r="H956" s="151">
        <v>47.4</v>
      </c>
      <c r="I956" s="152"/>
      <c r="L956" s="147"/>
      <c r="M956" s="153"/>
      <c r="T956" s="154"/>
      <c r="AT956" s="149" t="s">
        <v>261</v>
      </c>
      <c r="AU956" s="149" t="s">
        <v>83</v>
      </c>
      <c r="AV956" s="12" t="s">
        <v>83</v>
      </c>
      <c r="AW956" s="12" t="s">
        <v>35</v>
      </c>
      <c r="AX956" s="12" t="s">
        <v>81</v>
      </c>
      <c r="AY956" s="149" t="s">
        <v>251</v>
      </c>
    </row>
    <row r="957" spans="2:65" s="1" customFormat="1" ht="37.9" customHeight="1">
      <c r="B957" s="33"/>
      <c r="C957" s="130" t="s">
        <v>1573</v>
      </c>
      <c r="D957" s="130" t="s">
        <v>253</v>
      </c>
      <c r="E957" s="131" t="s">
        <v>1574</v>
      </c>
      <c r="F957" s="132" t="s">
        <v>1575</v>
      </c>
      <c r="G957" s="133" t="s">
        <v>90</v>
      </c>
      <c r="H957" s="134">
        <v>26.1</v>
      </c>
      <c r="I957" s="135"/>
      <c r="J957" s="136">
        <f>ROUND(I957*H957,2)</f>
        <v>0</v>
      </c>
      <c r="K957" s="132" t="s">
        <v>19</v>
      </c>
      <c r="L957" s="33"/>
      <c r="M957" s="137" t="s">
        <v>19</v>
      </c>
      <c r="N957" s="138" t="s">
        <v>44</v>
      </c>
      <c r="P957" s="139">
        <f>O957*H957</f>
        <v>0</v>
      </c>
      <c r="Q957" s="139">
        <v>1.627E-2</v>
      </c>
      <c r="R957" s="139">
        <f>Q957*H957</f>
        <v>0.424647</v>
      </c>
      <c r="S957" s="139">
        <v>0</v>
      </c>
      <c r="T957" s="140">
        <f>S957*H957</f>
        <v>0</v>
      </c>
      <c r="AR957" s="141" t="s">
        <v>346</v>
      </c>
      <c r="AT957" s="141" t="s">
        <v>253</v>
      </c>
      <c r="AU957" s="141" t="s">
        <v>83</v>
      </c>
      <c r="AY957" s="18" t="s">
        <v>251</v>
      </c>
      <c r="BE957" s="142">
        <f>IF(N957="základní",J957,0)</f>
        <v>0</v>
      </c>
      <c r="BF957" s="142">
        <f>IF(N957="snížená",J957,0)</f>
        <v>0</v>
      </c>
      <c r="BG957" s="142">
        <f>IF(N957="zákl. přenesená",J957,0)</f>
        <v>0</v>
      </c>
      <c r="BH957" s="142">
        <f>IF(N957="sníž. přenesená",J957,0)</f>
        <v>0</v>
      </c>
      <c r="BI957" s="142">
        <f>IF(N957="nulová",J957,0)</f>
        <v>0</v>
      </c>
      <c r="BJ957" s="18" t="s">
        <v>81</v>
      </c>
      <c r="BK957" s="142">
        <f>ROUND(I957*H957,2)</f>
        <v>0</v>
      </c>
      <c r="BL957" s="18" t="s">
        <v>346</v>
      </c>
      <c r="BM957" s="141" t="s">
        <v>1576</v>
      </c>
    </row>
    <row r="958" spans="2:65" s="12" customFormat="1" ht="11.25">
      <c r="B958" s="147"/>
      <c r="D958" s="148" t="s">
        <v>261</v>
      </c>
      <c r="E958" s="149" t="s">
        <v>19</v>
      </c>
      <c r="F958" s="150" t="s">
        <v>198</v>
      </c>
      <c r="H958" s="151">
        <v>26.1</v>
      </c>
      <c r="I958" s="152"/>
      <c r="L958" s="147"/>
      <c r="M958" s="153"/>
      <c r="T958" s="154"/>
      <c r="AT958" s="149" t="s">
        <v>261</v>
      </c>
      <c r="AU958" s="149" t="s">
        <v>83</v>
      </c>
      <c r="AV958" s="12" t="s">
        <v>83</v>
      </c>
      <c r="AW958" s="12" t="s">
        <v>35</v>
      </c>
      <c r="AX958" s="12" t="s">
        <v>81</v>
      </c>
      <c r="AY958" s="149" t="s">
        <v>251</v>
      </c>
    </row>
    <row r="959" spans="2:65" s="1" customFormat="1" ht="37.9" customHeight="1">
      <c r="B959" s="33"/>
      <c r="C959" s="130" t="s">
        <v>1577</v>
      </c>
      <c r="D959" s="130" t="s">
        <v>253</v>
      </c>
      <c r="E959" s="131" t="s">
        <v>1578</v>
      </c>
      <c r="F959" s="132" t="s">
        <v>1579</v>
      </c>
      <c r="G959" s="133" t="s">
        <v>324</v>
      </c>
      <c r="H959" s="134">
        <v>1.456</v>
      </c>
      <c r="I959" s="135"/>
      <c r="J959" s="136">
        <f>ROUND(I959*H959,2)</f>
        <v>0</v>
      </c>
      <c r="K959" s="132" t="s">
        <v>256</v>
      </c>
      <c r="L959" s="33"/>
      <c r="M959" s="137" t="s">
        <v>19</v>
      </c>
      <c r="N959" s="138" t="s">
        <v>44</v>
      </c>
      <c r="P959" s="139">
        <f>O959*H959</f>
        <v>0</v>
      </c>
      <c r="Q959" s="139">
        <v>0</v>
      </c>
      <c r="R959" s="139">
        <f>Q959*H959</f>
        <v>0</v>
      </c>
      <c r="S959" s="139">
        <v>0</v>
      </c>
      <c r="T959" s="140">
        <f>S959*H959</f>
        <v>0</v>
      </c>
      <c r="AR959" s="141" t="s">
        <v>346</v>
      </c>
      <c r="AT959" s="141" t="s">
        <v>253</v>
      </c>
      <c r="AU959" s="141" t="s">
        <v>83</v>
      </c>
      <c r="AY959" s="18" t="s">
        <v>251</v>
      </c>
      <c r="BE959" s="142">
        <f>IF(N959="základní",J959,0)</f>
        <v>0</v>
      </c>
      <c r="BF959" s="142">
        <f>IF(N959="snížená",J959,0)</f>
        <v>0</v>
      </c>
      <c r="BG959" s="142">
        <f>IF(N959="zákl. přenesená",J959,0)</f>
        <v>0</v>
      </c>
      <c r="BH959" s="142">
        <f>IF(N959="sníž. přenesená",J959,0)</f>
        <v>0</v>
      </c>
      <c r="BI959" s="142">
        <f>IF(N959="nulová",J959,0)</f>
        <v>0</v>
      </c>
      <c r="BJ959" s="18" t="s">
        <v>81</v>
      </c>
      <c r="BK959" s="142">
        <f>ROUND(I959*H959,2)</f>
        <v>0</v>
      </c>
      <c r="BL959" s="18" t="s">
        <v>346</v>
      </c>
      <c r="BM959" s="141" t="s">
        <v>1580</v>
      </c>
    </row>
    <row r="960" spans="2:65" s="1" customFormat="1" ht="11.25">
      <c r="B960" s="33"/>
      <c r="D960" s="143" t="s">
        <v>259</v>
      </c>
      <c r="F960" s="144" t="s">
        <v>1581</v>
      </c>
      <c r="I960" s="145"/>
      <c r="L960" s="33"/>
      <c r="M960" s="146"/>
      <c r="T960" s="54"/>
      <c r="AT960" s="18" t="s">
        <v>259</v>
      </c>
      <c r="AU960" s="18" t="s">
        <v>83</v>
      </c>
    </row>
    <row r="961" spans="2:65" s="11" customFormat="1" ht="22.9" customHeight="1">
      <c r="B961" s="118"/>
      <c r="D961" s="119" t="s">
        <v>72</v>
      </c>
      <c r="E961" s="128" t="s">
        <v>1582</v>
      </c>
      <c r="F961" s="128" t="s">
        <v>1583</v>
      </c>
      <c r="I961" s="121"/>
      <c r="J961" s="129">
        <f>BK961</f>
        <v>0</v>
      </c>
      <c r="L961" s="118"/>
      <c r="M961" s="123"/>
      <c r="P961" s="124">
        <f>SUM(P962:P1061)</f>
        <v>0</v>
      </c>
      <c r="R961" s="124">
        <f>SUM(R962:R1061)</f>
        <v>0.26624729999999996</v>
      </c>
      <c r="T961" s="125">
        <f>SUM(T962:T1061)</f>
        <v>0.64974969000000005</v>
      </c>
      <c r="AR961" s="119" t="s">
        <v>83</v>
      </c>
      <c r="AT961" s="126" t="s">
        <v>72</v>
      </c>
      <c r="AU961" s="126" t="s">
        <v>81</v>
      </c>
      <c r="AY961" s="119" t="s">
        <v>251</v>
      </c>
      <c r="BK961" s="127">
        <f>SUM(BK962:BK1061)</f>
        <v>0</v>
      </c>
    </row>
    <row r="962" spans="2:65" s="1" customFormat="1" ht="16.5" customHeight="1">
      <c r="B962" s="33"/>
      <c r="C962" s="130" t="s">
        <v>1584</v>
      </c>
      <c r="D962" s="130" t="s">
        <v>253</v>
      </c>
      <c r="E962" s="131" t="s">
        <v>1585</v>
      </c>
      <c r="F962" s="132" t="s">
        <v>1586</v>
      </c>
      <c r="G962" s="133" t="s">
        <v>101</v>
      </c>
      <c r="H962" s="134">
        <v>21.6</v>
      </c>
      <c r="I962" s="135"/>
      <c r="J962" s="136">
        <f>ROUND(I962*H962,2)</f>
        <v>0</v>
      </c>
      <c r="K962" s="132" t="s">
        <v>256</v>
      </c>
      <c r="L962" s="33"/>
      <c r="M962" s="137" t="s">
        <v>19</v>
      </c>
      <c r="N962" s="138" t="s">
        <v>44</v>
      </c>
      <c r="P962" s="139">
        <f>O962*H962</f>
        <v>0</v>
      </c>
      <c r="Q962" s="139">
        <v>0</v>
      </c>
      <c r="R962" s="139">
        <f>Q962*H962</f>
        <v>0</v>
      </c>
      <c r="S962" s="139">
        <v>1.6999999999999999E-3</v>
      </c>
      <c r="T962" s="140">
        <f>S962*H962</f>
        <v>3.6720000000000003E-2</v>
      </c>
      <c r="AR962" s="141" t="s">
        <v>346</v>
      </c>
      <c r="AT962" s="141" t="s">
        <v>253</v>
      </c>
      <c r="AU962" s="141" t="s">
        <v>83</v>
      </c>
      <c r="AY962" s="18" t="s">
        <v>251</v>
      </c>
      <c r="BE962" s="142">
        <f>IF(N962="základní",J962,0)</f>
        <v>0</v>
      </c>
      <c r="BF962" s="142">
        <f>IF(N962="snížená",J962,0)</f>
        <v>0</v>
      </c>
      <c r="BG962" s="142">
        <f>IF(N962="zákl. přenesená",J962,0)</f>
        <v>0</v>
      </c>
      <c r="BH962" s="142">
        <f>IF(N962="sníž. přenesená",J962,0)</f>
        <v>0</v>
      </c>
      <c r="BI962" s="142">
        <f>IF(N962="nulová",J962,0)</f>
        <v>0</v>
      </c>
      <c r="BJ962" s="18" t="s">
        <v>81</v>
      </c>
      <c r="BK962" s="142">
        <f>ROUND(I962*H962,2)</f>
        <v>0</v>
      </c>
      <c r="BL962" s="18" t="s">
        <v>346</v>
      </c>
      <c r="BM962" s="141" t="s">
        <v>1587</v>
      </c>
    </row>
    <row r="963" spans="2:65" s="1" customFormat="1" ht="11.25">
      <c r="B963" s="33"/>
      <c r="D963" s="143" t="s">
        <v>259</v>
      </c>
      <c r="F963" s="144" t="s">
        <v>1588</v>
      </c>
      <c r="I963" s="145"/>
      <c r="L963" s="33"/>
      <c r="M963" s="146"/>
      <c r="T963" s="54"/>
      <c r="AT963" s="18" t="s">
        <v>259</v>
      </c>
      <c r="AU963" s="18" t="s">
        <v>83</v>
      </c>
    </row>
    <row r="964" spans="2:65" s="12" customFormat="1" ht="11.25">
      <c r="B964" s="147"/>
      <c r="D964" s="148" t="s">
        <v>261</v>
      </c>
      <c r="E964" s="149" t="s">
        <v>19</v>
      </c>
      <c r="F964" s="150" t="s">
        <v>1589</v>
      </c>
      <c r="H964" s="151">
        <v>21.6</v>
      </c>
      <c r="I964" s="152"/>
      <c r="L964" s="147"/>
      <c r="M964" s="153"/>
      <c r="T964" s="154"/>
      <c r="AT964" s="149" t="s">
        <v>261</v>
      </c>
      <c r="AU964" s="149" t="s">
        <v>83</v>
      </c>
      <c r="AV964" s="12" t="s">
        <v>83</v>
      </c>
      <c r="AW964" s="12" t="s">
        <v>35</v>
      </c>
      <c r="AX964" s="12" t="s">
        <v>81</v>
      </c>
      <c r="AY964" s="149" t="s">
        <v>251</v>
      </c>
    </row>
    <row r="965" spans="2:65" s="1" customFormat="1" ht="16.5" customHeight="1">
      <c r="B965" s="33"/>
      <c r="C965" s="130" t="s">
        <v>1590</v>
      </c>
      <c r="D965" s="130" t="s">
        <v>253</v>
      </c>
      <c r="E965" s="131" t="s">
        <v>1591</v>
      </c>
      <c r="F965" s="132" t="s">
        <v>1592</v>
      </c>
      <c r="G965" s="133" t="s">
        <v>101</v>
      </c>
      <c r="H965" s="134">
        <v>23</v>
      </c>
      <c r="I965" s="135"/>
      <c r="J965" s="136">
        <f>ROUND(I965*H965,2)</f>
        <v>0</v>
      </c>
      <c r="K965" s="132" t="s">
        <v>256</v>
      </c>
      <c r="L965" s="33"/>
      <c r="M965" s="137" t="s">
        <v>19</v>
      </c>
      <c r="N965" s="138" t="s">
        <v>44</v>
      </c>
      <c r="P965" s="139">
        <f>O965*H965</f>
        <v>0</v>
      </c>
      <c r="Q965" s="139">
        <v>0</v>
      </c>
      <c r="R965" s="139">
        <f>Q965*H965</f>
        <v>0</v>
      </c>
      <c r="S965" s="139">
        <v>1.7700000000000001E-3</v>
      </c>
      <c r="T965" s="140">
        <f>S965*H965</f>
        <v>4.0710000000000003E-2</v>
      </c>
      <c r="AR965" s="141" t="s">
        <v>346</v>
      </c>
      <c r="AT965" s="141" t="s">
        <v>253</v>
      </c>
      <c r="AU965" s="141" t="s">
        <v>83</v>
      </c>
      <c r="AY965" s="18" t="s">
        <v>251</v>
      </c>
      <c r="BE965" s="142">
        <f>IF(N965="základní",J965,0)</f>
        <v>0</v>
      </c>
      <c r="BF965" s="142">
        <f>IF(N965="snížená",J965,0)</f>
        <v>0</v>
      </c>
      <c r="BG965" s="142">
        <f>IF(N965="zákl. přenesená",J965,0)</f>
        <v>0</v>
      </c>
      <c r="BH965" s="142">
        <f>IF(N965="sníž. přenesená",J965,0)</f>
        <v>0</v>
      </c>
      <c r="BI965" s="142">
        <f>IF(N965="nulová",J965,0)</f>
        <v>0</v>
      </c>
      <c r="BJ965" s="18" t="s">
        <v>81</v>
      </c>
      <c r="BK965" s="142">
        <f>ROUND(I965*H965,2)</f>
        <v>0</v>
      </c>
      <c r="BL965" s="18" t="s">
        <v>346</v>
      </c>
      <c r="BM965" s="141" t="s">
        <v>1593</v>
      </c>
    </row>
    <row r="966" spans="2:65" s="1" customFormat="1" ht="11.25">
      <c r="B966" s="33"/>
      <c r="D966" s="143" t="s">
        <v>259</v>
      </c>
      <c r="F966" s="144" t="s">
        <v>1594</v>
      </c>
      <c r="I966" s="145"/>
      <c r="L966" s="33"/>
      <c r="M966" s="146"/>
      <c r="T966" s="54"/>
      <c r="AT966" s="18" t="s">
        <v>259</v>
      </c>
      <c r="AU966" s="18" t="s">
        <v>83</v>
      </c>
    </row>
    <row r="967" spans="2:65" s="12" customFormat="1" ht="11.25">
      <c r="B967" s="147"/>
      <c r="D967" s="148" t="s">
        <v>261</v>
      </c>
      <c r="E967" s="149" t="s">
        <v>19</v>
      </c>
      <c r="F967" s="150" t="s">
        <v>1595</v>
      </c>
      <c r="H967" s="151">
        <v>23</v>
      </c>
      <c r="I967" s="152"/>
      <c r="L967" s="147"/>
      <c r="M967" s="153"/>
      <c r="T967" s="154"/>
      <c r="AT967" s="149" t="s">
        <v>261</v>
      </c>
      <c r="AU967" s="149" t="s">
        <v>83</v>
      </c>
      <c r="AV967" s="12" t="s">
        <v>83</v>
      </c>
      <c r="AW967" s="12" t="s">
        <v>35</v>
      </c>
      <c r="AX967" s="12" t="s">
        <v>81</v>
      </c>
      <c r="AY967" s="149" t="s">
        <v>251</v>
      </c>
    </row>
    <row r="968" spans="2:65" s="1" customFormat="1" ht="16.5" customHeight="1">
      <c r="B968" s="33"/>
      <c r="C968" s="130" t="s">
        <v>1596</v>
      </c>
      <c r="D968" s="130" t="s">
        <v>253</v>
      </c>
      <c r="E968" s="131" t="s">
        <v>1597</v>
      </c>
      <c r="F968" s="132" t="s">
        <v>1598</v>
      </c>
      <c r="G968" s="133" t="s">
        <v>731</v>
      </c>
      <c r="H968" s="134">
        <v>3</v>
      </c>
      <c r="I968" s="135"/>
      <c r="J968" s="136">
        <f>ROUND(I968*H968,2)</f>
        <v>0</v>
      </c>
      <c r="K968" s="132" t="s">
        <v>256</v>
      </c>
      <c r="L968" s="33"/>
      <c r="M968" s="137" t="s">
        <v>19</v>
      </c>
      <c r="N968" s="138" t="s">
        <v>44</v>
      </c>
      <c r="P968" s="139">
        <f>O968*H968</f>
        <v>0</v>
      </c>
      <c r="Q968" s="139">
        <v>0</v>
      </c>
      <c r="R968" s="139">
        <f>Q968*H968</f>
        <v>0</v>
      </c>
      <c r="S968" s="139">
        <v>9.0600000000000003E-3</v>
      </c>
      <c r="T968" s="140">
        <f>S968*H968</f>
        <v>2.7180000000000003E-2</v>
      </c>
      <c r="AR968" s="141" t="s">
        <v>346</v>
      </c>
      <c r="AT968" s="141" t="s">
        <v>253</v>
      </c>
      <c r="AU968" s="141" t="s">
        <v>83</v>
      </c>
      <c r="AY968" s="18" t="s">
        <v>251</v>
      </c>
      <c r="BE968" s="142">
        <f>IF(N968="základní",J968,0)</f>
        <v>0</v>
      </c>
      <c r="BF968" s="142">
        <f>IF(N968="snížená",J968,0)</f>
        <v>0</v>
      </c>
      <c r="BG968" s="142">
        <f>IF(N968="zákl. přenesená",J968,0)</f>
        <v>0</v>
      </c>
      <c r="BH968" s="142">
        <f>IF(N968="sníž. přenesená",J968,0)</f>
        <v>0</v>
      </c>
      <c r="BI968" s="142">
        <f>IF(N968="nulová",J968,0)</f>
        <v>0</v>
      </c>
      <c r="BJ968" s="18" t="s">
        <v>81</v>
      </c>
      <c r="BK968" s="142">
        <f>ROUND(I968*H968,2)</f>
        <v>0</v>
      </c>
      <c r="BL968" s="18" t="s">
        <v>346</v>
      </c>
      <c r="BM968" s="141" t="s">
        <v>1599</v>
      </c>
    </row>
    <row r="969" spans="2:65" s="1" customFormat="1" ht="11.25">
      <c r="B969" s="33"/>
      <c r="D969" s="143" t="s">
        <v>259</v>
      </c>
      <c r="F969" s="144" t="s">
        <v>1600</v>
      </c>
      <c r="I969" s="145"/>
      <c r="L969" s="33"/>
      <c r="M969" s="146"/>
      <c r="T969" s="54"/>
      <c r="AT969" s="18" t="s">
        <v>259</v>
      </c>
      <c r="AU969" s="18" t="s">
        <v>83</v>
      </c>
    </row>
    <row r="970" spans="2:65" s="12" customFormat="1" ht="11.25">
      <c r="B970" s="147"/>
      <c r="D970" s="148" t="s">
        <v>261</v>
      </c>
      <c r="E970" s="149" t="s">
        <v>19</v>
      </c>
      <c r="F970" s="150" t="s">
        <v>1601</v>
      </c>
      <c r="H970" s="151">
        <v>3</v>
      </c>
      <c r="I970" s="152"/>
      <c r="L970" s="147"/>
      <c r="M970" s="153"/>
      <c r="T970" s="154"/>
      <c r="AT970" s="149" t="s">
        <v>261</v>
      </c>
      <c r="AU970" s="149" t="s">
        <v>83</v>
      </c>
      <c r="AV970" s="12" t="s">
        <v>83</v>
      </c>
      <c r="AW970" s="12" t="s">
        <v>35</v>
      </c>
      <c r="AX970" s="12" t="s">
        <v>81</v>
      </c>
      <c r="AY970" s="149" t="s">
        <v>251</v>
      </c>
    </row>
    <row r="971" spans="2:65" s="1" customFormat="1" ht="16.5" customHeight="1">
      <c r="B971" s="33"/>
      <c r="C971" s="130" t="s">
        <v>1602</v>
      </c>
      <c r="D971" s="130" t="s">
        <v>253</v>
      </c>
      <c r="E971" s="131" t="s">
        <v>1603</v>
      </c>
      <c r="F971" s="132" t="s">
        <v>1604</v>
      </c>
      <c r="G971" s="133" t="s">
        <v>101</v>
      </c>
      <c r="H971" s="134">
        <v>18.349</v>
      </c>
      <c r="I971" s="135"/>
      <c r="J971" s="136">
        <f>ROUND(I971*H971,2)</f>
        <v>0</v>
      </c>
      <c r="K971" s="132" t="s">
        <v>256</v>
      </c>
      <c r="L971" s="33"/>
      <c r="M971" s="137" t="s">
        <v>19</v>
      </c>
      <c r="N971" s="138" t="s">
        <v>44</v>
      </c>
      <c r="P971" s="139">
        <f>O971*H971</f>
        <v>0</v>
      </c>
      <c r="Q971" s="139">
        <v>0</v>
      </c>
      <c r="R971" s="139">
        <f>Q971*H971</f>
        <v>0</v>
      </c>
      <c r="S971" s="139">
        <v>1.91E-3</v>
      </c>
      <c r="T971" s="140">
        <f>S971*H971</f>
        <v>3.5046590000000002E-2</v>
      </c>
      <c r="AR971" s="141" t="s">
        <v>346</v>
      </c>
      <c r="AT971" s="141" t="s">
        <v>253</v>
      </c>
      <c r="AU971" s="141" t="s">
        <v>83</v>
      </c>
      <c r="AY971" s="18" t="s">
        <v>251</v>
      </c>
      <c r="BE971" s="142">
        <f>IF(N971="základní",J971,0)</f>
        <v>0</v>
      </c>
      <c r="BF971" s="142">
        <f>IF(N971="snížená",J971,0)</f>
        <v>0</v>
      </c>
      <c r="BG971" s="142">
        <f>IF(N971="zákl. přenesená",J971,0)</f>
        <v>0</v>
      </c>
      <c r="BH971" s="142">
        <f>IF(N971="sníž. přenesená",J971,0)</f>
        <v>0</v>
      </c>
      <c r="BI971" s="142">
        <f>IF(N971="nulová",J971,0)</f>
        <v>0</v>
      </c>
      <c r="BJ971" s="18" t="s">
        <v>81</v>
      </c>
      <c r="BK971" s="142">
        <f>ROUND(I971*H971,2)</f>
        <v>0</v>
      </c>
      <c r="BL971" s="18" t="s">
        <v>346</v>
      </c>
      <c r="BM971" s="141" t="s">
        <v>1605</v>
      </c>
    </row>
    <row r="972" spans="2:65" s="1" customFormat="1" ht="11.25">
      <c r="B972" s="33"/>
      <c r="D972" s="143" t="s">
        <v>259</v>
      </c>
      <c r="F972" s="144" t="s">
        <v>1606</v>
      </c>
      <c r="I972" s="145"/>
      <c r="L972" s="33"/>
      <c r="M972" s="146"/>
      <c r="T972" s="54"/>
      <c r="AT972" s="18" t="s">
        <v>259</v>
      </c>
      <c r="AU972" s="18" t="s">
        <v>83</v>
      </c>
    </row>
    <row r="973" spans="2:65" s="12" customFormat="1" ht="11.25">
      <c r="B973" s="147"/>
      <c r="D973" s="148" t="s">
        <v>261</v>
      </c>
      <c r="E973" s="149" t="s">
        <v>19</v>
      </c>
      <c r="F973" s="150" t="s">
        <v>1607</v>
      </c>
      <c r="H973" s="151">
        <v>18.349</v>
      </c>
      <c r="I973" s="152"/>
      <c r="L973" s="147"/>
      <c r="M973" s="153"/>
      <c r="T973" s="154"/>
      <c r="AT973" s="149" t="s">
        <v>261</v>
      </c>
      <c r="AU973" s="149" t="s">
        <v>83</v>
      </c>
      <c r="AV973" s="12" t="s">
        <v>83</v>
      </c>
      <c r="AW973" s="12" t="s">
        <v>35</v>
      </c>
      <c r="AX973" s="12" t="s">
        <v>81</v>
      </c>
      <c r="AY973" s="149" t="s">
        <v>251</v>
      </c>
    </row>
    <row r="974" spans="2:65" s="1" customFormat="1" ht="16.5" customHeight="1">
      <c r="B974" s="33"/>
      <c r="C974" s="130" t="s">
        <v>1608</v>
      </c>
      <c r="D974" s="130" t="s">
        <v>253</v>
      </c>
      <c r="E974" s="131" t="s">
        <v>1609</v>
      </c>
      <c r="F974" s="132" t="s">
        <v>1610</v>
      </c>
      <c r="G974" s="133" t="s">
        <v>101</v>
      </c>
      <c r="H974" s="134">
        <v>63.99</v>
      </c>
      <c r="I974" s="135"/>
      <c r="J974" s="136">
        <f>ROUND(I974*H974,2)</f>
        <v>0</v>
      </c>
      <c r="K974" s="132" t="s">
        <v>256</v>
      </c>
      <c r="L974" s="33"/>
      <c r="M974" s="137" t="s">
        <v>19</v>
      </c>
      <c r="N974" s="138" t="s">
        <v>44</v>
      </c>
      <c r="P974" s="139">
        <f>O974*H974</f>
        <v>0</v>
      </c>
      <c r="Q974" s="139">
        <v>0</v>
      </c>
      <c r="R974" s="139">
        <f>Q974*H974</f>
        <v>0</v>
      </c>
      <c r="S974" s="139">
        <v>1.67E-3</v>
      </c>
      <c r="T974" s="140">
        <f>S974*H974</f>
        <v>0.10686330000000001</v>
      </c>
      <c r="AR974" s="141" t="s">
        <v>346</v>
      </c>
      <c r="AT974" s="141" t="s">
        <v>253</v>
      </c>
      <c r="AU974" s="141" t="s">
        <v>83</v>
      </c>
      <c r="AY974" s="18" t="s">
        <v>251</v>
      </c>
      <c r="BE974" s="142">
        <f>IF(N974="základní",J974,0)</f>
        <v>0</v>
      </c>
      <c r="BF974" s="142">
        <f>IF(N974="snížená",J974,0)</f>
        <v>0</v>
      </c>
      <c r="BG974" s="142">
        <f>IF(N974="zákl. přenesená",J974,0)</f>
        <v>0</v>
      </c>
      <c r="BH974" s="142">
        <f>IF(N974="sníž. přenesená",J974,0)</f>
        <v>0</v>
      </c>
      <c r="BI974" s="142">
        <f>IF(N974="nulová",J974,0)</f>
        <v>0</v>
      </c>
      <c r="BJ974" s="18" t="s">
        <v>81</v>
      </c>
      <c r="BK974" s="142">
        <f>ROUND(I974*H974,2)</f>
        <v>0</v>
      </c>
      <c r="BL974" s="18" t="s">
        <v>346</v>
      </c>
      <c r="BM974" s="141" t="s">
        <v>1611</v>
      </c>
    </row>
    <row r="975" spans="2:65" s="1" customFormat="1" ht="11.25">
      <c r="B975" s="33"/>
      <c r="D975" s="143" t="s">
        <v>259</v>
      </c>
      <c r="F975" s="144" t="s">
        <v>1612</v>
      </c>
      <c r="I975" s="145"/>
      <c r="L975" s="33"/>
      <c r="M975" s="146"/>
      <c r="T975" s="54"/>
      <c r="AT975" s="18" t="s">
        <v>259</v>
      </c>
      <c r="AU975" s="18" t="s">
        <v>83</v>
      </c>
    </row>
    <row r="976" spans="2:65" s="12" customFormat="1" ht="11.25">
      <c r="B976" s="147"/>
      <c r="D976" s="148" t="s">
        <v>261</v>
      </c>
      <c r="E976" s="149" t="s">
        <v>19</v>
      </c>
      <c r="F976" s="150" t="s">
        <v>1613</v>
      </c>
      <c r="H976" s="151">
        <v>2</v>
      </c>
      <c r="I976" s="152"/>
      <c r="L976" s="147"/>
      <c r="M976" s="153"/>
      <c r="T976" s="154"/>
      <c r="AT976" s="149" t="s">
        <v>261</v>
      </c>
      <c r="AU976" s="149" t="s">
        <v>83</v>
      </c>
      <c r="AV976" s="12" t="s">
        <v>83</v>
      </c>
      <c r="AW976" s="12" t="s">
        <v>35</v>
      </c>
      <c r="AX976" s="12" t="s">
        <v>73</v>
      </c>
      <c r="AY976" s="149" t="s">
        <v>251</v>
      </c>
    </row>
    <row r="977" spans="2:65" s="12" customFormat="1" ht="11.25">
      <c r="B977" s="147"/>
      <c r="D977" s="148" t="s">
        <v>261</v>
      </c>
      <c r="E977" s="149" t="s">
        <v>19</v>
      </c>
      <c r="F977" s="150" t="s">
        <v>1614</v>
      </c>
      <c r="H977" s="151">
        <v>7</v>
      </c>
      <c r="I977" s="152"/>
      <c r="L977" s="147"/>
      <c r="M977" s="153"/>
      <c r="T977" s="154"/>
      <c r="AT977" s="149" t="s">
        <v>261</v>
      </c>
      <c r="AU977" s="149" t="s">
        <v>83</v>
      </c>
      <c r="AV977" s="12" t="s">
        <v>83</v>
      </c>
      <c r="AW977" s="12" t="s">
        <v>35</v>
      </c>
      <c r="AX977" s="12" t="s">
        <v>73</v>
      </c>
      <c r="AY977" s="149" t="s">
        <v>251</v>
      </c>
    </row>
    <row r="978" spans="2:65" s="12" customFormat="1" ht="11.25">
      <c r="B978" s="147"/>
      <c r="D978" s="148" t="s">
        <v>261</v>
      </c>
      <c r="E978" s="149" t="s">
        <v>19</v>
      </c>
      <c r="F978" s="150" t="s">
        <v>1615</v>
      </c>
      <c r="H978" s="151">
        <v>2.2999999999999998</v>
      </c>
      <c r="I978" s="152"/>
      <c r="L978" s="147"/>
      <c r="M978" s="153"/>
      <c r="T978" s="154"/>
      <c r="AT978" s="149" t="s">
        <v>261</v>
      </c>
      <c r="AU978" s="149" t="s">
        <v>83</v>
      </c>
      <c r="AV978" s="12" t="s">
        <v>83</v>
      </c>
      <c r="AW978" s="12" t="s">
        <v>35</v>
      </c>
      <c r="AX978" s="12" t="s">
        <v>73</v>
      </c>
      <c r="AY978" s="149" t="s">
        <v>251</v>
      </c>
    </row>
    <row r="979" spans="2:65" s="12" customFormat="1" ht="11.25">
      <c r="B979" s="147"/>
      <c r="D979" s="148" t="s">
        <v>261</v>
      </c>
      <c r="E979" s="149" t="s">
        <v>19</v>
      </c>
      <c r="F979" s="150" t="s">
        <v>1616</v>
      </c>
      <c r="H979" s="151">
        <v>3.6</v>
      </c>
      <c r="I979" s="152"/>
      <c r="L979" s="147"/>
      <c r="M979" s="153"/>
      <c r="T979" s="154"/>
      <c r="AT979" s="149" t="s">
        <v>261</v>
      </c>
      <c r="AU979" s="149" t="s">
        <v>83</v>
      </c>
      <c r="AV979" s="12" t="s">
        <v>83</v>
      </c>
      <c r="AW979" s="12" t="s">
        <v>35</v>
      </c>
      <c r="AX979" s="12" t="s">
        <v>73</v>
      </c>
      <c r="AY979" s="149" t="s">
        <v>251</v>
      </c>
    </row>
    <row r="980" spans="2:65" s="12" customFormat="1" ht="11.25">
      <c r="B980" s="147"/>
      <c r="D980" s="148" t="s">
        <v>261</v>
      </c>
      <c r="E980" s="149" t="s">
        <v>19</v>
      </c>
      <c r="F980" s="150" t="s">
        <v>1617</v>
      </c>
      <c r="H980" s="151">
        <v>4.8</v>
      </c>
      <c r="I980" s="152"/>
      <c r="L980" s="147"/>
      <c r="M980" s="153"/>
      <c r="T980" s="154"/>
      <c r="AT980" s="149" t="s">
        <v>261</v>
      </c>
      <c r="AU980" s="149" t="s">
        <v>83</v>
      </c>
      <c r="AV980" s="12" t="s">
        <v>83</v>
      </c>
      <c r="AW980" s="12" t="s">
        <v>35</v>
      </c>
      <c r="AX980" s="12" t="s">
        <v>73</v>
      </c>
      <c r="AY980" s="149" t="s">
        <v>251</v>
      </c>
    </row>
    <row r="981" spans="2:65" s="12" customFormat="1" ht="11.25">
      <c r="B981" s="147"/>
      <c r="D981" s="148" t="s">
        <v>261</v>
      </c>
      <c r="E981" s="149" t="s">
        <v>19</v>
      </c>
      <c r="F981" s="150" t="s">
        <v>1618</v>
      </c>
      <c r="H981" s="151">
        <v>2.36</v>
      </c>
      <c r="I981" s="152"/>
      <c r="L981" s="147"/>
      <c r="M981" s="153"/>
      <c r="T981" s="154"/>
      <c r="AT981" s="149" t="s">
        <v>261</v>
      </c>
      <c r="AU981" s="149" t="s">
        <v>83</v>
      </c>
      <c r="AV981" s="12" t="s">
        <v>83</v>
      </c>
      <c r="AW981" s="12" t="s">
        <v>35</v>
      </c>
      <c r="AX981" s="12" t="s">
        <v>73</v>
      </c>
      <c r="AY981" s="149" t="s">
        <v>251</v>
      </c>
    </row>
    <row r="982" spans="2:65" s="12" customFormat="1" ht="11.25">
      <c r="B982" s="147"/>
      <c r="D982" s="148" t="s">
        <v>261</v>
      </c>
      <c r="E982" s="149" t="s">
        <v>19</v>
      </c>
      <c r="F982" s="150" t="s">
        <v>1619</v>
      </c>
      <c r="H982" s="151">
        <v>4.12</v>
      </c>
      <c r="I982" s="152"/>
      <c r="L982" s="147"/>
      <c r="M982" s="153"/>
      <c r="T982" s="154"/>
      <c r="AT982" s="149" t="s">
        <v>261</v>
      </c>
      <c r="AU982" s="149" t="s">
        <v>83</v>
      </c>
      <c r="AV982" s="12" t="s">
        <v>83</v>
      </c>
      <c r="AW982" s="12" t="s">
        <v>35</v>
      </c>
      <c r="AX982" s="12" t="s">
        <v>73</v>
      </c>
      <c r="AY982" s="149" t="s">
        <v>251</v>
      </c>
    </row>
    <row r="983" spans="2:65" s="12" customFormat="1" ht="11.25">
      <c r="B983" s="147"/>
      <c r="D983" s="148" t="s">
        <v>261</v>
      </c>
      <c r="E983" s="149" t="s">
        <v>19</v>
      </c>
      <c r="F983" s="150" t="s">
        <v>1620</v>
      </c>
      <c r="H983" s="151">
        <v>5.39</v>
      </c>
      <c r="I983" s="152"/>
      <c r="L983" s="147"/>
      <c r="M983" s="153"/>
      <c r="T983" s="154"/>
      <c r="AT983" s="149" t="s">
        <v>261</v>
      </c>
      <c r="AU983" s="149" t="s">
        <v>83</v>
      </c>
      <c r="AV983" s="12" t="s">
        <v>83</v>
      </c>
      <c r="AW983" s="12" t="s">
        <v>35</v>
      </c>
      <c r="AX983" s="12" t="s">
        <v>73</v>
      </c>
      <c r="AY983" s="149" t="s">
        <v>251</v>
      </c>
    </row>
    <row r="984" spans="2:65" s="12" customFormat="1" ht="11.25">
      <c r="B984" s="147"/>
      <c r="D984" s="148" t="s">
        <v>261</v>
      </c>
      <c r="E984" s="149" t="s">
        <v>19</v>
      </c>
      <c r="F984" s="150" t="s">
        <v>1621</v>
      </c>
      <c r="H984" s="151">
        <v>2.4</v>
      </c>
      <c r="I984" s="152"/>
      <c r="L984" s="147"/>
      <c r="M984" s="153"/>
      <c r="T984" s="154"/>
      <c r="AT984" s="149" t="s">
        <v>261</v>
      </c>
      <c r="AU984" s="149" t="s">
        <v>83</v>
      </c>
      <c r="AV984" s="12" t="s">
        <v>83</v>
      </c>
      <c r="AW984" s="12" t="s">
        <v>35</v>
      </c>
      <c r="AX984" s="12" t="s">
        <v>73</v>
      </c>
      <c r="AY984" s="149" t="s">
        <v>251</v>
      </c>
    </row>
    <row r="985" spans="2:65" s="12" customFormat="1" ht="11.25">
      <c r="B985" s="147"/>
      <c r="D985" s="148" t="s">
        <v>261</v>
      </c>
      <c r="E985" s="149" t="s">
        <v>19</v>
      </c>
      <c r="F985" s="150" t="s">
        <v>1622</v>
      </c>
      <c r="H985" s="151">
        <v>11.82</v>
      </c>
      <c r="I985" s="152"/>
      <c r="L985" s="147"/>
      <c r="M985" s="153"/>
      <c r="T985" s="154"/>
      <c r="AT985" s="149" t="s">
        <v>261</v>
      </c>
      <c r="AU985" s="149" t="s">
        <v>83</v>
      </c>
      <c r="AV985" s="12" t="s">
        <v>83</v>
      </c>
      <c r="AW985" s="12" t="s">
        <v>35</v>
      </c>
      <c r="AX985" s="12" t="s">
        <v>73</v>
      </c>
      <c r="AY985" s="149" t="s">
        <v>251</v>
      </c>
    </row>
    <row r="986" spans="2:65" s="12" customFormat="1" ht="11.25">
      <c r="B986" s="147"/>
      <c r="D986" s="148" t="s">
        <v>261</v>
      </c>
      <c r="E986" s="149" t="s">
        <v>19</v>
      </c>
      <c r="F986" s="150" t="s">
        <v>1623</v>
      </c>
      <c r="H986" s="151">
        <v>3.83</v>
      </c>
      <c r="I986" s="152"/>
      <c r="L986" s="147"/>
      <c r="M986" s="153"/>
      <c r="T986" s="154"/>
      <c r="AT986" s="149" t="s">
        <v>261</v>
      </c>
      <c r="AU986" s="149" t="s">
        <v>83</v>
      </c>
      <c r="AV986" s="12" t="s">
        <v>83</v>
      </c>
      <c r="AW986" s="12" t="s">
        <v>35</v>
      </c>
      <c r="AX986" s="12" t="s">
        <v>73</v>
      </c>
      <c r="AY986" s="149" t="s">
        <v>251</v>
      </c>
    </row>
    <row r="987" spans="2:65" s="12" customFormat="1" ht="11.25">
      <c r="B987" s="147"/>
      <c r="D987" s="148" t="s">
        <v>261</v>
      </c>
      <c r="E987" s="149" t="s">
        <v>19</v>
      </c>
      <c r="F987" s="150" t="s">
        <v>1624</v>
      </c>
      <c r="H987" s="151">
        <v>3.83</v>
      </c>
      <c r="I987" s="152"/>
      <c r="L987" s="147"/>
      <c r="M987" s="153"/>
      <c r="T987" s="154"/>
      <c r="AT987" s="149" t="s">
        <v>261</v>
      </c>
      <c r="AU987" s="149" t="s">
        <v>83</v>
      </c>
      <c r="AV987" s="12" t="s">
        <v>83</v>
      </c>
      <c r="AW987" s="12" t="s">
        <v>35</v>
      </c>
      <c r="AX987" s="12" t="s">
        <v>73</v>
      </c>
      <c r="AY987" s="149" t="s">
        <v>251</v>
      </c>
    </row>
    <row r="988" spans="2:65" s="12" customFormat="1" ht="11.25">
      <c r="B988" s="147"/>
      <c r="D988" s="148" t="s">
        <v>261</v>
      </c>
      <c r="E988" s="149" t="s">
        <v>19</v>
      </c>
      <c r="F988" s="150" t="s">
        <v>1625</v>
      </c>
      <c r="H988" s="151">
        <v>2.4</v>
      </c>
      <c r="I988" s="152"/>
      <c r="L988" s="147"/>
      <c r="M988" s="153"/>
      <c r="T988" s="154"/>
      <c r="AT988" s="149" t="s">
        <v>261</v>
      </c>
      <c r="AU988" s="149" t="s">
        <v>83</v>
      </c>
      <c r="AV988" s="12" t="s">
        <v>83</v>
      </c>
      <c r="AW988" s="12" t="s">
        <v>35</v>
      </c>
      <c r="AX988" s="12" t="s">
        <v>73</v>
      </c>
      <c r="AY988" s="149" t="s">
        <v>251</v>
      </c>
    </row>
    <row r="989" spans="2:65" s="12" customFormat="1" ht="11.25">
      <c r="B989" s="147"/>
      <c r="D989" s="148" t="s">
        <v>261</v>
      </c>
      <c r="E989" s="149" t="s">
        <v>19</v>
      </c>
      <c r="F989" s="150" t="s">
        <v>1626</v>
      </c>
      <c r="H989" s="151">
        <v>4.07</v>
      </c>
      <c r="I989" s="152"/>
      <c r="L989" s="147"/>
      <c r="M989" s="153"/>
      <c r="T989" s="154"/>
      <c r="AT989" s="149" t="s">
        <v>261</v>
      </c>
      <c r="AU989" s="149" t="s">
        <v>83</v>
      </c>
      <c r="AV989" s="12" t="s">
        <v>83</v>
      </c>
      <c r="AW989" s="12" t="s">
        <v>35</v>
      </c>
      <c r="AX989" s="12" t="s">
        <v>73</v>
      </c>
      <c r="AY989" s="149" t="s">
        <v>251</v>
      </c>
    </row>
    <row r="990" spans="2:65" s="12" customFormat="1" ht="11.25">
      <c r="B990" s="147"/>
      <c r="D990" s="148" t="s">
        <v>261</v>
      </c>
      <c r="E990" s="149" t="s">
        <v>19</v>
      </c>
      <c r="F990" s="150" t="s">
        <v>1627</v>
      </c>
      <c r="H990" s="151">
        <v>4.07</v>
      </c>
      <c r="I990" s="152"/>
      <c r="L990" s="147"/>
      <c r="M990" s="153"/>
      <c r="T990" s="154"/>
      <c r="AT990" s="149" t="s">
        <v>261</v>
      </c>
      <c r="AU990" s="149" t="s">
        <v>83</v>
      </c>
      <c r="AV990" s="12" t="s">
        <v>83</v>
      </c>
      <c r="AW990" s="12" t="s">
        <v>35</v>
      </c>
      <c r="AX990" s="12" t="s">
        <v>73</v>
      </c>
      <c r="AY990" s="149" t="s">
        <v>251</v>
      </c>
    </row>
    <row r="991" spans="2:65" s="14" customFormat="1" ht="11.25">
      <c r="B991" s="161"/>
      <c r="D991" s="148" t="s">
        <v>261</v>
      </c>
      <c r="E991" s="162" t="s">
        <v>19</v>
      </c>
      <c r="F991" s="163" t="s">
        <v>280</v>
      </c>
      <c r="H991" s="164">
        <v>63.99</v>
      </c>
      <c r="I991" s="165"/>
      <c r="L991" s="161"/>
      <c r="M991" s="166"/>
      <c r="T991" s="167"/>
      <c r="AT991" s="162" t="s">
        <v>261</v>
      </c>
      <c r="AU991" s="162" t="s">
        <v>83</v>
      </c>
      <c r="AV991" s="14" t="s">
        <v>257</v>
      </c>
      <c r="AW991" s="14" t="s">
        <v>35</v>
      </c>
      <c r="AX991" s="14" t="s">
        <v>81</v>
      </c>
      <c r="AY991" s="162" t="s">
        <v>251</v>
      </c>
    </row>
    <row r="992" spans="2:65" s="1" customFormat="1" ht="16.5" customHeight="1">
      <c r="B992" s="33"/>
      <c r="C992" s="130" t="s">
        <v>1628</v>
      </c>
      <c r="D992" s="130" t="s">
        <v>253</v>
      </c>
      <c r="E992" s="131" t="s">
        <v>1629</v>
      </c>
      <c r="F992" s="132" t="s">
        <v>1630</v>
      </c>
      <c r="G992" s="133" t="s">
        <v>101</v>
      </c>
      <c r="H992" s="134">
        <v>23</v>
      </c>
      <c r="I992" s="135"/>
      <c r="J992" s="136">
        <f>ROUND(I992*H992,2)</f>
        <v>0</v>
      </c>
      <c r="K992" s="132" t="s">
        <v>256</v>
      </c>
      <c r="L992" s="33"/>
      <c r="M992" s="137" t="s">
        <v>19</v>
      </c>
      <c r="N992" s="138" t="s">
        <v>44</v>
      </c>
      <c r="P992" s="139">
        <f>O992*H992</f>
        <v>0</v>
      </c>
      <c r="Q992" s="139">
        <v>0</v>
      </c>
      <c r="R992" s="139">
        <f>Q992*H992</f>
        <v>0</v>
      </c>
      <c r="S992" s="139">
        <v>2.5999999999999999E-3</v>
      </c>
      <c r="T992" s="140">
        <f>S992*H992</f>
        <v>5.9799999999999999E-2</v>
      </c>
      <c r="AR992" s="141" t="s">
        <v>346</v>
      </c>
      <c r="AT992" s="141" t="s">
        <v>253</v>
      </c>
      <c r="AU992" s="141" t="s">
        <v>83</v>
      </c>
      <c r="AY992" s="18" t="s">
        <v>251</v>
      </c>
      <c r="BE992" s="142">
        <f>IF(N992="základní",J992,0)</f>
        <v>0</v>
      </c>
      <c r="BF992" s="142">
        <f>IF(N992="snížená",J992,0)</f>
        <v>0</v>
      </c>
      <c r="BG992" s="142">
        <f>IF(N992="zákl. přenesená",J992,0)</f>
        <v>0</v>
      </c>
      <c r="BH992" s="142">
        <f>IF(N992="sníž. přenesená",J992,0)</f>
        <v>0</v>
      </c>
      <c r="BI992" s="142">
        <f>IF(N992="nulová",J992,0)</f>
        <v>0</v>
      </c>
      <c r="BJ992" s="18" t="s">
        <v>81</v>
      </c>
      <c r="BK992" s="142">
        <f>ROUND(I992*H992,2)</f>
        <v>0</v>
      </c>
      <c r="BL992" s="18" t="s">
        <v>346</v>
      </c>
      <c r="BM992" s="141" t="s">
        <v>1631</v>
      </c>
    </row>
    <row r="993" spans="2:65" s="1" customFormat="1" ht="11.25">
      <c r="B993" s="33"/>
      <c r="D993" s="143" t="s">
        <v>259</v>
      </c>
      <c r="F993" s="144" t="s">
        <v>1632</v>
      </c>
      <c r="I993" s="145"/>
      <c r="L993" s="33"/>
      <c r="M993" s="146"/>
      <c r="T993" s="54"/>
      <c r="AT993" s="18" t="s">
        <v>259</v>
      </c>
      <c r="AU993" s="18" t="s">
        <v>83</v>
      </c>
    </row>
    <row r="994" spans="2:65" s="12" customFormat="1" ht="11.25">
      <c r="B994" s="147"/>
      <c r="D994" s="148" t="s">
        <v>261</v>
      </c>
      <c r="E994" s="149" t="s">
        <v>19</v>
      </c>
      <c r="F994" s="150" t="s">
        <v>1595</v>
      </c>
      <c r="H994" s="151">
        <v>23</v>
      </c>
      <c r="I994" s="152"/>
      <c r="L994" s="147"/>
      <c r="M994" s="153"/>
      <c r="T994" s="154"/>
      <c r="AT994" s="149" t="s">
        <v>261</v>
      </c>
      <c r="AU994" s="149" t="s">
        <v>83</v>
      </c>
      <c r="AV994" s="12" t="s">
        <v>83</v>
      </c>
      <c r="AW994" s="12" t="s">
        <v>35</v>
      </c>
      <c r="AX994" s="12" t="s">
        <v>81</v>
      </c>
      <c r="AY994" s="149" t="s">
        <v>251</v>
      </c>
    </row>
    <row r="995" spans="2:65" s="1" customFormat="1" ht="16.5" customHeight="1">
      <c r="B995" s="33"/>
      <c r="C995" s="130" t="s">
        <v>1633</v>
      </c>
      <c r="D995" s="130" t="s">
        <v>253</v>
      </c>
      <c r="E995" s="131" t="s">
        <v>1634</v>
      </c>
      <c r="F995" s="132" t="s">
        <v>1635</v>
      </c>
      <c r="G995" s="133" t="s">
        <v>731</v>
      </c>
      <c r="H995" s="134">
        <v>30.667000000000002</v>
      </c>
      <c r="I995" s="135"/>
      <c r="J995" s="136">
        <f>ROUND(I995*H995,2)</f>
        <v>0</v>
      </c>
      <c r="K995" s="132" t="s">
        <v>256</v>
      </c>
      <c r="L995" s="33"/>
      <c r="M995" s="137" t="s">
        <v>19</v>
      </c>
      <c r="N995" s="138" t="s">
        <v>44</v>
      </c>
      <c r="P995" s="139">
        <f>O995*H995</f>
        <v>0</v>
      </c>
      <c r="Q995" s="139">
        <v>0</v>
      </c>
      <c r="R995" s="139">
        <f>Q995*H995</f>
        <v>0</v>
      </c>
      <c r="S995" s="139">
        <v>9.4000000000000004E-3</v>
      </c>
      <c r="T995" s="140">
        <f>S995*H995</f>
        <v>0.28826980000000002</v>
      </c>
      <c r="AR995" s="141" t="s">
        <v>346</v>
      </c>
      <c r="AT995" s="141" t="s">
        <v>253</v>
      </c>
      <c r="AU995" s="141" t="s">
        <v>83</v>
      </c>
      <c r="AY995" s="18" t="s">
        <v>251</v>
      </c>
      <c r="BE995" s="142">
        <f>IF(N995="základní",J995,0)</f>
        <v>0</v>
      </c>
      <c r="BF995" s="142">
        <f>IF(N995="snížená",J995,0)</f>
        <v>0</v>
      </c>
      <c r="BG995" s="142">
        <f>IF(N995="zákl. přenesená",J995,0)</f>
        <v>0</v>
      </c>
      <c r="BH995" s="142">
        <f>IF(N995="sníž. přenesená",J995,0)</f>
        <v>0</v>
      </c>
      <c r="BI995" s="142">
        <f>IF(N995="nulová",J995,0)</f>
        <v>0</v>
      </c>
      <c r="BJ995" s="18" t="s">
        <v>81</v>
      </c>
      <c r="BK995" s="142">
        <f>ROUND(I995*H995,2)</f>
        <v>0</v>
      </c>
      <c r="BL995" s="18" t="s">
        <v>346</v>
      </c>
      <c r="BM995" s="141" t="s">
        <v>1636</v>
      </c>
    </row>
    <row r="996" spans="2:65" s="1" customFormat="1" ht="11.25">
      <c r="B996" s="33"/>
      <c r="D996" s="143" t="s">
        <v>259</v>
      </c>
      <c r="F996" s="144" t="s">
        <v>1637</v>
      </c>
      <c r="I996" s="145"/>
      <c r="L996" s="33"/>
      <c r="M996" s="146"/>
      <c r="T996" s="54"/>
      <c r="AT996" s="18" t="s">
        <v>259</v>
      </c>
      <c r="AU996" s="18" t="s">
        <v>83</v>
      </c>
    </row>
    <row r="997" spans="2:65" s="12" customFormat="1" ht="11.25">
      <c r="B997" s="147"/>
      <c r="D997" s="148" t="s">
        <v>261</v>
      </c>
      <c r="E997" s="149" t="s">
        <v>19</v>
      </c>
      <c r="F997" s="150" t="s">
        <v>1638</v>
      </c>
      <c r="H997" s="151">
        <v>30.667000000000002</v>
      </c>
      <c r="I997" s="152"/>
      <c r="L997" s="147"/>
      <c r="M997" s="153"/>
      <c r="T997" s="154"/>
      <c r="AT997" s="149" t="s">
        <v>261</v>
      </c>
      <c r="AU997" s="149" t="s">
        <v>83</v>
      </c>
      <c r="AV997" s="12" t="s">
        <v>83</v>
      </c>
      <c r="AW997" s="12" t="s">
        <v>35</v>
      </c>
      <c r="AX997" s="12" t="s">
        <v>81</v>
      </c>
      <c r="AY997" s="149" t="s">
        <v>251</v>
      </c>
    </row>
    <row r="998" spans="2:65" s="1" customFormat="1" ht="16.5" customHeight="1">
      <c r="B998" s="33"/>
      <c r="C998" s="130" t="s">
        <v>1639</v>
      </c>
      <c r="D998" s="130" t="s">
        <v>253</v>
      </c>
      <c r="E998" s="131" t="s">
        <v>1640</v>
      </c>
      <c r="F998" s="132" t="s">
        <v>1641</v>
      </c>
      <c r="G998" s="133" t="s">
        <v>101</v>
      </c>
      <c r="H998" s="134">
        <v>14</v>
      </c>
      <c r="I998" s="135"/>
      <c r="J998" s="136">
        <f>ROUND(I998*H998,2)</f>
        <v>0</v>
      </c>
      <c r="K998" s="132" t="s">
        <v>256</v>
      </c>
      <c r="L998" s="33"/>
      <c r="M998" s="137" t="s">
        <v>19</v>
      </c>
      <c r="N998" s="138" t="s">
        <v>44</v>
      </c>
      <c r="P998" s="139">
        <f>O998*H998</f>
        <v>0</v>
      </c>
      <c r="Q998" s="139">
        <v>0</v>
      </c>
      <c r="R998" s="139">
        <f>Q998*H998</f>
        <v>0</v>
      </c>
      <c r="S998" s="139">
        <v>3.9399999999999999E-3</v>
      </c>
      <c r="T998" s="140">
        <f>S998*H998</f>
        <v>5.5160000000000001E-2</v>
      </c>
      <c r="AR998" s="141" t="s">
        <v>346</v>
      </c>
      <c r="AT998" s="141" t="s">
        <v>253</v>
      </c>
      <c r="AU998" s="141" t="s">
        <v>83</v>
      </c>
      <c r="AY998" s="18" t="s">
        <v>251</v>
      </c>
      <c r="BE998" s="142">
        <f>IF(N998="základní",J998,0)</f>
        <v>0</v>
      </c>
      <c r="BF998" s="142">
        <f>IF(N998="snížená",J998,0)</f>
        <v>0</v>
      </c>
      <c r="BG998" s="142">
        <f>IF(N998="zákl. přenesená",J998,0)</f>
        <v>0</v>
      </c>
      <c r="BH998" s="142">
        <f>IF(N998="sníž. přenesená",J998,0)</f>
        <v>0</v>
      </c>
      <c r="BI998" s="142">
        <f>IF(N998="nulová",J998,0)</f>
        <v>0</v>
      </c>
      <c r="BJ998" s="18" t="s">
        <v>81</v>
      </c>
      <c r="BK998" s="142">
        <f>ROUND(I998*H998,2)</f>
        <v>0</v>
      </c>
      <c r="BL998" s="18" t="s">
        <v>346</v>
      </c>
      <c r="BM998" s="141" t="s">
        <v>1642</v>
      </c>
    </row>
    <row r="999" spans="2:65" s="1" customFormat="1" ht="11.25">
      <c r="B999" s="33"/>
      <c r="D999" s="143" t="s">
        <v>259</v>
      </c>
      <c r="F999" s="144" t="s">
        <v>1643</v>
      </c>
      <c r="I999" s="145"/>
      <c r="L999" s="33"/>
      <c r="M999" s="146"/>
      <c r="T999" s="54"/>
      <c r="AT999" s="18" t="s">
        <v>259</v>
      </c>
      <c r="AU999" s="18" t="s">
        <v>83</v>
      </c>
    </row>
    <row r="1000" spans="2:65" s="12" customFormat="1" ht="11.25">
      <c r="B1000" s="147"/>
      <c r="D1000" s="148" t="s">
        <v>261</v>
      </c>
      <c r="E1000" s="149" t="s">
        <v>19</v>
      </c>
      <c r="F1000" s="150" t="s">
        <v>1644</v>
      </c>
      <c r="H1000" s="151">
        <v>14</v>
      </c>
      <c r="I1000" s="152"/>
      <c r="L1000" s="147"/>
      <c r="M1000" s="153"/>
      <c r="T1000" s="154"/>
      <c r="AT1000" s="149" t="s">
        <v>261</v>
      </c>
      <c r="AU1000" s="149" t="s">
        <v>83</v>
      </c>
      <c r="AV1000" s="12" t="s">
        <v>83</v>
      </c>
      <c r="AW1000" s="12" t="s">
        <v>35</v>
      </c>
      <c r="AX1000" s="12" t="s">
        <v>81</v>
      </c>
      <c r="AY1000" s="149" t="s">
        <v>251</v>
      </c>
    </row>
    <row r="1001" spans="2:65" s="1" customFormat="1" ht="24.2" customHeight="1">
      <c r="B1001" s="33"/>
      <c r="C1001" s="130" t="s">
        <v>1645</v>
      </c>
      <c r="D1001" s="130" t="s">
        <v>253</v>
      </c>
      <c r="E1001" s="131" t="s">
        <v>1646</v>
      </c>
      <c r="F1001" s="132" t="s">
        <v>1647</v>
      </c>
      <c r="G1001" s="133" t="s">
        <v>731</v>
      </c>
      <c r="H1001" s="134">
        <v>10</v>
      </c>
      <c r="I1001" s="135"/>
      <c r="J1001" s="136">
        <f>ROUND(I1001*H1001,2)</f>
        <v>0</v>
      </c>
      <c r="K1001" s="132" t="s">
        <v>256</v>
      </c>
      <c r="L1001" s="33"/>
      <c r="M1001" s="137" t="s">
        <v>19</v>
      </c>
      <c r="N1001" s="138" t="s">
        <v>44</v>
      </c>
      <c r="P1001" s="139">
        <f>O1001*H1001</f>
        <v>0</v>
      </c>
      <c r="Q1001" s="139">
        <v>0</v>
      </c>
      <c r="R1001" s="139">
        <f>Q1001*H1001</f>
        <v>0</v>
      </c>
      <c r="S1001" s="139">
        <v>0</v>
      </c>
      <c r="T1001" s="140">
        <f>S1001*H1001</f>
        <v>0</v>
      </c>
      <c r="AR1001" s="141" t="s">
        <v>346</v>
      </c>
      <c r="AT1001" s="141" t="s">
        <v>253</v>
      </c>
      <c r="AU1001" s="141" t="s">
        <v>83</v>
      </c>
      <c r="AY1001" s="18" t="s">
        <v>251</v>
      </c>
      <c r="BE1001" s="142">
        <f>IF(N1001="základní",J1001,0)</f>
        <v>0</v>
      </c>
      <c r="BF1001" s="142">
        <f>IF(N1001="snížená",J1001,0)</f>
        <v>0</v>
      </c>
      <c r="BG1001" s="142">
        <f>IF(N1001="zákl. přenesená",J1001,0)</f>
        <v>0</v>
      </c>
      <c r="BH1001" s="142">
        <f>IF(N1001="sníž. přenesená",J1001,0)</f>
        <v>0</v>
      </c>
      <c r="BI1001" s="142">
        <f>IF(N1001="nulová",J1001,0)</f>
        <v>0</v>
      </c>
      <c r="BJ1001" s="18" t="s">
        <v>81</v>
      </c>
      <c r="BK1001" s="142">
        <f>ROUND(I1001*H1001,2)</f>
        <v>0</v>
      </c>
      <c r="BL1001" s="18" t="s">
        <v>346</v>
      </c>
      <c r="BM1001" s="141" t="s">
        <v>1648</v>
      </c>
    </row>
    <row r="1002" spans="2:65" s="1" customFormat="1" ht="11.25">
      <c r="B1002" s="33"/>
      <c r="D1002" s="143" t="s">
        <v>259</v>
      </c>
      <c r="F1002" s="144" t="s">
        <v>1649</v>
      </c>
      <c r="I1002" s="145"/>
      <c r="L1002" s="33"/>
      <c r="M1002" s="146"/>
      <c r="T1002" s="54"/>
      <c r="AT1002" s="18" t="s">
        <v>259</v>
      </c>
      <c r="AU1002" s="18" t="s">
        <v>83</v>
      </c>
    </row>
    <row r="1003" spans="2:65" s="12" customFormat="1" ht="11.25">
      <c r="B1003" s="147"/>
      <c r="D1003" s="148" t="s">
        <v>261</v>
      </c>
      <c r="E1003" s="149" t="s">
        <v>19</v>
      </c>
      <c r="F1003" s="150" t="s">
        <v>1650</v>
      </c>
      <c r="H1003" s="151">
        <v>10</v>
      </c>
      <c r="I1003" s="152"/>
      <c r="L1003" s="147"/>
      <c r="M1003" s="153"/>
      <c r="T1003" s="154"/>
      <c r="AT1003" s="149" t="s">
        <v>261</v>
      </c>
      <c r="AU1003" s="149" t="s">
        <v>83</v>
      </c>
      <c r="AV1003" s="12" t="s">
        <v>83</v>
      </c>
      <c r="AW1003" s="12" t="s">
        <v>35</v>
      </c>
      <c r="AX1003" s="12" t="s">
        <v>81</v>
      </c>
      <c r="AY1003" s="149" t="s">
        <v>251</v>
      </c>
    </row>
    <row r="1004" spans="2:65" s="1" customFormat="1" ht="16.5" customHeight="1">
      <c r="B1004" s="33"/>
      <c r="C1004" s="130" t="s">
        <v>1651</v>
      </c>
      <c r="D1004" s="130" t="s">
        <v>253</v>
      </c>
      <c r="E1004" s="131" t="s">
        <v>1652</v>
      </c>
      <c r="F1004" s="132" t="s">
        <v>1653</v>
      </c>
      <c r="G1004" s="133" t="s">
        <v>101</v>
      </c>
      <c r="H1004" s="134">
        <v>22</v>
      </c>
      <c r="I1004" s="135"/>
      <c r="J1004" s="136">
        <f>ROUND(I1004*H1004,2)</f>
        <v>0</v>
      </c>
      <c r="K1004" s="132" t="s">
        <v>256</v>
      </c>
      <c r="L1004" s="33"/>
      <c r="M1004" s="137" t="s">
        <v>19</v>
      </c>
      <c r="N1004" s="138" t="s">
        <v>44</v>
      </c>
      <c r="P1004" s="139">
        <f>O1004*H1004</f>
        <v>0</v>
      </c>
      <c r="Q1004" s="139">
        <v>3.8999999999999999E-4</v>
      </c>
      <c r="R1004" s="139">
        <f>Q1004*H1004</f>
        <v>8.5799999999999991E-3</v>
      </c>
      <c r="S1004" s="139">
        <v>0</v>
      </c>
      <c r="T1004" s="140">
        <f>S1004*H1004</f>
        <v>0</v>
      </c>
      <c r="AR1004" s="141" t="s">
        <v>346</v>
      </c>
      <c r="AT1004" s="141" t="s">
        <v>253</v>
      </c>
      <c r="AU1004" s="141" t="s">
        <v>83</v>
      </c>
      <c r="AY1004" s="18" t="s">
        <v>251</v>
      </c>
      <c r="BE1004" s="142">
        <f>IF(N1004="základní",J1004,0)</f>
        <v>0</v>
      </c>
      <c r="BF1004" s="142">
        <f>IF(N1004="snížená",J1004,0)</f>
        <v>0</v>
      </c>
      <c r="BG1004" s="142">
        <f>IF(N1004="zákl. přenesená",J1004,0)</f>
        <v>0</v>
      </c>
      <c r="BH1004" s="142">
        <f>IF(N1004="sníž. přenesená",J1004,0)</f>
        <v>0</v>
      </c>
      <c r="BI1004" s="142">
        <f>IF(N1004="nulová",J1004,0)</f>
        <v>0</v>
      </c>
      <c r="BJ1004" s="18" t="s">
        <v>81</v>
      </c>
      <c r="BK1004" s="142">
        <f>ROUND(I1004*H1004,2)</f>
        <v>0</v>
      </c>
      <c r="BL1004" s="18" t="s">
        <v>346</v>
      </c>
      <c r="BM1004" s="141" t="s">
        <v>1654</v>
      </c>
    </row>
    <row r="1005" spans="2:65" s="1" customFormat="1" ht="11.25">
      <c r="B1005" s="33"/>
      <c r="D1005" s="143" t="s">
        <v>259</v>
      </c>
      <c r="F1005" s="144" t="s">
        <v>1655</v>
      </c>
      <c r="I1005" s="145"/>
      <c r="L1005" s="33"/>
      <c r="M1005" s="146"/>
      <c r="T1005" s="54"/>
      <c r="AT1005" s="18" t="s">
        <v>259</v>
      </c>
      <c r="AU1005" s="18" t="s">
        <v>83</v>
      </c>
    </row>
    <row r="1006" spans="2:65" s="12" customFormat="1" ht="11.25">
      <c r="B1006" s="147"/>
      <c r="D1006" s="148" t="s">
        <v>261</v>
      </c>
      <c r="E1006" s="149" t="s">
        <v>19</v>
      </c>
      <c r="F1006" s="150" t="s">
        <v>1656</v>
      </c>
      <c r="H1006" s="151">
        <v>22</v>
      </c>
      <c r="I1006" s="152"/>
      <c r="L1006" s="147"/>
      <c r="M1006" s="153"/>
      <c r="T1006" s="154"/>
      <c r="AT1006" s="149" t="s">
        <v>261</v>
      </c>
      <c r="AU1006" s="149" t="s">
        <v>83</v>
      </c>
      <c r="AV1006" s="12" t="s">
        <v>83</v>
      </c>
      <c r="AW1006" s="12" t="s">
        <v>35</v>
      </c>
      <c r="AX1006" s="12" t="s">
        <v>81</v>
      </c>
      <c r="AY1006" s="149" t="s">
        <v>251</v>
      </c>
    </row>
    <row r="1007" spans="2:65" s="1" customFormat="1" ht="16.5" customHeight="1">
      <c r="B1007" s="33"/>
      <c r="C1007" s="130" t="s">
        <v>1657</v>
      </c>
      <c r="D1007" s="130" t="s">
        <v>253</v>
      </c>
      <c r="E1007" s="131" t="s">
        <v>1658</v>
      </c>
      <c r="F1007" s="132" t="s">
        <v>1659</v>
      </c>
      <c r="G1007" s="133" t="s">
        <v>101</v>
      </c>
      <c r="H1007" s="134">
        <v>4.5999999999999996</v>
      </c>
      <c r="I1007" s="135"/>
      <c r="J1007" s="136">
        <f>ROUND(I1007*H1007,2)</f>
        <v>0</v>
      </c>
      <c r="K1007" s="132" t="s">
        <v>19</v>
      </c>
      <c r="L1007" s="33"/>
      <c r="M1007" s="137" t="s">
        <v>19</v>
      </c>
      <c r="N1007" s="138" t="s">
        <v>44</v>
      </c>
      <c r="P1007" s="139">
        <f>O1007*H1007</f>
        <v>0</v>
      </c>
      <c r="Q1007" s="139">
        <v>1.23E-3</v>
      </c>
      <c r="R1007" s="139">
        <f>Q1007*H1007</f>
        <v>5.6579999999999998E-3</v>
      </c>
      <c r="S1007" s="139">
        <v>0</v>
      </c>
      <c r="T1007" s="140">
        <f>S1007*H1007</f>
        <v>0</v>
      </c>
      <c r="AR1007" s="141" t="s">
        <v>346</v>
      </c>
      <c r="AT1007" s="141" t="s">
        <v>253</v>
      </c>
      <c r="AU1007" s="141" t="s">
        <v>83</v>
      </c>
      <c r="AY1007" s="18" t="s">
        <v>251</v>
      </c>
      <c r="BE1007" s="142">
        <f>IF(N1007="základní",J1007,0)</f>
        <v>0</v>
      </c>
      <c r="BF1007" s="142">
        <f>IF(N1007="snížená",J1007,0)</f>
        <v>0</v>
      </c>
      <c r="BG1007" s="142">
        <f>IF(N1007="zákl. přenesená",J1007,0)</f>
        <v>0</v>
      </c>
      <c r="BH1007" s="142">
        <f>IF(N1007="sníž. přenesená",J1007,0)</f>
        <v>0</v>
      </c>
      <c r="BI1007" s="142">
        <f>IF(N1007="nulová",J1007,0)</f>
        <v>0</v>
      </c>
      <c r="BJ1007" s="18" t="s">
        <v>81</v>
      </c>
      <c r="BK1007" s="142">
        <f>ROUND(I1007*H1007,2)</f>
        <v>0</v>
      </c>
      <c r="BL1007" s="18" t="s">
        <v>346</v>
      </c>
      <c r="BM1007" s="141" t="s">
        <v>1660</v>
      </c>
    </row>
    <row r="1008" spans="2:65" s="12" customFormat="1" ht="11.25">
      <c r="B1008" s="147"/>
      <c r="D1008" s="148" t="s">
        <v>261</v>
      </c>
      <c r="E1008" s="149" t="s">
        <v>19</v>
      </c>
      <c r="F1008" s="150" t="s">
        <v>1661</v>
      </c>
      <c r="H1008" s="151">
        <v>2.2999999999999998</v>
      </c>
      <c r="I1008" s="152"/>
      <c r="L1008" s="147"/>
      <c r="M1008" s="153"/>
      <c r="T1008" s="154"/>
      <c r="AT1008" s="149" t="s">
        <v>261</v>
      </c>
      <c r="AU1008" s="149" t="s">
        <v>83</v>
      </c>
      <c r="AV1008" s="12" t="s">
        <v>83</v>
      </c>
      <c r="AW1008" s="12" t="s">
        <v>35</v>
      </c>
      <c r="AX1008" s="12" t="s">
        <v>73</v>
      </c>
      <c r="AY1008" s="149" t="s">
        <v>251</v>
      </c>
    </row>
    <row r="1009" spans="2:65" s="12" customFormat="1" ht="11.25">
      <c r="B1009" s="147"/>
      <c r="D1009" s="148" t="s">
        <v>261</v>
      </c>
      <c r="E1009" s="149" t="s">
        <v>19</v>
      </c>
      <c r="F1009" s="150" t="s">
        <v>1662</v>
      </c>
      <c r="H1009" s="151">
        <v>2.2999999999999998</v>
      </c>
      <c r="I1009" s="152"/>
      <c r="L1009" s="147"/>
      <c r="M1009" s="153"/>
      <c r="T1009" s="154"/>
      <c r="AT1009" s="149" t="s">
        <v>261</v>
      </c>
      <c r="AU1009" s="149" t="s">
        <v>83</v>
      </c>
      <c r="AV1009" s="12" t="s">
        <v>83</v>
      </c>
      <c r="AW1009" s="12" t="s">
        <v>35</v>
      </c>
      <c r="AX1009" s="12" t="s">
        <v>73</v>
      </c>
      <c r="AY1009" s="149" t="s">
        <v>251</v>
      </c>
    </row>
    <row r="1010" spans="2:65" s="14" customFormat="1" ht="11.25">
      <c r="B1010" s="161"/>
      <c r="D1010" s="148" t="s">
        <v>261</v>
      </c>
      <c r="E1010" s="162" t="s">
        <v>19</v>
      </c>
      <c r="F1010" s="163" t="s">
        <v>280</v>
      </c>
      <c r="H1010" s="164">
        <v>4.5999999999999996</v>
      </c>
      <c r="I1010" s="165"/>
      <c r="L1010" s="161"/>
      <c r="M1010" s="166"/>
      <c r="T1010" s="167"/>
      <c r="AT1010" s="162" t="s">
        <v>261</v>
      </c>
      <c r="AU1010" s="162" t="s">
        <v>83</v>
      </c>
      <c r="AV1010" s="14" t="s">
        <v>257</v>
      </c>
      <c r="AW1010" s="14" t="s">
        <v>35</v>
      </c>
      <c r="AX1010" s="14" t="s">
        <v>81</v>
      </c>
      <c r="AY1010" s="162" t="s">
        <v>251</v>
      </c>
    </row>
    <row r="1011" spans="2:65" s="1" customFormat="1" ht="16.5" customHeight="1">
      <c r="B1011" s="33"/>
      <c r="C1011" s="130" t="s">
        <v>1663</v>
      </c>
      <c r="D1011" s="130" t="s">
        <v>253</v>
      </c>
      <c r="E1011" s="131" t="s">
        <v>1664</v>
      </c>
      <c r="F1011" s="132" t="s">
        <v>1665</v>
      </c>
      <c r="G1011" s="133" t="s">
        <v>101</v>
      </c>
      <c r="H1011" s="134">
        <v>44.5</v>
      </c>
      <c r="I1011" s="135"/>
      <c r="J1011" s="136">
        <f>ROUND(I1011*H1011,2)</f>
        <v>0</v>
      </c>
      <c r="K1011" s="132" t="s">
        <v>256</v>
      </c>
      <c r="L1011" s="33"/>
      <c r="M1011" s="137" t="s">
        <v>19</v>
      </c>
      <c r="N1011" s="138" t="s">
        <v>44</v>
      </c>
      <c r="P1011" s="139">
        <f>O1011*H1011</f>
        <v>0</v>
      </c>
      <c r="Q1011" s="139">
        <v>0</v>
      </c>
      <c r="R1011" s="139">
        <f>Q1011*H1011</f>
        <v>0</v>
      </c>
      <c r="S1011" s="139">
        <v>0</v>
      </c>
      <c r="T1011" s="140">
        <f>S1011*H1011</f>
        <v>0</v>
      </c>
      <c r="AR1011" s="141" t="s">
        <v>346</v>
      </c>
      <c r="AT1011" s="141" t="s">
        <v>253</v>
      </c>
      <c r="AU1011" s="141" t="s">
        <v>83</v>
      </c>
      <c r="AY1011" s="18" t="s">
        <v>251</v>
      </c>
      <c r="BE1011" s="142">
        <f>IF(N1011="základní",J1011,0)</f>
        <v>0</v>
      </c>
      <c r="BF1011" s="142">
        <f>IF(N1011="snížená",J1011,0)</f>
        <v>0</v>
      </c>
      <c r="BG1011" s="142">
        <f>IF(N1011="zákl. přenesená",J1011,0)</f>
        <v>0</v>
      </c>
      <c r="BH1011" s="142">
        <f>IF(N1011="sníž. přenesená",J1011,0)</f>
        <v>0</v>
      </c>
      <c r="BI1011" s="142">
        <f>IF(N1011="nulová",J1011,0)</f>
        <v>0</v>
      </c>
      <c r="BJ1011" s="18" t="s">
        <v>81</v>
      </c>
      <c r="BK1011" s="142">
        <f>ROUND(I1011*H1011,2)</f>
        <v>0</v>
      </c>
      <c r="BL1011" s="18" t="s">
        <v>346</v>
      </c>
      <c r="BM1011" s="141" t="s">
        <v>1666</v>
      </c>
    </row>
    <row r="1012" spans="2:65" s="1" customFormat="1" ht="11.25">
      <c r="B1012" s="33"/>
      <c r="D1012" s="143" t="s">
        <v>259</v>
      </c>
      <c r="F1012" s="144" t="s">
        <v>1667</v>
      </c>
      <c r="I1012" s="145"/>
      <c r="L1012" s="33"/>
      <c r="M1012" s="146"/>
      <c r="T1012" s="54"/>
      <c r="AT1012" s="18" t="s">
        <v>259</v>
      </c>
      <c r="AU1012" s="18" t="s">
        <v>83</v>
      </c>
    </row>
    <row r="1013" spans="2:65" s="12" customFormat="1" ht="11.25">
      <c r="B1013" s="147"/>
      <c r="D1013" s="148" t="s">
        <v>261</v>
      </c>
      <c r="E1013" s="149" t="s">
        <v>19</v>
      </c>
      <c r="F1013" s="150" t="s">
        <v>1668</v>
      </c>
      <c r="H1013" s="151">
        <v>44.5</v>
      </c>
      <c r="I1013" s="152"/>
      <c r="L1013" s="147"/>
      <c r="M1013" s="153"/>
      <c r="T1013" s="154"/>
      <c r="AT1013" s="149" t="s">
        <v>261</v>
      </c>
      <c r="AU1013" s="149" t="s">
        <v>83</v>
      </c>
      <c r="AV1013" s="12" t="s">
        <v>83</v>
      </c>
      <c r="AW1013" s="12" t="s">
        <v>35</v>
      </c>
      <c r="AX1013" s="12" t="s">
        <v>81</v>
      </c>
      <c r="AY1013" s="149" t="s">
        <v>251</v>
      </c>
    </row>
    <row r="1014" spans="2:65" s="1" customFormat="1" ht="16.5" customHeight="1">
      <c r="B1014" s="33"/>
      <c r="C1014" s="175" t="s">
        <v>1669</v>
      </c>
      <c r="D1014" s="175" t="s">
        <v>482</v>
      </c>
      <c r="E1014" s="176" t="s">
        <v>1670</v>
      </c>
      <c r="F1014" s="177" t="s">
        <v>1671</v>
      </c>
      <c r="G1014" s="178" t="s">
        <v>101</v>
      </c>
      <c r="H1014" s="179">
        <v>44.5</v>
      </c>
      <c r="I1014" s="180"/>
      <c r="J1014" s="181">
        <f>ROUND(I1014*H1014,2)</f>
        <v>0</v>
      </c>
      <c r="K1014" s="177" t="s">
        <v>256</v>
      </c>
      <c r="L1014" s="182"/>
      <c r="M1014" s="183" t="s">
        <v>19</v>
      </c>
      <c r="N1014" s="184" t="s">
        <v>44</v>
      </c>
      <c r="P1014" s="139">
        <f>O1014*H1014</f>
        <v>0</v>
      </c>
      <c r="Q1014" s="139">
        <v>1E-4</v>
      </c>
      <c r="R1014" s="139">
        <f>Q1014*H1014</f>
        <v>4.45E-3</v>
      </c>
      <c r="S1014" s="139">
        <v>0</v>
      </c>
      <c r="T1014" s="140">
        <f>S1014*H1014</f>
        <v>0</v>
      </c>
      <c r="AR1014" s="141" t="s">
        <v>466</v>
      </c>
      <c r="AT1014" s="141" t="s">
        <v>482</v>
      </c>
      <c r="AU1014" s="141" t="s">
        <v>83</v>
      </c>
      <c r="AY1014" s="18" t="s">
        <v>251</v>
      </c>
      <c r="BE1014" s="142">
        <f>IF(N1014="základní",J1014,0)</f>
        <v>0</v>
      </c>
      <c r="BF1014" s="142">
        <f>IF(N1014="snížená",J1014,0)</f>
        <v>0</v>
      </c>
      <c r="BG1014" s="142">
        <f>IF(N1014="zákl. přenesená",J1014,0)</f>
        <v>0</v>
      </c>
      <c r="BH1014" s="142">
        <f>IF(N1014="sníž. přenesená",J1014,0)</f>
        <v>0</v>
      </c>
      <c r="BI1014" s="142">
        <f>IF(N1014="nulová",J1014,0)</f>
        <v>0</v>
      </c>
      <c r="BJ1014" s="18" t="s">
        <v>81</v>
      </c>
      <c r="BK1014" s="142">
        <f>ROUND(I1014*H1014,2)</f>
        <v>0</v>
      </c>
      <c r="BL1014" s="18" t="s">
        <v>346</v>
      </c>
      <c r="BM1014" s="141" t="s">
        <v>1672</v>
      </c>
    </row>
    <row r="1015" spans="2:65" s="1" customFormat="1" ht="16.5" customHeight="1">
      <c r="B1015" s="33"/>
      <c r="C1015" s="130" t="s">
        <v>1673</v>
      </c>
      <c r="D1015" s="130" t="s">
        <v>253</v>
      </c>
      <c r="E1015" s="131" t="s">
        <v>1674</v>
      </c>
      <c r="F1015" s="132" t="s">
        <v>1675</v>
      </c>
      <c r="G1015" s="133" t="s">
        <v>101</v>
      </c>
      <c r="H1015" s="134">
        <v>44.5</v>
      </c>
      <c r="I1015" s="135"/>
      <c r="J1015" s="136">
        <f>ROUND(I1015*H1015,2)</f>
        <v>0</v>
      </c>
      <c r="K1015" s="132" t="s">
        <v>256</v>
      </c>
      <c r="L1015" s="33"/>
      <c r="M1015" s="137" t="s">
        <v>19</v>
      </c>
      <c r="N1015" s="138" t="s">
        <v>44</v>
      </c>
      <c r="P1015" s="139">
        <f>O1015*H1015</f>
        <v>0</v>
      </c>
      <c r="Q1015" s="139">
        <v>0</v>
      </c>
      <c r="R1015" s="139">
        <f>Q1015*H1015</f>
        <v>0</v>
      </c>
      <c r="S1015" s="139">
        <v>0</v>
      </c>
      <c r="T1015" s="140">
        <f>S1015*H1015</f>
        <v>0</v>
      </c>
      <c r="AR1015" s="141" t="s">
        <v>346</v>
      </c>
      <c r="AT1015" s="141" t="s">
        <v>253</v>
      </c>
      <c r="AU1015" s="141" t="s">
        <v>83</v>
      </c>
      <c r="AY1015" s="18" t="s">
        <v>251</v>
      </c>
      <c r="BE1015" s="142">
        <f>IF(N1015="základní",J1015,0)</f>
        <v>0</v>
      </c>
      <c r="BF1015" s="142">
        <f>IF(N1015="snížená",J1015,0)</f>
        <v>0</v>
      </c>
      <c r="BG1015" s="142">
        <f>IF(N1015="zákl. přenesená",J1015,0)</f>
        <v>0</v>
      </c>
      <c r="BH1015" s="142">
        <f>IF(N1015="sníž. přenesená",J1015,0)</f>
        <v>0</v>
      </c>
      <c r="BI1015" s="142">
        <f>IF(N1015="nulová",J1015,0)</f>
        <v>0</v>
      </c>
      <c r="BJ1015" s="18" t="s">
        <v>81</v>
      </c>
      <c r="BK1015" s="142">
        <f>ROUND(I1015*H1015,2)</f>
        <v>0</v>
      </c>
      <c r="BL1015" s="18" t="s">
        <v>346</v>
      </c>
      <c r="BM1015" s="141" t="s">
        <v>1676</v>
      </c>
    </row>
    <row r="1016" spans="2:65" s="1" customFormat="1" ht="11.25">
      <c r="B1016" s="33"/>
      <c r="D1016" s="143" t="s">
        <v>259</v>
      </c>
      <c r="F1016" s="144" t="s">
        <v>1677</v>
      </c>
      <c r="I1016" s="145"/>
      <c r="L1016" s="33"/>
      <c r="M1016" s="146"/>
      <c r="T1016" s="54"/>
      <c r="AT1016" s="18" t="s">
        <v>259</v>
      </c>
      <c r="AU1016" s="18" t="s">
        <v>83</v>
      </c>
    </row>
    <row r="1017" spans="2:65" s="12" customFormat="1" ht="11.25">
      <c r="B1017" s="147"/>
      <c r="D1017" s="148" t="s">
        <v>261</v>
      </c>
      <c r="E1017" s="149" t="s">
        <v>19</v>
      </c>
      <c r="F1017" s="150" t="s">
        <v>1678</v>
      </c>
      <c r="H1017" s="151">
        <v>44.5</v>
      </c>
      <c r="I1017" s="152"/>
      <c r="L1017" s="147"/>
      <c r="M1017" s="153"/>
      <c r="T1017" s="154"/>
      <c r="AT1017" s="149" t="s">
        <v>261</v>
      </c>
      <c r="AU1017" s="149" t="s">
        <v>83</v>
      </c>
      <c r="AV1017" s="12" t="s">
        <v>83</v>
      </c>
      <c r="AW1017" s="12" t="s">
        <v>35</v>
      </c>
      <c r="AX1017" s="12" t="s">
        <v>81</v>
      </c>
      <c r="AY1017" s="149" t="s">
        <v>251</v>
      </c>
    </row>
    <row r="1018" spans="2:65" s="1" customFormat="1" ht="16.5" customHeight="1">
      <c r="B1018" s="33"/>
      <c r="C1018" s="175" t="s">
        <v>1679</v>
      </c>
      <c r="D1018" s="175" t="s">
        <v>482</v>
      </c>
      <c r="E1018" s="176" t="s">
        <v>1670</v>
      </c>
      <c r="F1018" s="177" t="s">
        <v>1671</v>
      </c>
      <c r="G1018" s="178" t="s">
        <v>101</v>
      </c>
      <c r="H1018" s="179">
        <v>44.5</v>
      </c>
      <c r="I1018" s="180"/>
      <c r="J1018" s="181">
        <f>ROUND(I1018*H1018,2)</f>
        <v>0</v>
      </c>
      <c r="K1018" s="177" t="s">
        <v>256</v>
      </c>
      <c r="L1018" s="182"/>
      <c r="M1018" s="183" t="s">
        <v>19</v>
      </c>
      <c r="N1018" s="184" t="s">
        <v>44</v>
      </c>
      <c r="P1018" s="139">
        <f>O1018*H1018</f>
        <v>0</v>
      </c>
      <c r="Q1018" s="139">
        <v>1E-4</v>
      </c>
      <c r="R1018" s="139">
        <f>Q1018*H1018</f>
        <v>4.45E-3</v>
      </c>
      <c r="S1018" s="139">
        <v>0</v>
      </c>
      <c r="T1018" s="140">
        <f>S1018*H1018</f>
        <v>0</v>
      </c>
      <c r="AR1018" s="141" t="s">
        <v>466</v>
      </c>
      <c r="AT1018" s="141" t="s">
        <v>482</v>
      </c>
      <c r="AU1018" s="141" t="s">
        <v>83</v>
      </c>
      <c r="AY1018" s="18" t="s">
        <v>251</v>
      </c>
      <c r="BE1018" s="142">
        <f>IF(N1018="základní",J1018,0)</f>
        <v>0</v>
      </c>
      <c r="BF1018" s="142">
        <f>IF(N1018="snížená",J1018,0)</f>
        <v>0</v>
      </c>
      <c r="BG1018" s="142">
        <f>IF(N1018="zákl. přenesená",J1018,0)</f>
        <v>0</v>
      </c>
      <c r="BH1018" s="142">
        <f>IF(N1018="sníž. přenesená",J1018,0)</f>
        <v>0</v>
      </c>
      <c r="BI1018" s="142">
        <f>IF(N1018="nulová",J1018,0)</f>
        <v>0</v>
      </c>
      <c r="BJ1018" s="18" t="s">
        <v>81</v>
      </c>
      <c r="BK1018" s="142">
        <f>ROUND(I1018*H1018,2)</f>
        <v>0</v>
      </c>
      <c r="BL1018" s="18" t="s">
        <v>346</v>
      </c>
      <c r="BM1018" s="141" t="s">
        <v>1680</v>
      </c>
    </row>
    <row r="1019" spans="2:65" s="1" customFormat="1" ht="21.75" customHeight="1">
      <c r="B1019" s="33"/>
      <c r="C1019" s="130" t="s">
        <v>1681</v>
      </c>
      <c r="D1019" s="130" t="s">
        <v>253</v>
      </c>
      <c r="E1019" s="131" t="s">
        <v>1682</v>
      </c>
      <c r="F1019" s="132" t="s">
        <v>1683</v>
      </c>
      <c r="G1019" s="133" t="s">
        <v>101</v>
      </c>
      <c r="H1019" s="134">
        <v>2</v>
      </c>
      <c r="I1019" s="135"/>
      <c r="J1019" s="136">
        <f>ROUND(I1019*H1019,2)</f>
        <v>0</v>
      </c>
      <c r="K1019" s="132" t="s">
        <v>19</v>
      </c>
      <c r="L1019" s="33"/>
      <c r="M1019" s="137" t="s">
        <v>19</v>
      </c>
      <c r="N1019" s="138" t="s">
        <v>44</v>
      </c>
      <c r="P1019" s="139">
        <f>O1019*H1019</f>
        <v>0</v>
      </c>
      <c r="Q1019" s="139">
        <v>1.5E-3</v>
      </c>
      <c r="R1019" s="139">
        <f>Q1019*H1019</f>
        <v>3.0000000000000001E-3</v>
      </c>
      <c r="S1019" s="139">
        <v>0</v>
      </c>
      <c r="T1019" s="140">
        <f>S1019*H1019</f>
        <v>0</v>
      </c>
      <c r="AR1019" s="141" t="s">
        <v>346</v>
      </c>
      <c r="AT1019" s="141" t="s">
        <v>253</v>
      </c>
      <c r="AU1019" s="141" t="s">
        <v>83</v>
      </c>
      <c r="AY1019" s="18" t="s">
        <v>251</v>
      </c>
      <c r="BE1019" s="142">
        <f>IF(N1019="základní",J1019,0)</f>
        <v>0</v>
      </c>
      <c r="BF1019" s="142">
        <f>IF(N1019="snížená",J1019,0)</f>
        <v>0</v>
      </c>
      <c r="BG1019" s="142">
        <f>IF(N1019="zákl. přenesená",J1019,0)</f>
        <v>0</v>
      </c>
      <c r="BH1019" s="142">
        <f>IF(N1019="sníž. přenesená",J1019,0)</f>
        <v>0</v>
      </c>
      <c r="BI1019" s="142">
        <f>IF(N1019="nulová",J1019,0)</f>
        <v>0</v>
      </c>
      <c r="BJ1019" s="18" t="s">
        <v>81</v>
      </c>
      <c r="BK1019" s="142">
        <f>ROUND(I1019*H1019,2)</f>
        <v>0</v>
      </c>
      <c r="BL1019" s="18" t="s">
        <v>346</v>
      </c>
      <c r="BM1019" s="141" t="s">
        <v>1684</v>
      </c>
    </row>
    <row r="1020" spans="2:65" s="12" customFormat="1" ht="11.25">
      <c r="B1020" s="147"/>
      <c r="D1020" s="148" t="s">
        <v>261</v>
      </c>
      <c r="E1020" s="149" t="s">
        <v>19</v>
      </c>
      <c r="F1020" s="150" t="s">
        <v>1613</v>
      </c>
      <c r="H1020" s="151">
        <v>2</v>
      </c>
      <c r="I1020" s="152"/>
      <c r="L1020" s="147"/>
      <c r="M1020" s="153"/>
      <c r="T1020" s="154"/>
      <c r="AT1020" s="149" t="s">
        <v>261</v>
      </c>
      <c r="AU1020" s="149" t="s">
        <v>83</v>
      </c>
      <c r="AV1020" s="12" t="s">
        <v>83</v>
      </c>
      <c r="AW1020" s="12" t="s">
        <v>35</v>
      </c>
      <c r="AX1020" s="12" t="s">
        <v>81</v>
      </c>
      <c r="AY1020" s="149" t="s">
        <v>251</v>
      </c>
    </row>
    <row r="1021" spans="2:65" s="1" customFormat="1" ht="16.5" customHeight="1">
      <c r="B1021" s="33"/>
      <c r="C1021" s="130" t="s">
        <v>1685</v>
      </c>
      <c r="D1021" s="130" t="s">
        <v>253</v>
      </c>
      <c r="E1021" s="131" t="s">
        <v>1686</v>
      </c>
      <c r="F1021" s="132" t="s">
        <v>1687</v>
      </c>
      <c r="G1021" s="133" t="s">
        <v>101</v>
      </c>
      <c r="H1021" s="134">
        <v>50.1</v>
      </c>
      <c r="I1021" s="135"/>
      <c r="J1021" s="136">
        <f>ROUND(I1021*H1021,2)</f>
        <v>0</v>
      </c>
      <c r="K1021" s="132" t="s">
        <v>256</v>
      </c>
      <c r="L1021" s="33"/>
      <c r="M1021" s="137" t="s">
        <v>19</v>
      </c>
      <c r="N1021" s="138" t="s">
        <v>44</v>
      </c>
      <c r="P1021" s="139">
        <f>O1021*H1021</f>
        <v>0</v>
      </c>
      <c r="Q1021" s="139">
        <v>1.5E-3</v>
      </c>
      <c r="R1021" s="139">
        <f>Q1021*H1021</f>
        <v>7.5150000000000008E-2</v>
      </c>
      <c r="S1021" s="139">
        <v>0</v>
      </c>
      <c r="T1021" s="140">
        <f>S1021*H1021</f>
        <v>0</v>
      </c>
      <c r="AR1021" s="141" t="s">
        <v>346</v>
      </c>
      <c r="AT1021" s="141" t="s">
        <v>253</v>
      </c>
      <c r="AU1021" s="141" t="s">
        <v>83</v>
      </c>
      <c r="AY1021" s="18" t="s">
        <v>251</v>
      </c>
      <c r="BE1021" s="142">
        <f>IF(N1021="základní",J1021,0)</f>
        <v>0</v>
      </c>
      <c r="BF1021" s="142">
        <f>IF(N1021="snížená",J1021,0)</f>
        <v>0</v>
      </c>
      <c r="BG1021" s="142">
        <f>IF(N1021="zákl. přenesená",J1021,0)</f>
        <v>0</v>
      </c>
      <c r="BH1021" s="142">
        <f>IF(N1021="sníž. přenesená",J1021,0)</f>
        <v>0</v>
      </c>
      <c r="BI1021" s="142">
        <f>IF(N1021="nulová",J1021,0)</f>
        <v>0</v>
      </c>
      <c r="BJ1021" s="18" t="s">
        <v>81</v>
      </c>
      <c r="BK1021" s="142">
        <f>ROUND(I1021*H1021,2)</f>
        <v>0</v>
      </c>
      <c r="BL1021" s="18" t="s">
        <v>346</v>
      </c>
      <c r="BM1021" s="141" t="s">
        <v>1688</v>
      </c>
    </row>
    <row r="1022" spans="2:65" s="1" customFormat="1" ht="11.25">
      <c r="B1022" s="33"/>
      <c r="D1022" s="143" t="s">
        <v>259</v>
      </c>
      <c r="F1022" s="144" t="s">
        <v>1689</v>
      </c>
      <c r="I1022" s="145"/>
      <c r="L1022" s="33"/>
      <c r="M1022" s="146"/>
      <c r="T1022" s="54"/>
      <c r="AT1022" s="18" t="s">
        <v>259</v>
      </c>
      <c r="AU1022" s="18" t="s">
        <v>83</v>
      </c>
    </row>
    <row r="1023" spans="2:65" s="12" customFormat="1" ht="11.25">
      <c r="B1023" s="147"/>
      <c r="D1023" s="148" t="s">
        <v>261</v>
      </c>
      <c r="E1023" s="149" t="s">
        <v>19</v>
      </c>
      <c r="F1023" s="150" t="s">
        <v>1614</v>
      </c>
      <c r="H1023" s="151">
        <v>7</v>
      </c>
      <c r="I1023" s="152"/>
      <c r="L1023" s="147"/>
      <c r="M1023" s="153"/>
      <c r="T1023" s="154"/>
      <c r="AT1023" s="149" t="s">
        <v>261</v>
      </c>
      <c r="AU1023" s="149" t="s">
        <v>83</v>
      </c>
      <c r="AV1023" s="12" t="s">
        <v>83</v>
      </c>
      <c r="AW1023" s="12" t="s">
        <v>35</v>
      </c>
      <c r="AX1023" s="12" t="s">
        <v>73</v>
      </c>
      <c r="AY1023" s="149" t="s">
        <v>251</v>
      </c>
    </row>
    <row r="1024" spans="2:65" s="12" customFormat="1" ht="11.25">
      <c r="B1024" s="147"/>
      <c r="D1024" s="148" t="s">
        <v>261</v>
      </c>
      <c r="E1024" s="149" t="s">
        <v>19</v>
      </c>
      <c r="F1024" s="150" t="s">
        <v>1615</v>
      </c>
      <c r="H1024" s="151">
        <v>2.2999999999999998</v>
      </c>
      <c r="I1024" s="152"/>
      <c r="L1024" s="147"/>
      <c r="M1024" s="153"/>
      <c r="T1024" s="154"/>
      <c r="AT1024" s="149" t="s">
        <v>261</v>
      </c>
      <c r="AU1024" s="149" t="s">
        <v>83</v>
      </c>
      <c r="AV1024" s="12" t="s">
        <v>83</v>
      </c>
      <c r="AW1024" s="12" t="s">
        <v>35</v>
      </c>
      <c r="AX1024" s="12" t="s">
        <v>73</v>
      </c>
      <c r="AY1024" s="149" t="s">
        <v>251</v>
      </c>
    </row>
    <row r="1025" spans="2:65" s="12" customFormat="1" ht="11.25">
      <c r="B1025" s="147"/>
      <c r="D1025" s="148" t="s">
        <v>261</v>
      </c>
      <c r="E1025" s="149" t="s">
        <v>19</v>
      </c>
      <c r="F1025" s="150" t="s">
        <v>1690</v>
      </c>
      <c r="H1025" s="151">
        <v>36</v>
      </c>
      <c r="I1025" s="152"/>
      <c r="L1025" s="147"/>
      <c r="M1025" s="153"/>
      <c r="T1025" s="154"/>
      <c r="AT1025" s="149" t="s">
        <v>261</v>
      </c>
      <c r="AU1025" s="149" t="s">
        <v>83</v>
      </c>
      <c r="AV1025" s="12" t="s">
        <v>83</v>
      </c>
      <c r="AW1025" s="12" t="s">
        <v>35</v>
      </c>
      <c r="AX1025" s="12" t="s">
        <v>73</v>
      </c>
      <c r="AY1025" s="149" t="s">
        <v>251</v>
      </c>
    </row>
    <row r="1026" spans="2:65" s="12" customFormat="1" ht="11.25">
      <c r="B1026" s="147"/>
      <c r="D1026" s="148" t="s">
        <v>261</v>
      </c>
      <c r="E1026" s="149" t="s">
        <v>19</v>
      </c>
      <c r="F1026" s="150" t="s">
        <v>1617</v>
      </c>
      <c r="H1026" s="151">
        <v>4.8</v>
      </c>
      <c r="I1026" s="152"/>
      <c r="L1026" s="147"/>
      <c r="M1026" s="153"/>
      <c r="T1026" s="154"/>
      <c r="AT1026" s="149" t="s">
        <v>261</v>
      </c>
      <c r="AU1026" s="149" t="s">
        <v>83</v>
      </c>
      <c r="AV1026" s="12" t="s">
        <v>83</v>
      </c>
      <c r="AW1026" s="12" t="s">
        <v>35</v>
      </c>
      <c r="AX1026" s="12" t="s">
        <v>73</v>
      </c>
      <c r="AY1026" s="149" t="s">
        <v>251</v>
      </c>
    </row>
    <row r="1027" spans="2:65" s="14" customFormat="1" ht="11.25">
      <c r="B1027" s="161"/>
      <c r="D1027" s="148" t="s">
        <v>261</v>
      </c>
      <c r="E1027" s="162" t="s">
        <v>19</v>
      </c>
      <c r="F1027" s="163" t="s">
        <v>280</v>
      </c>
      <c r="H1027" s="164">
        <v>50.1</v>
      </c>
      <c r="I1027" s="165"/>
      <c r="L1027" s="161"/>
      <c r="M1027" s="166"/>
      <c r="T1027" s="167"/>
      <c r="AT1027" s="162" t="s">
        <v>261</v>
      </c>
      <c r="AU1027" s="162" t="s">
        <v>83</v>
      </c>
      <c r="AV1027" s="14" t="s">
        <v>257</v>
      </c>
      <c r="AW1027" s="14" t="s">
        <v>35</v>
      </c>
      <c r="AX1027" s="14" t="s">
        <v>81</v>
      </c>
      <c r="AY1027" s="162" t="s">
        <v>251</v>
      </c>
    </row>
    <row r="1028" spans="2:65" s="1" customFormat="1" ht="16.5" customHeight="1">
      <c r="B1028" s="33"/>
      <c r="C1028" s="130" t="s">
        <v>1691</v>
      </c>
      <c r="D1028" s="130" t="s">
        <v>253</v>
      </c>
      <c r="E1028" s="131" t="s">
        <v>1692</v>
      </c>
      <c r="F1028" s="132" t="s">
        <v>1693</v>
      </c>
      <c r="G1028" s="133" t="s">
        <v>101</v>
      </c>
      <c r="H1028" s="134">
        <v>33.79</v>
      </c>
      <c r="I1028" s="135"/>
      <c r="J1028" s="136">
        <f>ROUND(I1028*H1028,2)</f>
        <v>0</v>
      </c>
      <c r="K1028" s="132" t="s">
        <v>256</v>
      </c>
      <c r="L1028" s="33"/>
      <c r="M1028" s="137" t="s">
        <v>19</v>
      </c>
      <c r="N1028" s="138" t="s">
        <v>44</v>
      </c>
      <c r="P1028" s="139">
        <f>O1028*H1028</f>
        <v>0</v>
      </c>
      <c r="Q1028" s="139">
        <v>2.1700000000000001E-3</v>
      </c>
      <c r="R1028" s="139">
        <f>Q1028*H1028</f>
        <v>7.3324299999999995E-2</v>
      </c>
      <c r="S1028" s="139">
        <v>0</v>
      </c>
      <c r="T1028" s="140">
        <f>S1028*H1028</f>
        <v>0</v>
      </c>
      <c r="AR1028" s="141" t="s">
        <v>346</v>
      </c>
      <c r="AT1028" s="141" t="s">
        <v>253</v>
      </c>
      <c r="AU1028" s="141" t="s">
        <v>83</v>
      </c>
      <c r="AY1028" s="18" t="s">
        <v>251</v>
      </c>
      <c r="BE1028" s="142">
        <f>IF(N1028="základní",J1028,0)</f>
        <v>0</v>
      </c>
      <c r="BF1028" s="142">
        <f>IF(N1028="snížená",J1028,0)</f>
        <v>0</v>
      </c>
      <c r="BG1028" s="142">
        <f>IF(N1028="zákl. přenesená",J1028,0)</f>
        <v>0</v>
      </c>
      <c r="BH1028" s="142">
        <f>IF(N1028="sníž. přenesená",J1028,0)</f>
        <v>0</v>
      </c>
      <c r="BI1028" s="142">
        <f>IF(N1028="nulová",J1028,0)</f>
        <v>0</v>
      </c>
      <c r="BJ1028" s="18" t="s">
        <v>81</v>
      </c>
      <c r="BK1028" s="142">
        <f>ROUND(I1028*H1028,2)</f>
        <v>0</v>
      </c>
      <c r="BL1028" s="18" t="s">
        <v>346</v>
      </c>
      <c r="BM1028" s="141" t="s">
        <v>1694</v>
      </c>
    </row>
    <row r="1029" spans="2:65" s="1" customFormat="1" ht="11.25">
      <c r="B1029" s="33"/>
      <c r="D1029" s="143" t="s">
        <v>259</v>
      </c>
      <c r="F1029" s="144" t="s">
        <v>1695</v>
      </c>
      <c r="I1029" s="145"/>
      <c r="L1029" s="33"/>
      <c r="M1029" s="146"/>
      <c r="T1029" s="54"/>
      <c r="AT1029" s="18" t="s">
        <v>259</v>
      </c>
      <c r="AU1029" s="18" t="s">
        <v>83</v>
      </c>
    </row>
    <row r="1030" spans="2:65" s="12" customFormat="1" ht="11.25">
      <c r="B1030" s="147"/>
      <c r="D1030" s="148" t="s">
        <v>261</v>
      </c>
      <c r="E1030" s="149" t="s">
        <v>19</v>
      </c>
      <c r="F1030" s="150" t="s">
        <v>1619</v>
      </c>
      <c r="H1030" s="151">
        <v>4.12</v>
      </c>
      <c r="I1030" s="152"/>
      <c r="L1030" s="147"/>
      <c r="M1030" s="153"/>
      <c r="T1030" s="154"/>
      <c r="AT1030" s="149" t="s">
        <v>261</v>
      </c>
      <c r="AU1030" s="149" t="s">
        <v>83</v>
      </c>
      <c r="AV1030" s="12" t="s">
        <v>83</v>
      </c>
      <c r="AW1030" s="12" t="s">
        <v>35</v>
      </c>
      <c r="AX1030" s="12" t="s">
        <v>73</v>
      </c>
      <c r="AY1030" s="149" t="s">
        <v>251</v>
      </c>
    </row>
    <row r="1031" spans="2:65" s="12" customFormat="1" ht="11.25">
      <c r="B1031" s="147"/>
      <c r="D1031" s="148" t="s">
        <v>261</v>
      </c>
      <c r="E1031" s="149" t="s">
        <v>19</v>
      </c>
      <c r="F1031" s="150" t="s">
        <v>1620</v>
      </c>
      <c r="H1031" s="151">
        <v>5.39</v>
      </c>
      <c r="I1031" s="152"/>
      <c r="L1031" s="147"/>
      <c r="M1031" s="153"/>
      <c r="T1031" s="154"/>
      <c r="AT1031" s="149" t="s">
        <v>261</v>
      </c>
      <c r="AU1031" s="149" t="s">
        <v>83</v>
      </c>
      <c r="AV1031" s="12" t="s">
        <v>83</v>
      </c>
      <c r="AW1031" s="12" t="s">
        <v>35</v>
      </c>
      <c r="AX1031" s="12" t="s">
        <v>73</v>
      </c>
      <c r="AY1031" s="149" t="s">
        <v>251</v>
      </c>
    </row>
    <row r="1032" spans="2:65" s="12" customFormat="1" ht="11.25">
      <c r="B1032" s="147"/>
      <c r="D1032" s="148" t="s">
        <v>261</v>
      </c>
      <c r="E1032" s="149" t="s">
        <v>19</v>
      </c>
      <c r="F1032" s="150" t="s">
        <v>1621</v>
      </c>
      <c r="H1032" s="151">
        <v>2.4</v>
      </c>
      <c r="I1032" s="152"/>
      <c r="L1032" s="147"/>
      <c r="M1032" s="153"/>
      <c r="T1032" s="154"/>
      <c r="AT1032" s="149" t="s">
        <v>261</v>
      </c>
      <c r="AU1032" s="149" t="s">
        <v>83</v>
      </c>
      <c r="AV1032" s="12" t="s">
        <v>83</v>
      </c>
      <c r="AW1032" s="12" t="s">
        <v>35</v>
      </c>
      <c r="AX1032" s="12" t="s">
        <v>73</v>
      </c>
      <c r="AY1032" s="149" t="s">
        <v>251</v>
      </c>
    </row>
    <row r="1033" spans="2:65" s="12" customFormat="1" ht="11.25">
      <c r="B1033" s="147"/>
      <c r="D1033" s="148" t="s">
        <v>261</v>
      </c>
      <c r="E1033" s="149" t="s">
        <v>19</v>
      </c>
      <c r="F1033" s="150" t="s">
        <v>1622</v>
      </c>
      <c r="H1033" s="151">
        <v>11.82</v>
      </c>
      <c r="I1033" s="152"/>
      <c r="L1033" s="147"/>
      <c r="M1033" s="153"/>
      <c r="T1033" s="154"/>
      <c r="AT1033" s="149" t="s">
        <v>261</v>
      </c>
      <c r="AU1033" s="149" t="s">
        <v>83</v>
      </c>
      <c r="AV1033" s="12" t="s">
        <v>83</v>
      </c>
      <c r="AW1033" s="12" t="s">
        <v>35</v>
      </c>
      <c r="AX1033" s="12" t="s">
        <v>73</v>
      </c>
      <c r="AY1033" s="149" t="s">
        <v>251</v>
      </c>
    </row>
    <row r="1034" spans="2:65" s="12" customFormat="1" ht="11.25">
      <c r="B1034" s="147"/>
      <c r="D1034" s="148" t="s">
        <v>261</v>
      </c>
      <c r="E1034" s="149" t="s">
        <v>19</v>
      </c>
      <c r="F1034" s="150" t="s">
        <v>1623</v>
      </c>
      <c r="H1034" s="151">
        <v>3.83</v>
      </c>
      <c r="I1034" s="152"/>
      <c r="L1034" s="147"/>
      <c r="M1034" s="153"/>
      <c r="T1034" s="154"/>
      <c r="AT1034" s="149" t="s">
        <v>261</v>
      </c>
      <c r="AU1034" s="149" t="s">
        <v>83</v>
      </c>
      <c r="AV1034" s="12" t="s">
        <v>83</v>
      </c>
      <c r="AW1034" s="12" t="s">
        <v>35</v>
      </c>
      <c r="AX1034" s="12" t="s">
        <v>73</v>
      </c>
      <c r="AY1034" s="149" t="s">
        <v>251</v>
      </c>
    </row>
    <row r="1035" spans="2:65" s="12" customFormat="1" ht="11.25">
      <c r="B1035" s="147"/>
      <c r="D1035" s="148" t="s">
        <v>261</v>
      </c>
      <c r="E1035" s="149" t="s">
        <v>19</v>
      </c>
      <c r="F1035" s="150" t="s">
        <v>1624</v>
      </c>
      <c r="H1035" s="151">
        <v>3.83</v>
      </c>
      <c r="I1035" s="152"/>
      <c r="L1035" s="147"/>
      <c r="M1035" s="153"/>
      <c r="T1035" s="154"/>
      <c r="AT1035" s="149" t="s">
        <v>261</v>
      </c>
      <c r="AU1035" s="149" t="s">
        <v>83</v>
      </c>
      <c r="AV1035" s="12" t="s">
        <v>83</v>
      </c>
      <c r="AW1035" s="12" t="s">
        <v>35</v>
      </c>
      <c r="AX1035" s="12" t="s">
        <v>73</v>
      </c>
      <c r="AY1035" s="149" t="s">
        <v>251</v>
      </c>
    </row>
    <row r="1036" spans="2:65" s="12" customFormat="1" ht="11.25">
      <c r="B1036" s="147"/>
      <c r="D1036" s="148" t="s">
        <v>261</v>
      </c>
      <c r="E1036" s="149" t="s">
        <v>19</v>
      </c>
      <c r="F1036" s="150" t="s">
        <v>1625</v>
      </c>
      <c r="H1036" s="151">
        <v>2.4</v>
      </c>
      <c r="I1036" s="152"/>
      <c r="L1036" s="147"/>
      <c r="M1036" s="153"/>
      <c r="T1036" s="154"/>
      <c r="AT1036" s="149" t="s">
        <v>261</v>
      </c>
      <c r="AU1036" s="149" t="s">
        <v>83</v>
      </c>
      <c r="AV1036" s="12" t="s">
        <v>83</v>
      </c>
      <c r="AW1036" s="12" t="s">
        <v>35</v>
      </c>
      <c r="AX1036" s="12" t="s">
        <v>73</v>
      </c>
      <c r="AY1036" s="149" t="s">
        <v>251</v>
      </c>
    </row>
    <row r="1037" spans="2:65" s="14" customFormat="1" ht="11.25">
      <c r="B1037" s="161"/>
      <c r="D1037" s="148" t="s">
        <v>261</v>
      </c>
      <c r="E1037" s="162" t="s">
        <v>19</v>
      </c>
      <c r="F1037" s="163" t="s">
        <v>280</v>
      </c>
      <c r="H1037" s="164">
        <v>33.79</v>
      </c>
      <c r="I1037" s="165"/>
      <c r="L1037" s="161"/>
      <c r="M1037" s="166"/>
      <c r="T1037" s="167"/>
      <c r="AT1037" s="162" t="s">
        <v>261</v>
      </c>
      <c r="AU1037" s="162" t="s">
        <v>83</v>
      </c>
      <c r="AV1037" s="14" t="s">
        <v>257</v>
      </c>
      <c r="AW1037" s="14" t="s">
        <v>35</v>
      </c>
      <c r="AX1037" s="14" t="s">
        <v>81</v>
      </c>
      <c r="AY1037" s="162" t="s">
        <v>251</v>
      </c>
    </row>
    <row r="1038" spans="2:65" s="1" customFormat="1" ht="24.2" customHeight="1">
      <c r="B1038" s="33"/>
      <c r="C1038" s="130" t="s">
        <v>1696</v>
      </c>
      <c r="D1038" s="130" t="s">
        <v>253</v>
      </c>
      <c r="E1038" s="131" t="s">
        <v>1697</v>
      </c>
      <c r="F1038" s="132" t="s">
        <v>1698</v>
      </c>
      <c r="G1038" s="133" t="s">
        <v>731</v>
      </c>
      <c r="H1038" s="134">
        <v>8</v>
      </c>
      <c r="I1038" s="135"/>
      <c r="J1038" s="136">
        <f>ROUND(I1038*H1038,2)</f>
        <v>0</v>
      </c>
      <c r="K1038" s="132" t="s">
        <v>256</v>
      </c>
      <c r="L1038" s="33"/>
      <c r="M1038" s="137" t="s">
        <v>19</v>
      </c>
      <c r="N1038" s="138" t="s">
        <v>44</v>
      </c>
      <c r="P1038" s="139">
        <f>O1038*H1038</f>
        <v>0</v>
      </c>
      <c r="Q1038" s="139">
        <v>0</v>
      </c>
      <c r="R1038" s="139">
        <f>Q1038*H1038</f>
        <v>0</v>
      </c>
      <c r="S1038" s="139">
        <v>0</v>
      </c>
      <c r="T1038" s="140">
        <f>S1038*H1038</f>
        <v>0</v>
      </c>
      <c r="AR1038" s="141" t="s">
        <v>346</v>
      </c>
      <c r="AT1038" s="141" t="s">
        <v>253</v>
      </c>
      <c r="AU1038" s="141" t="s">
        <v>83</v>
      </c>
      <c r="AY1038" s="18" t="s">
        <v>251</v>
      </c>
      <c r="BE1038" s="142">
        <f>IF(N1038="základní",J1038,0)</f>
        <v>0</v>
      </c>
      <c r="BF1038" s="142">
        <f>IF(N1038="snížená",J1038,0)</f>
        <v>0</v>
      </c>
      <c r="BG1038" s="142">
        <f>IF(N1038="zákl. přenesená",J1038,0)</f>
        <v>0</v>
      </c>
      <c r="BH1038" s="142">
        <f>IF(N1038="sníž. přenesená",J1038,0)</f>
        <v>0</v>
      </c>
      <c r="BI1038" s="142">
        <f>IF(N1038="nulová",J1038,0)</f>
        <v>0</v>
      </c>
      <c r="BJ1038" s="18" t="s">
        <v>81</v>
      </c>
      <c r="BK1038" s="142">
        <f>ROUND(I1038*H1038,2)</f>
        <v>0</v>
      </c>
      <c r="BL1038" s="18" t="s">
        <v>346</v>
      </c>
      <c r="BM1038" s="141" t="s">
        <v>1699</v>
      </c>
    </row>
    <row r="1039" spans="2:65" s="1" customFormat="1" ht="11.25">
      <c r="B1039" s="33"/>
      <c r="D1039" s="143" t="s">
        <v>259</v>
      </c>
      <c r="F1039" s="144" t="s">
        <v>1700</v>
      </c>
      <c r="I1039" s="145"/>
      <c r="L1039" s="33"/>
      <c r="M1039" s="146"/>
      <c r="T1039" s="54"/>
      <c r="AT1039" s="18" t="s">
        <v>259</v>
      </c>
      <c r="AU1039" s="18" t="s">
        <v>83</v>
      </c>
    </row>
    <row r="1040" spans="2:65" s="12" customFormat="1" ht="11.25">
      <c r="B1040" s="147"/>
      <c r="D1040" s="148" t="s">
        <v>261</v>
      </c>
      <c r="E1040" s="149" t="s">
        <v>19</v>
      </c>
      <c r="F1040" s="150" t="s">
        <v>300</v>
      </c>
      <c r="H1040" s="151">
        <v>8</v>
      </c>
      <c r="I1040" s="152"/>
      <c r="L1040" s="147"/>
      <c r="M1040" s="153"/>
      <c r="T1040" s="154"/>
      <c r="AT1040" s="149" t="s">
        <v>261</v>
      </c>
      <c r="AU1040" s="149" t="s">
        <v>83</v>
      </c>
      <c r="AV1040" s="12" t="s">
        <v>83</v>
      </c>
      <c r="AW1040" s="12" t="s">
        <v>35</v>
      </c>
      <c r="AX1040" s="12" t="s">
        <v>81</v>
      </c>
      <c r="AY1040" s="149" t="s">
        <v>251</v>
      </c>
    </row>
    <row r="1041" spans="2:65" s="1" customFormat="1" ht="21.75" customHeight="1">
      <c r="B1041" s="33"/>
      <c r="C1041" s="130" t="s">
        <v>1701</v>
      </c>
      <c r="D1041" s="130" t="s">
        <v>253</v>
      </c>
      <c r="E1041" s="131" t="s">
        <v>1702</v>
      </c>
      <c r="F1041" s="132" t="s">
        <v>1703</v>
      </c>
      <c r="G1041" s="133" t="s">
        <v>731</v>
      </c>
      <c r="H1041" s="134">
        <v>2</v>
      </c>
      <c r="I1041" s="135"/>
      <c r="J1041" s="136">
        <f>ROUND(I1041*H1041,2)</f>
        <v>0</v>
      </c>
      <c r="K1041" s="132" t="s">
        <v>256</v>
      </c>
      <c r="L1041" s="33"/>
      <c r="M1041" s="137" t="s">
        <v>19</v>
      </c>
      <c r="N1041" s="138" t="s">
        <v>44</v>
      </c>
      <c r="P1041" s="139">
        <f>O1041*H1041</f>
        <v>0</v>
      </c>
      <c r="Q1041" s="139">
        <v>1.9000000000000001E-4</v>
      </c>
      <c r="R1041" s="139">
        <f>Q1041*H1041</f>
        <v>3.8000000000000002E-4</v>
      </c>
      <c r="S1041" s="139">
        <v>0</v>
      </c>
      <c r="T1041" s="140">
        <f>S1041*H1041</f>
        <v>0</v>
      </c>
      <c r="AR1041" s="141" t="s">
        <v>346</v>
      </c>
      <c r="AT1041" s="141" t="s">
        <v>253</v>
      </c>
      <c r="AU1041" s="141" t="s">
        <v>83</v>
      </c>
      <c r="AY1041" s="18" t="s">
        <v>251</v>
      </c>
      <c r="BE1041" s="142">
        <f>IF(N1041="základní",J1041,0)</f>
        <v>0</v>
      </c>
      <c r="BF1041" s="142">
        <f>IF(N1041="snížená",J1041,0)</f>
        <v>0</v>
      </c>
      <c r="BG1041" s="142">
        <f>IF(N1041="zákl. přenesená",J1041,0)</f>
        <v>0</v>
      </c>
      <c r="BH1041" s="142">
        <f>IF(N1041="sníž. přenesená",J1041,0)</f>
        <v>0</v>
      </c>
      <c r="BI1041" s="142">
        <f>IF(N1041="nulová",J1041,0)</f>
        <v>0</v>
      </c>
      <c r="BJ1041" s="18" t="s">
        <v>81</v>
      </c>
      <c r="BK1041" s="142">
        <f>ROUND(I1041*H1041,2)</f>
        <v>0</v>
      </c>
      <c r="BL1041" s="18" t="s">
        <v>346</v>
      </c>
      <c r="BM1041" s="141" t="s">
        <v>1704</v>
      </c>
    </row>
    <row r="1042" spans="2:65" s="1" customFormat="1" ht="11.25">
      <c r="B1042" s="33"/>
      <c r="D1042" s="143" t="s">
        <v>259</v>
      </c>
      <c r="F1042" s="144" t="s">
        <v>1705</v>
      </c>
      <c r="I1042" s="145"/>
      <c r="L1042" s="33"/>
      <c r="M1042" s="146"/>
      <c r="T1042" s="54"/>
      <c r="AT1042" s="18" t="s">
        <v>259</v>
      </c>
      <c r="AU1042" s="18" t="s">
        <v>83</v>
      </c>
    </row>
    <row r="1043" spans="2:65" s="1" customFormat="1" ht="24.2" customHeight="1">
      <c r="B1043" s="33"/>
      <c r="C1043" s="130" t="s">
        <v>1706</v>
      </c>
      <c r="D1043" s="130" t="s">
        <v>253</v>
      </c>
      <c r="E1043" s="131" t="s">
        <v>1707</v>
      </c>
      <c r="F1043" s="132" t="s">
        <v>1708</v>
      </c>
      <c r="G1043" s="133" t="s">
        <v>101</v>
      </c>
      <c r="H1043" s="134">
        <v>10.5</v>
      </c>
      <c r="I1043" s="135"/>
      <c r="J1043" s="136">
        <f>ROUND(I1043*H1043,2)</f>
        <v>0</v>
      </c>
      <c r="K1043" s="132" t="s">
        <v>256</v>
      </c>
      <c r="L1043" s="33"/>
      <c r="M1043" s="137" t="s">
        <v>19</v>
      </c>
      <c r="N1043" s="138" t="s">
        <v>44</v>
      </c>
      <c r="P1043" s="139">
        <f>O1043*H1043</f>
        <v>0</v>
      </c>
      <c r="Q1043" s="139">
        <v>2.1700000000000001E-3</v>
      </c>
      <c r="R1043" s="139">
        <f>Q1043*H1043</f>
        <v>2.2785E-2</v>
      </c>
      <c r="S1043" s="139">
        <v>0</v>
      </c>
      <c r="T1043" s="140">
        <f>S1043*H1043</f>
        <v>0</v>
      </c>
      <c r="AR1043" s="141" t="s">
        <v>346</v>
      </c>
      <c r="AT1043" s="141" t="s">
        <v>253</v>
      </c>
      <c r="AU1043" s="141" t="s">
        <v>83</v>
      </c>
      <c r="AY1043" s="18" t="s">
        <v>251</v>
      </c>
      <c r="BE1043" s="142">
        <f>IF(N1043="základní",J1043,0)</f>
        <v>0</v>
      </c>
      <c r="BF1043" s="142">
        <f>IF(N1043="snížená",J1043,0)</f>
        <v>0</v>
      </c>
      <c r="BG1043" s="142">
        <f>IF(N1043="zákl. přenesená",J1043,0)</f>
        <v>0</v>
      </c>
      <c r="BH1043" s="142">
        <f>IF(N1043="sníž. přenesená",J1043,0)</f>
        <v>0</v>
      </c>
      <c r="BI1043" s="142">
        <f>IF(N1043="nulová",J1043,0)</f>
        <v>0</v>
      </c>
      <c r="BJ1043" s="18" t="s">
        <v>81</v>
      </c>
      <c r="BK1043" s="142">
        <f>ROUND(I1043*H1043,2)</f>
        <v>0</v>
      </c>
      <c r="BL1043" s="18" t="s">
        <v>346</v>
      </c>
      <c r="BM1043" s="141" t="s">
        <v>1709</v>
      </c>
    </row>
    <row r="1044" spans="2:65" s="1" customFormat="1" ht="11.25">
      <c r="B1044" s="33"/>
      <c r="D1044" s="143" t="s">
        <v>259</v>
      </c>
      <c r="F1044" s="144" t="s">
        <v>1710</v>
      </c>
      <c r="I1044" s="145"/>
      <c r="L1044" s="33"/>
      <c r="M1044" s="146"/>
      <c r="T1044" s="54"/>
      <c r="AT1044" s="18" t="s">
        <v>259</v>
      </c>
      <c r="AU1044" s="18" t="s">
        <v>83</v>
      </c>
    </row>
    <row r="1045" spans="2:65" s="12" customFormat="1" ht="11.25">
      <c r="B1045" s="147"/>
      <c r="D1045" s="148" t="s">
        <v>261</v>
      </c>
      <c r="E1045" s="149" t="s">
        <v>19</v>
      </c>
      <c r="F1045" s="150" t="s">
        <v>1618</v>
      </c>
      <c r="H1045" s="151">
        <v>2.36</v>
      </c>
      <c r="I1045" s="152"/>
      <c r="L1045" s="147"/>
      <c r="M1045" s="153"/>
      <c r="T1045" s="154"/>
      <c r="AT1045" s="149" t="s">
        <v>261</v>
      </c>
      <c r="AU1045" s="149" t="s">
        <v>83</v>
      </c>
      <c r="AV1045" s="12" t="s">
        <v>83</v>
      </c>
      <c r="AW1045" s="12" t="s">
        <v>35</v>
      </c>
      <c r="AX1045" s="12" t="s">
        <v>73</v>
      </c>
      <c r="AY1045" s="149" t="s">
        <v>251</v>
      </c>
    </row>
    <row r="1046" spans="2:65" s="12" customFormat="1" ht="11.25">
      <c r="B1046" s="147"/>
      <c r="D1046" s="148" t="s">
        <v>261</v>
      </c>
      <c r="E1046" s="149" t="s">
        <v>19</v>
      </c>
      <c r="F1046" s="150" t="s">
        <v>1626</v>
      </c>
      <c r="H1046" s="151">
        <v>4.07</v>
      </c>
      <c r="I1046" s="152"/>
      <c r="L1046" s="147"/>
      <c r="M1046" s="153"/>
      <c r="T1046" s="154"/>
      <c r="AT1046" s="149" t="s">
        <v>261</v>
      </c>
      <c r="AU1046" s="149" t="s">
        <v>83</v>
      </c>
      <c r="AV1046" s="12" t="s">
        <v>83</v>
      </c>
      <c r="AW1046" s="12" t="s">
        <v>35</v>
      </c>
      <c r="AX1046" s="12" t="s">
        <v>73</v>
      </c>
      <c r="AY1046" s="149" t="s">
        <v>251</v>
      </c>
    </row>
    <row r="1047" spans="2:65" s="12" customFormat="1" ht="11.25">
      <c r="B1047" s="147"/>
      <c r="D1047" s="148" t="s">
        <v>261</v>
      </c>
      <c r="E1047" s="149" t="s">
        <v>19</v>
      </c>
      <c r="F1047" s="150" t="s">
        <v>1627</v>
      </c>
      <c r="H1047" s="151">
        <v>4.07</v>
      </c>
      <c r="I1047" s="152"/>
      <c r="L1047" s="147"/>
      <c r="M1047" s="153"/>
      <c r="T1047" s="154"/>
      <c r="AT1047" s="149" t="s">
        <v>261</v>
      </c>
      <c r="AU1047" s="149" t="s">
        <v>83</v>
      </c>
      <c r="AV1047" s="12" t="s">
        <v>83</v>
      </c>
      <c r="AW1047" s="12" t="s">
        <v>35</v>
      </c>
      <c r="AX1047" s="12" t="s">
        <v>73</v>
      </c>
      <c r="AY1047" s="149" t="s">
        <v>251</v>
      </c>
    </row>
    <row r="1048" spans="2:65" s="14" customFormat="1" ht="11.25">
      <c r="B1048" s="161"/>
      <c r="D1048" s="148" t="s">
        <v>261</v>
      </c>
      <c r="E1048" s="162" t="s">
        <v>19</v>
      </c>
      <c r="F1048" s="163" t="s">
        <v>280</v>
      </c>
      <c r="H1048" s="164">
        <v>10.5</v>
      </c>
      <c r="I1048" s="165"/>
      <c r="L1048" s="161"/>
      <c r="M1048" s="166"/>
      <c r="T1048" s="167"/>
      <c r="AT1048" s="162" t="s">
        <v>261</v>
      </c>
      <c r="AU1048" s="162" t="s">
        <v>83</v>
      </c>
      <c r="AV1048" s="14" t="s">
        <v>257</v>
      </c>
      <c r="AW1048" s="14" t="s">
        <v>35</v>
      </c>
      <c r="AX1048" s="14" t="s">
        <v>81</v>
      </c>
      <c r="AY1048" s="162" t="s">
        <v>251</v>
      </c>
    </row>
    <row r="1049" spans="2:65" s="1" customFormat="1" ht="24.2" customHeight="1">
      <c r="B1049" s="33"/>
      <c r="C1049" s="130" t="s">
        <v>1711</v>
      </c>
      <c r="D1049" s="130" t="s">
        <v>253</v>
      </c>
      <c r="E1049" s="131" t="s">
        <v>1712</v>
      </c>
      <c r="F1049" s="132" t="s">
        <v>1713</v>
      </c>
      <c r="G1049" s="133" t="s">
        <v>101</v>
      </c>
      <c r="H1049" s="134">
        <v>22</v>
      </c>
      <c r="I1049" s="135"/>
      <c r="J1049" s="136">
        <f>ROUND(I1049*H1049,2)</f>
        <v>0</v>
      </c>
      <c r="K1049" s="132" t="s">
        <v>256</v>
      </c>
      <c r="L1049" s="33"/>
      <c r="M1049" s="137" t="s">
        <v>19</v>
      </c>
      <c r="N1049" s="138" t="s">
        <v>44</v>
      </c>
      <c r="P1049" s="139">
        <f>O1049*H1049</f>
        <v>0</v>
      </c>
      <c r="Q1049" s="139">
        <v>1.14E-3</v>
      </c>
      <c r="R1049" s="139">
        <f>Q1049*H1049</f>
        <v>2.5079999999999998E-2</v>
      </c>
      <c r="S1049" s="139">
        <v>0</v>
      </c>
      <c r="T1049" s="140">
        <f>S1049*H1049</f>
        <v>0</v>
      </c>
      <c r="AR1049" s="141" t="s">
        <v>346</v>
      </c>
      <c r="AT1049" s="141" t="s">
        <v>253</v>
      </c>
      <c r="AU1049" s="141" t="s">
        <v>83</v>
      </c>
      <c r="AY1049" s="18" t="s">
        <v>251</v>
      </c>
      <c r="BE1049" s="142">
        <f>IF(N1049="základní",J1049,0)</f>
        <v>0</v>
      </c>
      <c r="BF1049" s="142">
        <f>IF(N1049="snížená",J1049,0)</f>
        <v>0</v>
      </c>
      <c r="BG1049" s="142">
        <f>IF(N1049="zákl. přenesená",J1049,0)</f>
        <v>0</v>
      </c>
      <c r="BH1049" s="142">
        <f>IF(N1049="sníž. přenesená",J1049,0)</f>
        <v>0</v>
      </c>
      <c r="BI1049" s="142">
        <f>IF(N1049="nulová",J1049,0)</f>
        <v>0</v>
      </c>
      <c r="BJ1049" s="18" t="s">
        <v>81</v>
      </c>
      <c r="BK1049" s="142">
        <f>ROUND(I1049*H1049,2)</f>
        <v>0</v>
      </c>
      <c r="BL1049" s="18" t="s">
        <v>346</v>
      </c>
      <c r="BM1049" s="141" t="s">
        <v>1714</v>
      </c>
    </row>
    <row r="1050" spans="2:65" s="1" customFormat="1" ht="11.25">
      <c r="B1050" s="33"/>
      <c r="D1050" s="143" t="s">
        <v>259</v>
      </c>
      <c r="F1050" s="144" t="s">
        <v>1715</v>
      </c>
      <c r="I1050" s="145"/>
      <c r="L1050" s="33"/>
      <c r="M1050" s="146"/>
      <c r="T1050" s="54"/>
      <c r="AT1050" s="18" t="s">
        <v>259</v>
      </c>
      <c r="AU1050" s="18" t="s">
        <v>83</v>
      </c>
    </row>
    <row r="1051" spans="2:65" s="12" customFormat="1" ht="11.25">
      <c r="B1051" s="147"/>
      <c r="D1051" s="148" t="s">
        <v>261</v>
      </c>
      <c r="E1051" s="149" t="s">
        <v>19</v>
      </c>
      <c r="F1051" s="150" t="s">
        <v>1716</v>
      </c>
      <c r="H1051" s="151">
        <v>22</v>
      </c>
      <c r="I1051" s="152"/>
      <c r="L1051" s="147"/>
      <c r="M1051" s="153"/>
      <c r="T1051" s="154"/>
      <c r="AT1051" s="149" t="s">
        <v>261</v>
      </c>
      <c r="AU1051" s="149" t="s">
        <v>83</v>
      </c>
      <c r="AV1051" s="12" t="s">
        <v>83</v>
      </c>
      <c r="AW1051" s="12" t="s">
        <v>35</v>
      </c>
      <c r="AX1051" s="12" t="s">
        <v>81</v>
      </c>
      <c r="AY1051" s="149" t="s">
        <v>251</v>
      </c>
    </row>
    <row r="1052" spans="2:65" s="1" customFormat="1" ht="16.5" customHeight="1">
      <c r="B1052" s="33"/>
      <c r="C1052" s="130" t="s">
        <v>1717</v>
      </c>
      <c r="D1052" s="130" t="s">
        <v>253</v>
      </c>
      <c r="E1052" s="131" t="s">
        <v>1718</v>
      </c>
      <c r="F1052" s="132" t="s">
        <v>1719</v>
      </c>
      <c r="G1052" s="133" t="s">
        <v>101</v>
      </c>
      <c r="H1052" s="134">
        <v>23</v>
      </c>
      <c r="I1052" s="135"/>
      <c r="J1052" s="136">
        <f>ROUND(I1052*H1052,2)</f>
        <v>0</v>
      </c>
      <c r="K1052" s="132" t="s">
        <v>256</v>
      </c>
      <c r="L1052" s="33"/>
      <c r="M1052" s="137" t="s">
        <v>19</v>
      </c>
      <c r="N1052" s="138" t="s">
        <v>44</v>
      </c>
      <c r="P1052" s="139">
        <f>O1052*H1052</f>
        <v>0</v>
      </c>
      <c r="Q1052" s="139">
        <v>9.1E-4</v>
      </c>
      <c r="R1052" s="139">
        <f>Q1052*H1052</f>
        <v>2.0930000000000001E-2</v>
      </c>
      <c r="S1052" s="139">
        <v>0</v>
      </c>
      <c r="T1052" s="140">
        <f>S1052*H1052</f>
        <v>0</v>
      </c>
      <c r="AR1052" s="141" t="s">
        <v>346</v>
      </c>
      <c r="AT1052" s="141" t="s">
        <v>253</v>
      </c>
      <c r="AU1052" s="141" t="s">
        <v>83</v>
      </c>
      <c r="AY1052" s="18" t="s">
        <v>251</v>
      </c>
      <c r="BE1052" s="142">
        <f>IF(N1052="základní",J1052,0)</f>
        <v>0</v>
      </c>
      <c r="BF1052" s="142">
        <f>IF(N1052="snížená",J1052,0)</f>
        <v>0</v>
      </c>
      <c r="BG1052" s="142">
        <f>IF(N1052="zákl. přenesená",J1052,0)</f>
        <v>0</v>
      </c>
      <c r="BH1052" s="142">
        <f>IF(N1052="sníž. přenesená",J1052,0)</f>
        <v>0</v>
      </c>
      <c r="BI1052" s="142">
        <f>IF(N1052="nulová",J1052,0)</f>
        <v>0</v>
      </c>
      <c r="BJ1052" s="18" t="s">
        <v>81</v>
      </c>
      <c r="BK1052" s="142">
        <f>ROUND(I1052*H1052,2)</f>
        <v>0</v>
      </c>
      <c r="BL1052" s="18" t="s">
        <v>346</v>
      </c>
      <c r="BM1052" s="141" t="s">
        <v>1720</v>
      </c>
    </row>
    <row r="1053" spans="2:65" s="1" customFormat="1" ht="11.25">
      <c r="B1053" s="33"/>
      <c r="D1053" s="143" t="s">
        <v>259</v>
      </c>
      <c r="F1053" s="144" t="s">
        <v>1721</v>
      </c>
      <c r="I1053" s="145"/>
      <c r="L1053" s="33"/>
      <c r="M1053" s="146"/>
      <c r="T1053" s="54"/>
      <c r="AT1053" s="18" t="s">
        <v>259</v>
      </c>
      <c r="AU1053" s="18" t="s">
        <v>83</v>
      </c>
    </row>
    <row r="1054" spans="2:65" s="12" customFormat="1" ht="11.25">
      <c r="B1054" s="147"/>
      <c r="D1054" s="148" t="s">
        <v>261</v>
      </c>
      <c r="E1054" s="149" t="s">
        <v>19</v>
      </c>
      <c r="F1054" s="150" t="s">
        <v>1722</v>
      </c>
      <c r="H1054" s="151">
        <v>23</v>
      </c>
      <c r="I1054" s="152"/>
      <c r="L1054" s="147"/>
      <c r="M1054" s="153"/>
      <c r="T1054" s="154"/>
      <c r="AT1054" s="149" t="s">
        <v>261</v>
      </c>
      <c r="AU1054" s="149" t="s">
        <v>83</v>
      </c>
      <c r="AV1054" s="12" t="s">
        <v>83</v>
      </c>
      <c r="AW1054" s="12" t="s">
        <v>35</v>
      </c>
      <c r="AX1054" s="12" t="s">
        <v>81</v>
      </c>
      <c r="AY1054" s="149" t="s">
        <v>251</v>
      </c>
    </row>
    <row r="1055" spans="2:65" s="1" customFormat="1" ht="16.5" customHeight="1">
      <c r="B1055" s="33"/>
      <c r="C1055" s="130" t="s">
        <v>1723</v>
      </c>
      <c r="D1055" s="130" t="s">
        <v>253</v>
      </c>
      <c r="E1055" s="131" t="s">
        <v>1724</v>
      </c>
      <c r="F1055" s="132" t="s">
        <v>1725</v>
      </c>
      <c r="G1055" s="133" t="s">
        <v>731</v>
      </c>
      <c r="H1055" s="134">
        <v>2</v>
      </c>
      <c r="I1055" s="135"/>
      <c r="J1055" s="136">
        <f>ROUND(I1055*H1055,2)</f>
        <v>0</v>
      </c>
      <c r="K1055" s="132" t="s">
        <v>256</v>
      </c>
      <c r="L1055" s="33"/>
      <c r="M1055" s="137" t="s">
        <v>19</v>
      </c>
      <c r="N1055" s="138" t="s">
        <v>44</v>
      </c>
      <c r="P1055" s="139">
        <f>O1055*H1055</f>
        <v>0</v>
      </c>
      <c r="Q1055" s="139">
        <v>1.2199999999999999E-3</v>
      </c>
      <c r="R1055" s="139">
        <f>Q1055*H1055</f>
        <v>2.4399999999999999E-3</v>
      </c>
      <c r="S1055" s="139">
        <v>0</v>
      </c>
      <c r="T1055" s="140">
        <f>S1055*H1055</f>
        <v>0</v>
      </c>
      <c r="AR1055" s="141" t="s">
        <v>346</v>
      </c>
      <c r="AT1055" s="141" t="s">
        <v>253</v>
      </c>
      <c r="AU1055" s="141" t="s">
        <v>83</v>
      </c>
      <c r="AY1055" s="18" t="s">
        <v>251</v>
      </c>
      <c r="BE1055" s="142">
        <f>IF(N1055="základní",J1055,0)</f>
        <v>0</v>
      </c>
      <c r="BF1055" s="142">
        <f>IF(N1055="snížená",J1055,0)</f>
        <v>0</v>
      </c>
      <c r="BG1055" s="142">
        <f>IF(N1055="zákl. přenesená",J1055,0)</f>
        <v>0</v>
      </c>
      <c r="BH1055" s="142">
        <f>IF(N1055="sníž. přenesená",J1055,0)</f>
        <v>0</v>
      </c>
      <c r="BI1055" s="142">
        <f>IF(N1055="nulová",J1055,0)</f>
        <v>0</v>
      </c>
      <c r="BJ1055" s="18" t="s">
        <v>81</v>
      </c>
      <c r="BK1055" s="142">
        <f>ROUND(I1055*H1055,2)</f>
        <v>0</v>
      </c>
      <c r="BL1055" s="18" t="s">
        <v>346</v>
      </c>
      <c r="BM1055" s="141" t="s">
        <v>1726</v>
      </c>
    </row>
    <row r="1056" spans="2:65" s="1" customFormat="1" ht="11.25">
      <c r="B1056" s="33"/>
      <c r="D1056" s="143" t="s">
        <v>259</v>
      </c>
      <c r="F1056" s="144" t="s">
        <v>1727</v>
      </c>
      <c r="I1056" s="145"/>
      <c r="L1056" s="33"/>
      <c r="M1056" s="146"/>
      <c r="T1056" s="54"/>
      <c r="AT1056" s="18" t="s">
        <v>259</v>
      </c>
      <c r="AU1056" s="18" t="s">
        <v>83</v>
      </c>
    </row>
    <row r="1057" spans="2:65" s="1" customFormat="1" ht="16.5" customHeight="1">
      <c r="B1057" s="33"/>
      <c r="C1057" s="130" t="s">
        <v>1728</v>
      </c>
      <c r="D1057" s="130" t="s">
        <v>253</v>
      </c>
      <c r="E1057" s="131" t="s">
        <v>1729</v>
      </c>
      <c r="F1057" s="132" t="s">
        <v>1730</v>
      </c>
      <c r="G1057" s="133" t="s">
        <v>101</v>
      </c>
      <c r="H1057" s="134">
        <v>14</v>
      </c>
      <c r="I1057" s="135"/>
      <c r="J1057" s="136">
        <f>ROUND(I1057*H1057,2)</f>
        <v>0</v>
      </c>
      <c r="K1057" s="132" t="s">
        <v>256</v>
      </c>
      <c r="L1057" s="33"/>
      <c r="M1057" s="137" t="s">
        <v>19</v>
      </c>
      <c r="N1057" s="138" t="s">
        <v>44</v>
      </c>
      <c r="P1057" s="139">
        <f>O1057*H1057</f>
        <v>0</v>
      </c>
      <c r="Q1057" s="139">
        <v>1.4300000000000001E-3</v>
      </c>
      <c r="R1057" s="139">
        <f>Q1057*H1057</f>
        <v>2.002E-2</v>
      </c>
      <c r="S1057" s="139">
        <v>0</v>
      </c>
      <c r="T1057" s="140">
        <f>S1057*H1057</f>
        <v>0</v>
      </c>
      <c r="AR1057" s="141" t="s">
        <v>346</v>
      </c>
      <c r="AT1057" s="141" t="s">
        <v>253</v>
      </c>
      <c r="AU1057" s="141" t="s">
        <v>83</v>
      </c>
      <c r="AY1057" s="18" t="s">
        <v>251</v>
      </c>
      <c r="BE1057" s="142">
        <f>IF(N1057="základní",J1057,0)</f>
        <v>0</v>
      </c>
      <c r="BF1057" s="142">
        <f>IF(N1057="snížená",J1057,0)</f>
        <v>0</v>
      </c>
      <c r="BG1057" s="142">
        <f>IF(N1057="zákl. přenesená",J1057,0)</f>
        <v>0</v>
      </c>
      <c r="BH1057" s="142">
        <f>IF(N1057="sníž. přenesená",J1057,0)</f>
        <v>0</v>
      </c>
      <c r="BI1057" s="142">
        <f>IF(N1057="nulová",J1057,0)</f>
        <v>0</v>
      </c>
      <c r="BJ1057" s="18" t="s">
        <v>81</v>
      </c>
      <c r="BK1057" s="142">
        <f>ROUND(I1057*H1057,2)</f>
        <v>0</v>
      </c>
      <c r="BL1057" s="18" t="s">
        <v>346</v>
      </c>
      <c r="BM1057" s="141" t="s">
        <v>1731</v>
      </c>
    </row>
    <row r="1058" spans="2:65" s="1" customFormat="1" ht="11.25">
      <c r="B1058" s="33"/>
      <c r="D1058" s="143" t="s">
        <v>259</v>
      </c>
      <c r="F1058" s="144" t="s">
        <v>1732</v>
      </c>
      <c r="I1058" s="145"/>
      <c r="L1058" s="33"/>
      <c r="M1058" s="146"/>
      <c r="T1058" s="54"/>
      <c r="AT1058" s="18" t="s">
        <v>259</v>
      </c>
      <c r="AU1058" s="18" t="s">
        <v>83</v>
      </c>
    </row>
    <row r="1059" spans="2:65" s="12" customFormat="1" ht="11.25">
      <c r="B1059" s="147"/>
      <c r="D1059" s="148" t="s">
        <v>261</v>
      </c>
      <c r="E1059" s="149" t="s">
        <v>19</v>
      </c>
      <c r="F1059" s="150" t="s">
        <v>1733</v>
      </c>
      <c r="H1059" s="151">
        <v>14</v>
      </c>
      <c r="I1059" s="152"/>
      <c r="L1059" s="147"/>
      <c r="M1059" s="153"/>
      <c r="T1059" s="154"/>
      <c r="AT1059" s="149" t="s">
        <v>261</v>
      </c>
      <c r="AU1059" s="149" t="s">
        <v>83</v>
      </c>
      <c r="AV1059" s="12" t="s">
        <v>83</v>
      </c>
      <c r="AW1059" s="12" t="s">
        <v>35</v>
      </c>
      <c r="AX1059" s="12" t="s">
        <v>81</v>
      </c>
      <c r="AY1059" s="149" t="s">
        <v>251</v>
      </c>
    </row>
    <row r="1060" spans="2:65" s="1" customFormat="1" ht="24.2" customHeight="1">
      <c r="B1060" s="33"/>
      <c r="C1060" s="130" t="s">
        <v>1734</v>
      </c>
      <c r="D1060" s="130" t="s">
        <v>253</v>
      </c>
      <c r="E1060" s="131" t="s">
        <v>1735</v>
      </c>
      <c r="F1060" s="132" t="s">
        <v>1736</v>
      </c>
      <c r="G1060" s="133" t="s">
        <v>324</v>
      </c>
      <c r="H1060" s="134">
        <v>0.26600000000000001</v>
      </c>
      <c r="I1060" s="135"/>
      <c r="J1060" s="136">
        <f>ROUND(I1060*H1060,2)</f>
        <v>0</v>
      </c>
      <c r="K1060" s="132" t="s">
        <v>256</v>
      </c>
      <c r="L1060" s="33"/>
      <c r="M1060" s="137" t="s">
        <v>19</v>
      </c>
      <c r="N1060" s="138" t="s">
        <v>44</v>
      </c>
      <c r="P1060" s="139">
        <f>O1060*H1060</f>
        <v>0</v>
      </c>
      <c r="Q1060" s="139">
        <v>0</v>
      </c>
      <c r="R1060" s="139">
        <f>Q1060*H1060</f>
        <v>0</v>
      </c>
      <c r="S1060" s="139">
        <v>0</v>
      </c>
      <c r="T1060" s="140">
        <f>S1060*H1060</f>
        <v>0</v>
      </c>
      <c r="AR1060" s="141" t="s">
        <v>346</v>
      </c>
      <c r="AT1060" s="141" t="s">
        <v>253</v>
      </c>
      <c r="AU1060" s="141" t="s">
        <v>83</v>
      </c>
      <c r="AY1060" s="18" t="s">
        <v>251</v>
      </c>
      <c r="BE1060" s="142">
        <f>IF(N1060="základní",J1060,0)</f>
        <v>0</v>
      </c>
      <c r="BF1060" s="142">
        <f>IF(N1060="snížená",J1060,0)</f>
        <v>0</v>
      </c>
      <c r="BG1060" s="142">
        <f>IF(N1060="zákl. přenesená",J1060,0)</f>
        <v>0</v>
      </c>
      <c r="BH1060" s="142">
        <f>IF(N1060="sníž. přenesená",J1060,0)</f>
        <v>0</v>
      </c>
      <c r="BI1060" s="142">
        <f>IF(N1060="nulová",J1060,0)</f>
        <v>0</v>
      </c>
      <c r="BJ1060" s="18" t="s">
        <v>81</v>
      </c>
      <c r="BK1060" s="142">
        <f>ROUND(I1060*H1060,2)</f>
        <v>0</v>
      </c>
      <c r="BL1060" s="18" t="s">
        <v>346</v>
      </c>
      <c r="BM1060" s="141" t="s">
        <v>1737</v>
      </c>
    </row>
    <row r="1061" spans="2:65" s="1" customFormat="1" ht="11.25">
      <c r="B1061" s="33"/>
      <c r="D1061" s="143" t="s">
        <v>259</v>
      </c>
      <c r="F1061" s="144" t="s">
        <v>1738</v>
      </c>
      <c r="I1061" s="145"/>
      <c r="L1061" s="33"/>
      <c r="M1061" s="146"/>
      <c r="T1061" s="54"/>
      <c r="AT1061" s="18" t="s">
        <v>259</v>
      </c>
      <c r="AU1061" s="18" t="s">
        <v>83</v>
      </c>
    </row>
    <row r="1062" spans="2:65" s="11" customFormat="1" ht="22.9" customHeight="1">
      <c r="B1062" s="118"/>
      <c r="D1062" s="119" t="s">
        <v>72</v>
      </c>
      <c r="E1062" s="128" t="s">
        <v>1739</v>
      </c>
      <c r="F1062" s="128" t="s">
        <v>1740</v>
      </c>
      <c r="I1062" s="121"/>
      <c r="J1062" s="129">
        <f>BK1062</f>
        <v>0</v>
      </c>
      <c r="L1062" s="118"/>
      <c r="M1062" s="123"/>
      <c r="P1062" s="124">
        <f>SUM(P1063:P1066)</f>
        <v>0</v>
      </c>
      <c r="R1062" s="124">
        <f>SUM(R1063:R1066)</f>
        <v>0</v>
      </c>
      <c r="T1062" s="125">
        <f>SUM(T1063:T1066)</f>
        <v>1.6425499999999999E-2</v>
      </c>
      <c r="AR1062" s="119" t="s">
        <v>83</v>
      </c>
      <c r="AT1062" s="126" t="s">
        <v>72</v>
      </c>
      <c r="AU1062" s="126" t="s">
        <v>81</v>
      </c>
      <c r="AY1062" s="119" t="s">
        <v>251</v>
      </c>
      <c r="BK1062" s="127">
        <f>SUM(BK1063:BK1066)</f>
        <v>0</v>
      </c>
    </row>
    <row r="1063" spans="2:65" s="1" customFormat="1" ht="16.5" customHeight="1">
      <c r="B1063" s="33"/>
      <c r="C1063" s="130" t="s">
        <v>1741</v>
      </c>
      <c r="D1063" s="130" t="s">
        <v>253</v>
      </c>
      <c r="E1063" s="131" t="s">
        <v>1742</v>
      </c>
      <c r="F1063" s="132" t="s">
        <v>1743</v>
      </c>
      <c r="G1063" s="133" t="s">
        <v>90</v>
      </c>
      <c r="H1063" s="134">
        <v>126.35</v>
      </c>
      <c r="I1063" s="135"/>
      <c r="J1063" s="136">
        <f>ROUND(I1063*H1063,2)</f>
        <v>0</v>
      </c>
      <c r="K1063" s="132" t="s">
        <v>256</v>
      </c>
      <c r="L1063" s="33"/>
      <c r="M1063" s="137" t="s">
        <v>19</v>
      </c>
      <c r="N1063" s="138" t="s">
        <v>44</v>
      </c>
      <c r="P1063" s="139">
        <f>O1063*H1063</f>
        <v>0</v>
      </c>
      <c r="Q1063" s="139">
        <v>0</v>
      </c>
      <c r="R1063" s="139">
        <f>Q1063*H1063</f>
        <v>0</v>
      </c>
      <c r="S1063" s="139">
        <v>1.2999999999999999E-4</v>
      </c>
      <c r="T1063" s="140">
        <f>S1063*H1063</f>
        <v>1.6425499999999999E-2</v>
      </c>
      <c r="AR1063" s="141" t="s">
        <v>346</v>
      </c>
      <c r="AT1063" s="141" t="s">
        <v>253</v>
      </c>
      <c r="AU1063" s="141" t="s">
        <v>83</v>
      </c>
      <c r="AY1063" s="18" t="s">
        <v>251</v>
      </c>
      <c r="BE1063" s="142">
        <f>IF(N1063="základní",J1063,0)</f>
        <v>0</v>
      </c>
      <c r="BF1063" s="142">
        <f>IF(N1063="snížená",J1063,0)</f>
        <v>0</v>
      </c>
      <c r="BG1063" s="142">
        <f>IF(N1063="zákl. přenesená",J1063,0)</f>
        <v>0</v>
      </c>
      <c r="BH1063" s="142">
        <f>IF(N1063="sníž. přenesená",J1063,0)</f>
        <v>0</v>
      </c>
      <c r="BI1063" s="142">
        <f>IF(N1063="nulová",J1063,0)</f>
        <v>0</v>
      </c>
      <c r="BJ1063" s="18" t="s">
        <v>81</v>
      </c>
      <c r="BK1063" s="142">
        <f>ROUND(I1063*H1063,2)</f>
        <v>0</v>
      </c>
      <c r="BL1063" s="18" t="s">
        <v>346</v>
      </c>
      <c r="BM1063" s="141" t="s">
        <v>1744</v>
      </c>
    </row>
    <row r="1064" spans="2:65" s="1" customFormat="1" ht="11.25">
      <c r="B1064" s="33"/>
      <c r="D1064" s="143" t="s">
        <v>259</v>
      </c>
      <c r="F1064" s="144" t="s">
        <v>1745</v>
      </c>
      <c r="I1064" s="145"/>
      <c r="L1064" s="33"/>
      <c r="M1064" s="146"/>
      <c r="T1064" s="54"/>
      <c r="AT1064" s="18" t="s">
        <v>259</v>
      </c>
      <c r="AU1064" s="18" t="s">
        <v>83</v>
      </c>
    </row>
    <row r="1065" spans="2:65" s="13" customFormat="1" ht="11.25">
      <c r="B1065" s="155"/>
      <c r="D1065" s="148" t="s">
        <v>261</v>
      </c>
      <c r="E1065" s="156" t="s">
        <v>19</v>
      </c>
      <c r="F1065" s="157" t="s">
        <v>1746</v>
      </c>
      <c r="H1065" s="156" t="s">
        <v>19</v>
      </c>
      <c r="I1065" s="158"/>
      <c r="L1065" s="155"/>
      <c r="M1065" s="159"/>
      <c r="T1065" s="160"/>
      <c r="AT1065" s="156" t="s">
        <v>261</v>
      </c>
      <c r="AU1065" s="156" t="s">
        <v>83</v>
      </c>
      <c r="AV1065" s="13" t="s">
        <v>81</v>
      </c>
      <c r="AW1065" s="13" t="s">
        <v>35</v>
      </c>
      <c r="AX1065" s="13" t="s">
        <v>73</v>
      </c>
      <c r="AY1065" s="156" t="s">
        <v>251</v>
      </c>
    </row>
    <row r="1066" spans="2:65" s="12" customFormat="1" ht="11.25">
      <c r="B1066" s="147"/>
      <c r="D1066" s="148" t="s">
        <v>261</v>
      </c>
      <c r="E1066" s="149" t="s">
        <v>19</v>
      </c>
      <c r="F1066" s="150" t="s">
        <v>160</v>
      </c>
      <c r="H1066" s="151">
        <v>126.35</v>
      </c>
      <c r="I1066" s="152"/>
      <c r="L1066" s="147"/>
      <c r="M1066" s="153"/>
      <c r="T1066" s="154"/>
      <c r="AT1066" s="149" t="s">
        <v>261</v>
      </c>
      <c r="AU1066" s="149" t="s">
        <v>83</v>
      </c>
      <c r="AV1066" s="12" t="s">
        <v>83</v>
      </c>
      <c r="AW1066" s="12" t="s">
        <v>35</v>
      </c>
      <c r="AX1066" s="12" t="s">
        <v>81</v>
      </c>
      <c r="AY1066" s="149" t="s">
        <v>251</v>
      </c>
    </row>
    <row r="1067" spans="2:65" s="11" customFormat="1" ht="22.9" customHeight="1">
      <c r="B1067" s="118"/>
      <c r="D1067" s="119" t="s">
        <v>72</v>
      </c>
      <c r="E1067" s="128" t="s">
        <v>1747</v>
      </c>
      <c r="F1067" s="128" t="s">
        <v>1748</v>
      </c>
      <c r="I1067" s="121"/>
      <c r="J1067" s="129">
        <f>BK1067</f>
        <v>0</v>
      </c>
      <c r="L1067" s="118"/>
      <c r="M1067" s="123"/>
      <c r="P1067" s="124">
        <f>SUM(P1068:P1252)</f>
        <v>0</v>
      </c>
      <c r="R1067" s="124">
        <f>SUM(R1068:R1252)</f>
        <v>3.5981350000000001</v>
      </c>
      <c r="T1067" s="125">
        <f>SUM(T1068:T1252)</f>
        <v>3.1570056000000002</v>
      </c>
      <c r="AR1067" s="119" t="s">
        <v>83</v>
      </c>
      <c r="AT1067" s="126" t="s">
        <v>72</v>
      </c>
      <c r="AU1067" s="126" t="s">
        <v>81</v>
      </c>
      <c r="AY1067" s="119" t="s">
        <v>251</v>
      </c>
      <c r="BK1067" s="127">
        <f>SUM(BK1068:BK1252)</f>
        <v>0</v>
      </c>
    </row>
    <row r="1068" spans="2:65" s="1" customFormat="1" ht="16.5" customHeight="1">
      <c r="B1068" s="33"/>
      <c r="C1068" s="130" t="s">
        <v>1749</v>
      </c>
      <c r="D1068" s="130" t="s">
        <v>253</v>
      </c>
      <c r="E1068" s="131" t="s">
        <v>1750</v>
      </c>
      <c r="F1068" s="132" t="s">
        <v>1751</v>
      </c>
      <c r="G1068" s="133" t="s">
        <v>101</v>
      </c>
      <c r="H1068" s="134">
        <v>102.8</v>
      </c>
      <c r="I1068" s="135"/>
      <c r="J1068" s="136">
        <f>ROUND(I1068*H1068,2)</f>
        <v>0</v>
      </c>
      <c r="K1068" s="132" t="s">
        <v>19</v>
      </c>
      <c r="L1068" s="33"/>
      <c r="M1068" s="137" t="s">
        <v>19</v>
      </c>
      <c r="N1068" s="138" t="s">
        <v>44</v>
      </c>
      <c r="P1068" s="139">
        <f>O1068*H1068</f>
        <v>0</v>
      </c>
      <c r="Q1068" s="139">
        <v>0</v>
      </c>
      <c r="R1068" s="139">
        <f>Q1068*H1068</f>
        <v>0</v>
      </c>
      <c r="S1068" s="139">
        <v>4.0000000000000001E-3</v>
      </c>
      <c r="T1068" s="140">
        <f>S1068*H1068</f>
        <v>0.41120000000000001</v>
      </c>
      <c r="AR1068" s="141" t="s">
        <v>346</v>
      </c>
      <c r="AT1068" s="141" t="s">
        <v>253</v>
      </c>
      <c r="AU1068" s="141" t="s">
        <v>83</v>
      </c>
      <c r="AY1068" s="18" t="s">
        <v>251</v>
      </c>
      <c r="BE1068" s="142">
        <f>IF(N1068="základní",J1068,0)</f>
        <v>0</v>
      </c>
      <c r="BF1068" s="142">
        <f>IF(N1068="snížená",J1068,0)</f>
        <v>0</v>
      </c>
      <c r="BG1068" s="142">
        <f>IF(N1068="zákl. přenesená",J1068,0)</f>
        <v>0</v>
      </c>
      <c r="BH1068" s="142">
        <f>IF(N1068="sníž. přenesená",J1068,0)</f>
        <v>0</v>
      </c>
      <c r="BI1068" s="142">
        <f>IF(N1068="nulová",J1068,0)</f>
        <v>0</v>
      </c>
      <c r="BJ1068" s="18" t="s">
        <v>81</v>
      </c>
      <c r="BK1068" s="142">
        <f>ROUND(I1068*H1068,2)</f>
        <v>0</v>
      </c>
      <c r="BL1068" s="18" t="s">
        <v>346</v>
      </c>
      <c r="BM1068" s="141" t="s">
        <v>1752</v>
      </c>
    </row>
    <row r="1069" spans="2:65" s="12" customFormat="1" ht="11.25">
      <c r="B1069" s="147"/>
      <c r="D1069" s="148" t="s">
        <v>261</v>
      </c>
      <c r="E1069" s="149" t="s">
        <v>19</v>
      </c>
      <c r="F1069" s="150" t="s">
        <v>1753</v>
      </c>
      <c r="H1069" s="151">
        <v>62.8</v>
      </c>
      <c r="I1069" s="152"/>
      <c r="L1069" s="147"/>
      <c r="M1069" s="153"/>
      <c r="T1069" s="154"/>
      <c r="AT1069" s="149" t="s">
        <v>261</v>
      </c>
      <c r="AU1069" s="149" t="s">
        <v>83</v>
      </c>
      <c r="AV1069" s="12" t="s">
        <v>83</v>
      </c>
      <c r="AW1069" s="12" t="s">
        <v>35</v>
      </c>
      <c r="AX1069" s="12" t="s">
        <v>73</v>
      </c>
      <c r="AY1069" s="149" t="s">
        <v>251</v>
      </c>
    </row>
    <row r="1070" spans="2:65" s="12" customFormat="1" ht="11.25">
      <c r="B1070" s="147"/>
      <c r="D1070" s="148" t="s">
        <v>261</v>
      </c>
      <c r="E1070" s="149" t="s">
        <v>19</v>
      </c>
      <c r="F1070" s="150" t="s">
        <v>1754</v>
      </c>
      <c r="H1070" s="151">
        <v>40</v>
      </c>
      <c r="I1070" s="152"/>
      <c r="L1070" s="147"/>
      <c r="M1070" s="153"/>
      <c r="T1070" s="154"/>
      <c r="AT1070" s="149" t="s">
        <v>261</v>
      </c>
      <c r="AU1070" s="149" t="s">
        <v>83</v>
      </c>
      <c r="AV1070" s="12" t="s">
        <v>83</v>
      </c>
      <c r="AW1070" s="12" t="s">
        <v>35</v>
      </c>
      <c r="AX1070" s="12" t="s">
        <v>73</v>
      </c>
      <c r="AY1070" s="149" t="s">
        <v>251</v>
      </c>
    </row>
    <row r="1071" spans="2:65" s="14" customFormat="1" ht="11.25">
      <c r="B1071" s="161"/>
      <c r="D1071" s="148" t="s">
        <v>261</v>
      </c>
      <c r="E1071" s="162" t="s">
        <v>19</v>
      </c>
      <c r="F1071" s="163" t="s">
        <v>280</v>
      </c>
      <c r="H1071" s="164">
        <v>102.8</v>
      </c>
      <c r="I1071" s="165"/>
      <c r="L1071" s="161"/>
      <c r="M1071" s="166"/>
      <c r="T1071" s="167"/>
      <c r="AT1071" s="162" t="s">
        <v>261</v>
      </c>
      <c r="AU1071" s="162" t="s">
        <v>83</v>
      </c>
      <c r="AV1071" s="14" t="s">
        <v>257</v>
      </c>
      <c r="AW1071" s="14" t="s">
        <v>35</v>
      </c>
      <c r="AX1071" s="14" t="s">
        <v>81</v>
      </c>
      <c r="AY1071" s="162" t="s">
        <v>251</v>
      </c>
    </row>
    <row r="1072" spans="2:65" s="1" customFormat="1" ht="24.2" customHeight="1">
      <c r="B1072" s="33"/>
      <c r="C1072" s="130" t="s">
        <v>1755</v>
      </c>
      <c r="D1072" s="130" t="s">
        <v>253</v>
      </c>
      <c r="E1072" s="131" t="s">
        <v>1756</v>
      </c>
      <c r="F1072" s="132" t="s">
        <v>1757</v>
      </c>
      <c r="G1072" s="133" t="s">
        <v>101</v>
      </c>
      <c r="H1072" s="134">
        <v>65.986999999999995</v>
      </c>
      <c r="I1072" s="135"/>
      <c r="J1072" s="136">
        <f>ROUND(I1072*H1072,2)</f>
        <v>0</v>
      </c>
      <c r="K1072" s="132" t="s">
        <v>256</v>
      </c>
      <c r="L1072" s="33"/>
      <c r="M1072" s="137" t="s">
        <v>19</v>
      </c>
      <c r="N1072" s="138" t="s">
        <v>44</v>
      </c>
      <c r="P1072" s="139">
        <f>O1072*H1072</f>
        <v>0</v>
      </c>
      <c r="Q1072" s="139">
        <v>1.4999999999999999E-4</v>
      </c>
      <c r="R1072" s="139">
        <f>Q1072*H1072</f>
        <v>9.8980499999999985E-3</v>
      </c>
      <c r="S1072" s="139">
        <v>0</v>
      </c>
      <c r="T1072" s="140">
        <f>S1072*H1072</f>
        <v>0</v>
      </c>
      <c r="AR1072" s="141" t="s">
        <v>346</v>
      </c>
      <c r="AT1072" s="141" t="s">
        <v>253</v>
      </c>
      <c r="AU1072" s="141" t="s">
        <v>83</v>
      </c>
      <c r="AY1072" s="18" t="s">
        <v>251</v>
      </c>
      <c r="BE1072" s="142">
        <f>IF(N1072="základní",J1072,0)</f>
        <v>0</v>
      </c>
      <c r="BF1072" s="142">
        <f>IF(N1072="snížená",J1072,0)</f>
        <v>0</v>
      </c>
      <c r="BG1072" s="142">
        <f>IF(N1072="zákl. přenesená",J1072,0)</f>
        <v>0</v>
      </c>
      <c r="BH1072" s="142">
        <f>IF(N1072="sníž. přenesená",J1072,0)</f>
        <v>0</v>
      </c>
      <c r="BI1072" s="142">
        <f>IF(N1072="nulová",J1072,0)</f>
        <v>0</v>
      </c>
      <c r="BJ1072" s="18" t="s">
        <v>81</v>
      </c>
      <c r="BK1072" s="142">
        <f>ROUND(I1072*H1072,2)</f>
        <v>0</v>
      </c>
      <c r="BL1072" s="18" t="s">
        <v>346</v>
      </c>
      <c r="BM1072" s="141" t="s">
        <v>1758</v>
      </c>
    </row>
    <row r="1073" spans="2:65" s="1" customFormat="1" ht="11.25">
      <c r="B1073" s="33"/>
      <c r="D1073" s="143" t="s">
        <v>259</v>
      </c>
      <c r="F1073" s="144" t="s">
        <v>1759</v>
      </c>
      <c r="I1073" s="145"/>
      <c r="L1073" s="33"/>
      <c r="M1073" s="146"/>
      <c r="T1073" s="54"/>
      <c r="AT1073" s="18" t="s">
        <v>259</v>
      </c>
      <c r="AU1073" s="18" t="s">
        <v>83</v>
      </c>
    </row>
    <row r="1074" spans="2:65" s="13" customFormat="1" ht="11.25">
      <c r="B1074" s="155"/>
      <c r="D1074" s="148" t="s">
        <v>261</v>
      </c>
      <c r="E1074" s="156" t="s">
        <v>19</v>
      </c>
      <c r="F1074" s="157" t="s">
        <v>1760</v>
      </c>
      <c r="H1074" s="156" t="s">
        <v>19</v>
      </c>
      <c r="I1074" s="158"/>
      <c r="L1074" s="155"/>
      <c r="M1074" s="159"/>
      <c r="T1074" s="160"/>
      <c r="AT1074" s="156" t="s">
        <v>261</v>
      </c>
      <c r="AU1074" s="156" t="s">
        <v>83</v>
      </c>
      <c r="AV1074" s="13" t="s">
        <v>81</v>
      </c>
      <c r="AW1074" s="13" t="s">
        <v>35</v>
      </c>
      <c r="AX1074" s="13" t="s">
        <v>73</v>
      </c>
      <c r="AY1074" s="156" t="s">
        <v>251</v>
      </c>
    </row>
    <row r="1075" spans="2:65" s="13" customFormat="1" ht="11.25">
      <c r="B1075" s="155"/>
      <c r="D1075" s="148" t="s">
        <v>261</v>
      </c>
      <c r="E1075" s="156" t="s">
        <v>19</v>
      </c>
      <c r="F1075" s="157" t="s">
        <v>418</v>
      </c>
      <c r="H1075" s="156" t="s">
        <v>19</v>
      </c>
      <c r="I1075" s="158"/>
      <c r="L1075" s="155"/>
      <c r="M1075" s="159"/>
      <c r="T1075" s="160"/>
      <c r="AT1075" s="156" t="s">
        <v>261</v>
      </c>
      <c r="AU1075" s="156" t="s">
        <v>83</v>
      </c>
      <c r="AV1075" s="13" t="s">
        <v>81</v>
      </c>
      <c r="AW1075" s="13" t="s">
        <v>35</v>
      </c>
      <c r="AX1075" s="13" t="s">
        <v>73</v>
      </c>
      <c r="AY1075" s="156" t="s">
        <v>251</v>
      </c>
    </row>
    <row r="1076" spans="2:65" s="12" customFormat="1" ht="11.25">
      <c r="B1076" s="147"/>
      <c r="D1076" s="148" t="s">
        <v>261</v>
      </c>
      <c r="E1076" s="149" t="s">
        <v>19</v>
      </c>
      <c r="F1076" s="150" t="s">
        <v>388</v>
      </c>
      <c r="H1076" s="151">
        <v>1.7669999999999999</v>
      </c>
      <c r="I1076" s="152"/>
      <c r="L1076" s="147"/>
      <c r="M1076" s="153"/>
      <c r="T1076" s="154"/>
      <c r="AT1076" s="149" t="s">
        <v>261</v>
      </c>
      <c r="AU1076" s="149" t="s">
        <v>83</v>
      </c>
      <c r="AV1076" s="12" t="s">
        <v>83</v>
      </c>
      <c r="AW1076" s="12" t="s">
        <v>35</v>
      </c>
      <c r="AX1076" s="12" t="s">
        <v>73</v>
      </c>
      <c r="AY1076" s="149" t="s">
        <v>251</v>
      </c>
    </row>
    <row r="1077" spans="2:65" s="12" customFormat="1" ht="11.25">
      <c r="B1077" s="147"/>
      <c r="D1077" s="148" t="s">
        <v>261</v>
      </c>
      <c r="E1077" s="149" t="s">
        <v>19</v>
      </c>
      <c r="F1077" s="150" t="s">
        <v>419</v>
      </c>
      <c r="H1077" s="151">
        <v>10.8</v>
      </c>
      <c r="I1077" s="152"/>
      <c r="L1077" s="147"/>
      <c r="M1077" s="153"/>
      <c r="T1077" s="154"/>
      <c r="AT1077" s="149" t="s">
        <v>261</v>
      </c>
      <c r="AU1077" s="149" t="s">
        <v>83</v>
      </c>
      <c r="AV1077" s="12" t="s">
        <v>83</v>
      </c>
      <c r="AW1077" s="12" t="s">
        <v>35</v>
      </c>
      <c r="AX1077" s="12" t="s">
        <v>73</v>
      </c>
      <c r="AY1077" s="149" t="s">
        <v>251</v>
      </c>
    </row>
    <row r="1078" spans="2:65" s="12" customFormat="1" ht="11.25">
      <c r="B1078" s="147"/>
      <c r="D1078" s="148" t="s">
        <v>261</v>
      </c>
      <c r="E1078" s="149" t="s">
        <v>19</v>
      </c>
      <c r="F1078" s="150" t="s">
        <v>420</v>
      </c>
      <c r="H1078" s="151">
        <v>3.6</v>
      </c>
      <c r="I1078" s="152"/>
      <c r="L1078" s="147"/>
      <c r="M1078" s="153"/>
      <c r="T1078" s="154"/>
      <c r="AT1078" s="149" t="s">
        <v>261</v>
      </c>
      <c r="AU1078" s="149" t="s">
        <v>83</v>
      </c>
      <c r="AV1078" s="12" t="s">
        <v>83</v>
      </c>
      <c r="AW1078" s="12" t="s">
        <v>35</v>
      </c>
      <c r="AX1078" s="12" t="s">
        <v>73</v>
      </c>
      <c r="AY1078" s="149" t="s">
        <v>251</v>
      </c>
    </row>
    <row r="1079" spans="2:65" s="12" customFormat="1" ht="11.25">
      <c r="B1079" s="147"/>
      <c r="D1079" s="148" t="s">
        <v>261</v>
      </c>
      <c r="E1079" s="149" t="s">
        <v>19</v>
      </c>
      <c r="F1079" s="150" t="s">
        <v>421</v>
      </c>
      <c r="H1079" s="151">
        <v>14.4</v>
      </c>
      <c r="I1079" s="152"/>
      <c r="L1079" s="147"/>
      <c r="M1079" s="153"/>
      <c r="T1079" s="154"/>
      <c r="AT1079" s="149" t="s">
        <v>261</v>
      </c>
      <c r="AU1079" s="149" t="s">
        <v>83</v>
      </c>
      <c r="AV1079" s="12" t="s">
        <v>83</v>
      </c>
      <c r="AW1079" s="12" t="s">
        <v>35</v>
      </c>
      <c r="AX1079" s="12" t="s">
        <v>73</v>
      </c>
      <c r="AY1079" s="149" t="s">
        <v>251</v>
      </c>
    </row>
    <row r="1080" spans="2:65" s="12" customFormat="1" ht="11.25">
      <c r="B1080" s="147"/>
      <c r="D1080" s="148" t="s">
        <v>261</v>
      </c>
      <c r="E1080" s="149" t="s">
        <v>19</v>
      </c>
      <c r="F1080" s="150" t="s">
        <v>422</v>
      </c>
      <c r="H1080" s="151">
        <v>14.4</v>
      </c>
      <c r="I1080" s="152"/>
      <c r="L1080" s="147"/>
      <c r="M1080" s="153"/>
      <c r="T1080" s="154"/>
      <c r="AT1080" s="149" t="s">
        <v>261</v>
      </c>
      <c r="AU1080" s="149" t="s">
        <v>83</v>
      </c>
      <c r="AV1080" s="12" t="s">
        <v>83</v>
      </c>
      <c r="AW1080" s="12" t="s">
        <v>35</v>
      </c>
      <c r="AX1080" s="12" t="s">
        <v>73</v>
      </c>
      <c r="AY1080" s="149" t="s">
        <v>251</v>
      </c>
    </row>
    <row r="1081" spans="2:65" s="12" customFormat="1" ht="11.25">
      <c r="B1081" s="147"/>
      <c r="D1081" s="148" t="s">
        <v>261</v>
      </c>
      <c r="E1081" s="149" t="s">
        <v>19</v>
      </c>
      <c r="F1081" s="150" t="s">
        <v>423</v>
      </c>
      <c r="H1081" s="151">
        <v>8.3800000000000008</v>
      </c>
      <c r="I1081" s="152"/>
      <c r="L1081" s="147"/>
      <c r="M1081" s="153"/>
      <c r="T1081" s="154"/>
      <c r="AT1081" s="149" t="s">
        <v>261</v>
      </c>
      <c r="AU1081" s="149" t="s">
        <v>83</v>
      </c>
      <c r="AV1081" s="12" t="s">
        <v>83</v>
      </c>
      <c r="AW1081" s="12" t="s">
        <v>35</v>
      </c>
      <c r="AX1081" s="12" t="s">
        <v>73</v>
      </c>
      <c r="AY1081" s="149" t="s">
        <v>251</v>
      </c>
    </row>
    <row r="1082" spans="2:65" s="12" customFormat="1" ht="11.25">
      <c r="B1082" s="147"/>
      <c r="D1082" s="148" t="s">
        <v>261</v>
      </c>
      <c r="E1082" s="149" t="s">
        <v>19</v>
      </c>
      <c r="F1082" s="150" t="s">
        <v>424</v>
      </c>
      <c r="H1082" s="151">
        <v>6.46</v>
      </c>
      <c r="I1082" s="152"/>
      <c r="L1082" s="147"/>
      <c r="M1082" s="153"/>
      <c r="T1082" s="154"/>
      <c r="AT1082" s="149" t="s">
        <v>261</v>
      </c>
      <c r="AU1082" s="149" t="s">
        <v>83</v>
      </c>
      <c r="AV1082" s="12" t="s">
        <v>83</v>
      </c>
      <c r="AW1082" s="12" t="s">
        <v>35</v>
      </c>
      <c r="AX1082" s="12" t="s">
        <v>73</v>
      </c>
      <c r="AY1082" s="149" t="s">
        <v>251</v>
      </c>
    </row>
    <row r="1083" spans="2:65" s="12" customFormat="1" ht="11.25">
      <c r="B1083" s="147"/>
      <c r="D1083" s="148" t="s">
        <v>261</v>
      </c>
      <c r="E1083" s="149" t="s">
        <v>19</v>
      </c>
      <c r="F1083" s="150" t="s">
        <v>425</v>
      </c>
      <c r="H1083" s="151">
        <v>4.4800000000000004</v>
      </c>
      <c r="I1083" s="152"/>
      <c r="L1083" s="147"/>
      <c r="M1083" s="153"/>
      <c r="T1083" s="154"/>
      <c r="AT1083" s="149" t="s">
        <v>261</v>
      </c>
      <c r="AU1083" s="149" t="s">
        <v>83</v>
      </c>
      <c r="AV1083" s="12" t="s">
        <v>83</v>
      </c>
      <c r="AW1083" s="12" t="s">
        <v>35</v>
      </c>
      <c r="AX1083" s="12" t="s">
        <v>73</v>
      </c>
      <c r="AY1083" s="149" t="s">
        <v>251</v>
      </c>
    </row>
    <row r="1084" spans="2:65" s="12" customFormat="1" ht="11.25">
      <c r="B1084" s="147"/>
      <c r="D1084" s="148" t="s">
        <v>261</v>
      </c>
      <c r="E1084" s="149" t="s">
        <v>19</v>
      </c>
      <c r="F1084" s="150" t="s">
        <v>426</v>
      </c>
      <c r="H1084" s="151">
        <v>1.7</v>
      </c>
      <c r="I1084" s="152"/>
      <c r="L1084" s="147"/>
      <c r="M1084" s="153"/>
      <c r="T1084" s="154"/>
      <c r="AT1084" s="149" t="s">
        <v>261</v>
      </c>
      <c r="AU1084" s="149" t="s">
        <v>83</v>
      </c>
      <c r="AV1084" s="12" t="s">
        <v>83</v>
      </c>
      <c r="AW1084" s="12" t="s">
        <v>35</v>
      </c>
      <c r="AX1084" s="12" t="s">
        <v>73</v>
      </c>
      <c r="AY1084" s="149" t="s">
        <v>251</v>
      </c>
    </row>
    <row r="1085" spans="2:65" s="14" customFormat="1" ht="11.25">
      <c r="B1085" s="161"/>
      <c r="D1085" s="148" t="s">
        <v>261</v>
      </c>
      <c r="E1085" s="162" t="s">
        <v>19</v>
      </c>
      <c r="F1085" s="163" t="s">
        <v>280</v>
      </c>
      <c r="H1085" s="164">
        <v>65.986999999999995</v>
      </c>
      <c r="I1085" s="165"/>
      <c r="L1085" s="161"/>
      <c r="M1085" s="166"/>
      <c r="T1085" s="167"/>
      <c r="AT1085" s="162" t="s">
        <v>261</v>
      </c>
      <c r="AU1085" s="162" t="s">
        <v>83</v>
      </c>
      <c r="AV1085" s="14" t="s">
        <v>257</v>
      </c>
      <c r="AW1085" s="14" t="s">
        <v>35</v>
      </c>
      <c r="AX1085" s="14" t="s">
        <v>81</v>
      </c>
      <c r="AY1085" s="162" t="s">
        <v>251</v>
      </c>
    </row>
    <row r="1086" spans="2:65" s="1" customFormat="1" ht="24.2" customHeight="1">
      <c r="B1086" s="33"/>
      <c r="C1086" s="130" t="s">
        <v>1761</v>
      </c>
      <c r="D1086" s="130" t="s">
        <v>253</v>
      </c>
      <c r="E1086" s="131" t="s">
        <v>1762</v>
      </c>
      <c r="F1086" s="132" t="s">
        <v>1763</v>
      </c>
      <c r="G1086" s="133" t="s">
        <v>101</v>
      </c>
      <c r="H1086" s="134">
        <v>58.143999999999998</v>
      </c>
      <c r="I1086" s="135"/>
      <c r="J1086" s="136">
        <f>ROUND(I1086*H1086,2)</f>
        <v>0</v>
      </c>
      <c r="K1086" s="132" t="s">
        <v>256</v>
      </c>
      <c r="L1086" s="33"/>
      <c r="M1086" s="137" t="s">
        <v>19</v>
      </c>
      <c r="N1086" s="138" t="s">
        <v>44</v>
      </c>
      <c r="P1086" s="139">
        <f>O1086*H1086</f>
        <v>0</v>
      </c>
      <c r="Q1086" s="139">
        <v>2.7999999999999998E-4</v>
      </c>
      <c r="R1086" s="139">
        <f>Q1086*H1086</f>
        <v>1.6280319999999997E-2</v>
      </c>
      <c r="S1086" s="139">
        <v>0</v>
      </c>
      <c r="T1086" s="140">
        <f>S1086*H1086</f>
        <v>0</v>
      </c>
      <c r="AR1086" s="141" t="s">
        <v>346</v>
      </c>
      <c r="AT1086" s="141" t="s">
        <v>253</v>
      </c>
      <c r="AU1086" s="141" t="s">
        <v>83</v>
      </c>
      <c r="AY1086" s="18" t="s">
        <v>251</v>
      </c>
      <c r="BE1086" s="142">
        <f>IF(N1086="základní",J1086,0)</f>
        <v>0</v>
      </c>
      <c r="BF1086" s="142">
        <f>IF(N1086="snížená",J1086,0)</f>
        <v>0</v>
      </c>
      <c r="BG1086" s="142">
        <f>IF(N1086="zákl. přenesená",J1086,0)</f>
        <v>0</v>
      </c>
      <c r="BH1086" s="142">
        <f>IF(N1086="sníž. přenesená",J1086,0)</f>
        <v>0</v>
      </c>
      <c r="BI1086" s="142">
        <f>IF(N1086="nulová",J1086,0)</f>
        <v>0</v>
      </c>
      <c r="BJ1086" s="18" t="s">
        <v>81</v>
      </c>
      <c r="BK1086" s="142">
        <f>ROUND(I1086*H1086,2)</f>
        <v>0</v>
      </c>
      <c r="BL1086" s="18" t="s">
        <v>346</v>
      </c>
      <c r="BM1086" s="141" t="s">
        <v>1764</v>
      </c>
    </row>
    <row r="1087" spans="2:65" s="1" customFormat="1" ht="11.25">
      <c r="B1087" s="33"/>
      <c r="D1087" s="143" t="s">
        <v>259</v>
      </c>
      <c r="F1087" s="144" t="s">
        <v>1765</v>
      </c>
      <c r="I1087" s="145"/>
      <c r="L1087" s="33"/>
      <c r="M1087" s="146"/>
      <c r="T1087" s="54"/>
      <c r="AT1087" s="18" t="s">
        <v>259</v>
      </c>
      <c r="AU1087" s="18" t="s">
        <v>83</v>
      </c>
    </row>
    <row r="1088" spans="2:65" s="13" customFormat="1" ht="11.25">
      <c r="B1088" s="155"/>
      <c r="D1088" s="148" t="s">
        <v>261</v>
      </c>
      <c r="E1088" s="156" t="s">
        <v>19</v>
      </c>
      <c r="F1088" s="157" t="s">
        <v>1766</v>
      </c>
      <c r="H1088" s="156" t="s">
        <v>19</v>
      </c>
      <c r="I1088" s="158"/>
      <c r="L1088" s="155"/>
      <c r="M1088" s="159"/>
      <c r="T1088" s="160"/>
      <c r="AT1088" s="156" t="s">
        <v>261</v>
      </c>
      <c r="AU1088" s="156" t="s">
        <v>83</v>
      </c>
      <c r="AV1088" s="13" t="s">
        <v>81</v>
      </c>
      <c r="AW1088" s="13" t="s">
        <v>35</v>
      </c>
      <c r="AX1088" s="13" t="s">
        <v>73</v>
      </c>
      <c r="AY1088" s="156" t="s">
        <v>251</v>
      </c>
    </row>
    <row r="1089" spans="2:51" s="12" customFormat="1" ht="11.25">
      <c r="B1089" s="147"/>
      <c r="D1089" s="148" t="s">
        <v>261</v>
      </c>
      <c r="E1089" s="149" t="s">
        <v>19</v>
      </c>
      <c r="F1089" s="150" t="s">
        <v>600</v>
      </c>
      <c r="H1089" s="151">
        <v>0.88400000000000001</v>
      </c>
      <c r="I1089" s="152"/>
      <c r="L1089" s="147"/>
      <c r="M1089" s="153"/>
      <c r="T1089" s="154"/>
      <c r="AT1089" s="149" t="s">
        <v>261</v>
      </c>
      <c r="AU1089" s="149" t="s">
        <v>83</v>
      </c>
      <c r="AV1089" s="12" t="s">
        <v>83</v>
      </c>
      <c r="AW1089" s="12" t="s">
        <v>35</v>
      </c>
      <c r="AX1089" s="12" t="s">
        <v>73</v>
      </c>
      <c r="AY1089" s="149" t="s">
        <v>251</v>
      </c>
    </row>
    <row r="1090" spans="2:51" s="12" customFormat="1" ht="11.25">
      <c r="B1090" s="147"/>
      <c r="D1090" s="148" t="s">
        <v>261</v>
      </c>
      <c r="E1090" s="149" t="s">
        <v>19</v>
      </c>
      <c r="F1090" s="150" t="s">
        <v>601</v>
      </c>
      <c r="H1090" s="151">
        <v>3.6</v>
      </c>
      <c r="I1090" s="152"/>
      <c r="L1090" s="147"/>
      <c r="M1090" s="153"/>
      <c r="T1090" s="154"/>
      <c r="AT1090" s="149" t="s">
        <v>261</v>
      </c>
      <c r="AU1090" s="149" t="s">
        <v>83</v>
      </c>
      <c r="AV1090" s="12" t="s">
        <v>83</v>
      </c>
      <c r="AW1090" s="12" t="s">
        <v>35</v>
      </c>
      <c r="AX1090" s="12" t="s">
        <v>73</v>
      </c>
      <c r="AY1090" s="149" t="s">
        <v>251</v>
      </c>
    </row>
    <row r="1091" spans="2:51" s="12" customFormat="1" ht="11.25">
      <c r="B1091" s="147"/>
      <c r="D1091" s="148" t="s">
        <v>261</v>
      </c>
      <c r="E1091" s="149" t="s">
        <v>19</v>
      </c>
      <c r="F1091" s="150" t="s">
        <v>602</v>
      </c>
      <c r="H1091" s="151">
        <v>1.2</v>
      </c>
      <c r="I1091" s="152"/>
      <c r="L1091" s="147"/>
      <c r="M1091" s="153"/>
      <c r="T1091" s="154"/>
      <c r="AT1091" s="149" t="s">
        <v>261</v>
      </c>
      <c r="AU1091" s="149" t="s">
        <v>83</v>
      </c>
      <c r="AV1091" s="12" t="s">
        <v>83</v>
      </c>
      <c r="AW1091" s="12" t="s">
        <v>35</v>
      </c>
      <c r="AX1091" s="12" t="s">
        <v>73</v>
      </c>
      <c r="AY1091" s="149" t="s">
        <v>251</v>
      </c>
    </row>
    <row r="1092" spans="2:51" s="12" customFormat="1" ht="11.25">
      <c r="B1092" s="147"/>
      <c r="D1092" s="148" t="s">
        <v>261</v>
      </c>
      <c r="E1092" s="149" t="s">
        <v>19</v>
      </c>
      <c r="F1092" s="150" t="s">
        <v>603</v>
      </c>
      <c r="H1092" s="151">
        <v>4.8</v>
      </c>
      <c r="I1092" s="152"/>
      <c r="L1092" s="147"/>
      <c r="M1092" s="153"/>
      <c r="T1092" s="154"/>
      <c r="AT1092" s="149" t="s">
        <v>261</v>
      </c>
      <c r="AU1092" s="149" t="s">
        <v>83</v>
      </c>
      <c r="AV1092" s="12" t="s">
        <v>83</v>
      </c>
      <c r="AW1092" s="12" t="s">
        <v>35</v>
      </c>
      <c r="AX1092" s="12" t="s">
        <v>73</v>
      </c>
      <c r="AY1092" s="149" t="s">
        <v>251</v>
      </c>
    </row>
    <row r="1093" spans="2:51" s="12" customFormat="1" ht="11.25">
      <c r="B1093" s="147"/>
      <c r="D1093" s="148" t="s">
        <v>261</v>
      </c>
      <c r="E1093" s="149" t="s">
        <v>19</v>
      </c>
      <c r="F1093" s="150" t="s">
        <v>604</v>
      </c>
      <c r="H1093" s="151">
        <v>4.8</v>
      </c>
      <c r="I1093" s="152"/>
      <c r="L1093" s="147"/>
      <c r="M1093" s="153"/>
      <c r="T1093" s="154"/>
      <c r="AT1093" s="149" t="s">
        <v>261</v>
      </c>
      <c r="AU1093" s="149" t="s">
        <v>83</v>
      </c>
      <c r="AV1093" s="12" t="s">
        <v>83</v>
      </c>
      <c r="AW1093" s="12" t="s">
        <v>35</v>
      </c>
      <c r="AX1093" s="12" t="s">
        <v>73</v>
      </c>
      <c r="AY1093" s="149" t="s">
        <v>251</v>
      </c>
    </row>
    <row r="1094" spans="2:51" s="15" customFormat="1" ht="11.25">
      <c r="B1094" s="168"/>
      <c r="D1094" s="148" t="s">
        <v>261</v>
      </c>
      <c r="E1094" s="169" t="s">
        <v>19</v>
      </c>
      <c r="F1094" s="170" t="s">
        <v>393</v>
      </c>
      <c r="H1094" s="171">
        <v>15.284000000000001</v>
      </c>
      <c r="I1094" s="172"/>
      <c r="L1094" s="168"/>
      <c r="M1094" s="173"/>
      <c r="T1094" s="174"/>
      <c r="AT1094" s="169" t="s">
        <v>261</v>
      </c>
      <c r="AU1094" s="169" t="s">
        <v>83</v>
      </c>
      <c r="AV1094" s="15" t="s">
        <v>268</v>
      </c>
      <c r="AW1094" s="15" t="s">
        <v>35</v>
      </c>
      <c r="AX1094" s="15" t="s">
        <v>73</v>
      </c>
      <c r="AY1094" s="169" t="s">
        <v>251</v>
      </c>
    </row>
    <row r="1095" spans="2:51" s="12" customFormat="1" ht="11.25">
      <c r="B1095" s="147"/>
      <c r="D1095" s="148" t="s">
        <v>261</v>
      </c>
      <c r="E1095" s="149" t="s">
        <v>19</v>
      </c>
      <c r="F1095" s="150" t="s">
        <v>605</v>
      </c>
      <c r="H1095" s="151">
        <v>2.2999999999999998</v>
      </c>
      <c r="I1095" s="152"/>
      <c r="L1095" s="147"/>
      <c r="M1095" s="153"/>
      <c r="T1095" s="154"/>
      <c r="AT1095" s="149" t="s">
        <v>261</v>
      </c>
      <c r="AU1095" s="149" t="s">
        <v>83</v>
      </c>
      <c r="AV1095" s="12" t="s">
        <v>83</v>
      </c>
      <c r="AW1095" s="12" t="s">
        <v>35</v>
      </c>
      <c r="AX1095" s="12" t="s">
        <v>73</v>
      </c>
      <c r="AY1095" s="149" t="s">
        <v>251</v>
      </c>
    </row>
    <row r="1096" spans="2:51" s="12" customFormat="1" ht="11.25">
      <c r="B1096" s="147"/>
      <c r="D1096" s="148" t="s">
        <v>261</v>
      </c>
      <c r="E1096" s="149" t="s">
        <v>19</v>
      </c>
      <c r="F1096" s="150" t="s">
        <v>606</v>
      </c>
      <c r="H1096" s="151">
        <v>2.2999999999999998</v>
      </c>
      <c r="I1096" s="152"/>
      <c r="L1096" s="147"/>
      <c r="M1096" s="153"/>
      <c r="T1096" s="154"/>
      <c r="AT1096" s="149" t="s">
        <v>261</v>
      </c>
      <c r="AU1096" s="149" t="s">
        <v>83</v>
      </c>
      <c r="AV1096" s="12" t="s">
        <v>83</v>
      </c>
      <c r="AW1096" s="12" t="s">
        <v>35</v>
      </c>
      <c r="AX1096" s="12" t="s">
        <v>73</v>
      </c>
      <c r="AY1096" s="149" t="s">
        <v>251</v>
      </c>
    </row>
    <row r="1097" spans="2:51" s="15" customFormat="1" ht="11.25">
      <c r="B1097" s="168"/>
      <c r="D1097" s="148" t="s">
        <v>261</v>
      </c>
      <c r="E1097" s="169" t="s">
        <v>19</v>
      </c>
      <c r="F1097" s="170" t="s">
        <v>393</v>
      </c>
      <c r="H1097" s="171">
        <v>4.5999999999999996</v>
      </c>
      <c r="I1097" s="172"/>
      <c r="L1097" s="168"/>
      <c r="M1097" s="173"/>
      <c r="T1097" s="174"/>
      <c r="AT1097" s="169" t="s">
        <v>261</v>
      </c>
      <c r="AU1097" s="169" t="s">
        <v>83</v>
      </c>
      <c r="AV1097" s="15" t="s">
        <v>268</v>
      </c>
      <c r="AW1097" s="15" t="s">
        <v>35</v>
      </c>
      <c r="AX1097" s="15" t="s">
        <v>73</v>
      </c>
      <c r="AY1097" s="169" t="s">
        <v>251</v>
      </c>
    </row>
    <row r="1098" spans="2:51" s="12" customFormat="1" ht="11.25">
      <c r="B1098" s="147"/>
      <c r="D1098" s="148" t="s">
        <v>261</v>
      </c>
      <c r="E1098" s="149" t="s">
        <v>19</v>
      </c>
      <c r="F1098" s="150" t="s">
        <v>607</v>
      </c>
      <c r="H1098" s="151">
        <v>2.36</v>
      </c>
      <c r="I1098" s="152"/>
      <c r="L1098" s="147"/>
      <c r="M1098" s="153"/>
      <c r="T1098" s="154"/>
      <c r="AT1098" s="149" t="s">
        <v>261</v>
      </c>
      <c r="AU1098" s="149" t="s">
        <v>83</v>
      </c>
      <c r="AV1098" s="12" t="s">
        <v>83</v>
      </c>
      <c r="AW1098" s="12" t="s">
        <v>35</v>
      </c>
      <c r="AX1098" s="12" t="s">
        <v>73</v>
      </c>
      <c r="AY1098" s="149" t="s">
        <v>251</v>
      </c>
    </row>
    <row r="1099" spans="2:51" s="12" customFormat="1" ht="11.25">
      <c r="B1099" s="147"/>
      <c r="D1099" s="148" t="s">
        <v>261</v>
      </c>
      <c r="E1099" s="149" t="s">
        <v>19</v>
      </c>
      <c r="F1099" s="150" t="s">
        <v>608</v>
      </c>
      <c r="H1099" s="151">
        <v>20.7</v>
      </c>
      <c r="I1099" s="152"/>
      <c r="L1099" s="147"/>
      <c r="M1099" s="153"/>
      <c r="T1099" s="154"/>
      <c r="AT1099" s="149" t="s">
        <v>261</v>
      </c>
      <c r="AU1099" s="149" t="s">
        <v>83</v>
      </c>
      <c r="AV1099" s="12" t="s">
        <v>83</v>
      </c>
      <c r="AW1099" s="12" t="s">
        <v>35</v>
      </c>
      <c r="AX1099" s="12" t="s">
        <v>73</v>
      </c>
      <c r="AY1099" s="149" t="s">
        <v>251</v>
      </c>
    </row>
    <row r="1100" spans="2:51" s="12" customFormat="1" ht="11.25">
      <c r="B1100" s="147"/>
      <c r="D1100" s="148" t="s">
        <v>261</v>
      </c>
      <c r="E1100" s="149" t="s">
        <v>19</v>
      </c>
      <c r="F1100" s="150" t="s">
        <v>609</v>
      </c>
      <c r="H1100" s="151">
        <v>6.3</v>
      </c>
      <c r="I1100" s="152"/>
      <c r="L1100" s="147"/>
      <c r="M1100" s="153"/>
      <c r="T1100" s="154"/>
      <c r="AT1100" s="149" t="s">
        <v>261</v>
      </c>
      <c r="AU1100" s="149" t="s">
        <v>83</v>
      </c>
      <c r="AV1100" s="12" t="s">
        <v>83</v>
      </c>
      <c r="AW1100" s="12" t="s">
        <v>35</v>
      </c>
      <c r="AX1100" s="12" t="s">
        <v>73</v>
      </c>
      <c r="AY1100" s="149" t="s">
        <v>251</v>
      </c>
    </row>
    <row r="1101" spans="2:51" s="12" customFormat="1" ht="11.25">
      <c r="B1101" s="147"/>
      <c r="D1101" s="148" t="s">
        <v>261</v>
      </c>
      <c r="E1101" s="149" t="s">
        <v>19</v>
      </c>
      <c r="F1101" s="150" t="s">
        <v>610</v>
      </c>
      <c r="H1101" s="151">
        <v>2.2999999999999998</v>
      </c>
      <c r="I1101" s="152"/>
      <c r="L1101" s="147"/>
      <c r="M1101" s="153"/>
      <c r="T1101" s="154"/>
      <c r="AT1101" s="149" t="s">
        <v>261</v>
      </c>
      <c r="AU1101" s="149" t="s">
        <v>83</v>
      </c>
      <c r="AV1101" s="12" t="s">
        <v>83</v>
      </c>
      <c r="AW1101" s="12" t="s">
        <v>35</v>
      </c>
      <c r="AX1101" s="12" t="s">
        <v>73</v>
      </c>
      <c r="AY1101" s="149" t="s">
        <v>251</v>
      </c>
    </row>
    <row r="1102" spans="2:51" s="12" customFormat="1" ht="11.25">
      <c r="B1102" s="147"/>
      <c r="D1102" s="148" t="s">
        <v>261</v>
      </c>
      <c r="E1102" s="149" t="s">
        <v>19</v>
      </c>
      <c r="F1102" s="150" t="s">
        <v>611</v>
      </c>
      <c r="H1102" s="151">
        <v>6.6</v>
      </c>
      <c r="I1102" s="152"/>
      <c r="L1102" s="147"/>
      <c r="M1102" s="153"/>
      <c r="T1102" s="154"/>
      <c r="AT1102" s="149" t="s">
        <v>261</v>
      </c>
      <c r="AU1102" s="149" t="s">
        <v>83</v>
      </c>
      <c r="AV1102" s="12" t="s">
        <v>83</v>
      </c>
      <c r="AW1102" s="12" t="s">
        <v>35</v>
      </c>
      <c r="AX1102" s="12" t="s">
        <v>73</v>
      </c>
      <c r="AY1102" s="149" t="s">
        <v>251</v>
      </c>
    </row>
    <row r="1103" spans="2:51" s="15" customFormat="1" ht="11.25">
      <c r="B1103" s="168"/>
      <c r="D1103" s="148" t="s">
        <v>261</v>
      </c>
      <c r="E1103" s="169" t="s">
        <v>19</v>
      </c>
      <c r="F1103" s="170" t="s">
        <v>393</v>
      </c>
      <c r="H1103" s="171">
        <v>38.26</v>
      </c>
      <c r="I1103" s="172"/>
      <c r="L1103" s="168"/>
      <c r="M1103" s="173"/>
      <c r="T1103" s="174"/>
      <c r="AT1103" s="169" t="s">
        <v>261</v>
      </c>
      <c r="AU1103" s="169" t="s">
        <v>83</v>
      </c>
      <c r="AV1103" s="15" t="s">
        <v>268</v>
      </c>
      <c r="AW1103" s="15" t="s">
        <v>35</v>
      </c>
      <c r="AX1103" s="15" t="s">
        <v>73</v>
      </c>
      <c r="AY1103" s="169" t="s">
        <v>251</v>
      </c>
    </row>
    <row r="1104" spans="2:51" s="14" customFormat="1" ht="11.25">
      <c r="B1104" s="161"/>
      <c r="D1104" s="148" t="s">
        <v>261</v>
      </c>
      <c r="E1104" s="162" t="s">
        <v>19</v>
      </c>
      <c r="F1104" s="163" t="s">
        <v>280</v>
      </c>
      <c r="H1104" s="164">
        <v>58.143999999999998</v>
      </c>
      <c r="I1104" s="165"/>
      <c r="L1104" s="161"/>
      <c r="M1104" s="166"/>
      <c r="T1104" s="167"/>
      <c r="AT1104" s="162" t="s">
        <v>261</v>
      </c>
      <c r="AU1104" s="162" t="s">
        <v>83</v>
      </c>
      <c r="AV1104" s="14" t="s">
        <v>257</v>
      </c>
      <c r="AW1104" s="14" t="s">
        <v>35</v>
      </c>
      <c r="AX1104" s="14" t="s">
        <v>81</v>
      </c>
      <c r="AY1104" s="162" t="s">
        <v>251</v>
      </c>
    </row>
    <row r="1105" spans="2:65" s="1" customFormat="1" ht="24.2" customHeight="1">
      <c r="B1105" s="33"/>
      <c r="C1105" s="130" t="s">
        <v>1767</v>
      </c>
      <c r="D1105" s="130" t="s">
        <v>253</v>
      </c>
      <c r="E1105" s="131" t="s">
        <v>1768</v>
      </c>
      <c r="F1105" s="132" t="s">
        <v>1769</v>
      </c>
      <c r="G1105" s="133" t="s">
        <v>101</v>
      </c>
      <c r="H1105" s="134">
        <v>38.26</v>
      </c>
      <c r="I1105" s="135"/>
      <c r="J1105" s="136">
        <f>ROUND(I1105*H1105,2)</f>
        <v>0</v>
      </c>
      <c r="K1105" s="132" t="s">
        <v>256</v>
      </c>
      <c r="L1105" s="33"/>
      <c r="M1105" s="137" t="s">
        <v>19</v>
      </c>
      <c r="N1105" s="138" t="s">
        <v>44</v>
      </c>
      <c r="P1105" s="139">
        <f>O1105*H1105</f>
        <v>0</v>
      </c>
      <c r="Q1105" s="139">
        <v>3.9100000000000003E-3</v>
      </c>
      <c r="R1105" s="139">
        <f>Q1105*H1105</f>
        <v>0.1495966</v>
      </c>
      <c r="S1105" s="139">
        <v>0</v>
      </c>
      <c r="T1105" s="140">
        <f>S1105*H1105</f>
        <v>0</v>
      </c>
      <c r="AR1105" s="141" t="s">
        <v>346</v>
      </c>
      <c r="AT1105" s="141" t="s">
        <v>253</v>
      </c>
      <c r="AU1105" s="141" t="s">
        <v>83</v>
      </c>
      <c r="AY1105" s="18" t="s">
        <v>251</v>
      </c>
      <c r="BE1105" s="142">
        <f>IF(N1105="základní",J1105,0)</f>
        <v>0</v>
      </c>
      <c r="BF1105" s="142">
        <f>IF(N1105="snížená",J1105,0)</f>
        <v>0</v>
      </c>
      <c r="BG1105" s="142">
        <f>IF(N1105="zákl. přenesená",J1105,0)</f>
        <v>0</v>
      </c>
      <c r="BH1105" s="142">
        <f>IF(N1105="sníž. přenesená",J1105,0)</f>
        <v>0</v>
      </c>
      <c r="BI1105" s="142">
        <f>IF(N1105="nulová",J1105,0)</f>
        <v>0</v>
      </c>
      <c r="BJ1105" s="18" t="s">
        <v>81</v>
      </c>
      <c r="BK1105" s="142">
        <f>ROUND(I1105*H1105,2)</f>
        <v>0</v>
      </c>
      <c r="BL1105" s="18" t="s">
        <v>346</v>
      </c>
      <c r="BM1105" s="141" t="s">
        <v>1770</v>
      </c>
    </row>
    <row r="1106" spans="2:65" s="1" customFormat="1" ht="11.25">
      <c r="B1106" s="33"/>
      <c r="D1106" s="143" t="s">
        <v>259</v>
      </c>
      <c r="F1106" s="144" t="s">
        <v>1771</v>
      </c>
      <c r="I1106" s="145"/>
      <c r="L1106" s="33"/>
      <c r="M1106" s="146"/>
      <c r="T1106" s="54"/>
      <c r="AT1106" s="18" t="s">
        <v>259</v>
      </c>
      <c r="AU1106" s="18" t="s">
        <v>83</v>
      </c>
    </row>
    <row r="1107" spans="2:65" s="13" customFormat="1" ht="11.25">
      <c r="B1107" s="155"/>
      <c r="D1107" s="148" t="s">
        <v>261</v>
      </c>
      <c r="E1107" s="156" t="s">
        <v>19</v>
      </c>
      <c r="F1107" s="157" t="s">
        <v>1772</v>
      </c>
      <c r="H1107" s="156" t="s">
        <v>19</v>
      </c>
      <c r="I1107" s="158"/>
      <c r="L1107" s="155"/>
      <c r="M1107" s="159"/>
      <c r="T1107" s="160"/>
      <c r="AT1107" s="156" t="s">
        <v>261</v>
      </c>
      <c r="AU1107" s="156" t="s">
        <v>83</v>
      </c>
      <c r="AV1107" s="13" t="s">
        <v>81</v>
      </c>
      <c r="AW1107" s="13" t="s">
        <v>35</v>
      </c>
      <c r="AX1107" s="13" t="s">
        <v>73</v>
      </c>
      <c r="AY1107" s="156" t="s">
        <v>251</v>
      </c>
    </row>
    <row r="1108" spans="2:65" s="12" customFormat="1" ht="11.25">
      <c r="B1108" s="147"/>
      <c r="D1108" s="148" t="s">
        <v>261</v>
      </c>
      <c r="E1108" s="149" t="s">
        <v>19</v>
      </c>
      <c r="F1108" s="150" t="s">
        <v>106</v>
      </c>
      <c r="H1108" s="151">
        <v>38.26</v>
      </c>
      <c r="I1108" s="152"/>
      <c r="L1108" s="147"/>
      <c r="M1108" s="153"/>
      <c r="T1108" s="154"/>
      <c r="AT1108" s="149" t="s">
        <v>261</v>
      </c>
      <c r="AU1108" s="149" t="s">
        <v>83</v>
      </c>
      <c r="AV1108" s="12" t="s">
        <v>83</v>
      </c>
      <c r="AW1108" s="12" t="s">
        <v>35</v>
      </c>
      <c r="AX1108" s="12" t="s">
        <v>81</v>
      </c>
      <c r="AY1108" s="149" t="s">
        <v>251</v>
      </c>
    </row>
    <row r="1109" spans="2:65" s="1" customFormat="1" ht="16.5" customHeight="1">
      <c r="B1109" s="33"/>
      <c r="C1109" s="130" t="s">
        <v>1773</v>
      </c>
      <c r="D1109" s="130" t="s">
        <v>253</v>
      </c>
      <c r="E1109" s="131" t="s">
        <v>1774</v>
      </c>
      <c r="F1109" s="132" t="s">
        <v>1775</v>
      </c>
      <c r="G1109" s="133" t="s">
        <v>101</v>
      </c>
      <c r="H1109" s="134">
        <v>56.22</v>
      </c>
      <c r="I1109" s="135"/>
      <c r="J1109" s="136">
        <f>ROUND(I1109*H1109,2)</f>
        <v>0</v>
      </c>
      <c r="K1109" s="132" t="s">
        <v>256</v>
      </c>
      <c r="L1109" s="33"/>
      <c r="M1109" s="137" t="s">
        <v>19</v>
      </c>
      <c r="N1109" s="138" t="s">
        <v>44</v>
      </c>
      <c r="P1109" s="139">
        <f>O1109*H1109</f>
        <v>0</v>
      </c>
      <c r="Q1109" s="139">
        <v>0</v>
      </c>
      <c r="R1109" s="139">
        <f>Q1109*H1109</f>
        <v>0</v>
      </c>
      <c r="S1109" s="139">
        <v>2E-3</v>
      </c>
      <c r="T1109" s="140">
        <f>S1109*H1109</f>
        <v>0.11244</v>
      </c>
      <c r="AR1109" s="141" t="s">
        <v>346</v>
      </c>
      <c r="AT1109" s="141" t="s">
        <v>253</v>
      </c>
      <c r="AU1109" s="141" t="s">
        <v>83</v>
      </c>
      <c r="AY1109" s="18" t="s">
        <v>251</v>
      </c>
      <c r="BE1109" s="142">
        <f>IF(N1109="základní",J1109,0)</f>
        <v>0</v>
      </c>
      <c r="BF1109" s="142">
        <f>IF(N1109="snížená",J1109,0)</f>
        <v>0</v>
      </c>
      <c r="BG1109" s="142">
        <f>IF(N1109="zákl. přenesená",J1109,0)</f>
        <v>0</v>
      </c>
      <c r="BH1109" s="142">
        <f>IF(N1109="sníž. přenesená",J1109,0)</f>
        <v>0</v>
      </c>
      <c r="BI1109" s="142">
        <f>IF(N1109="nulová",J1109,0)</f>
        <v>0</v>
      </c>
      <c r="BJ1109" s="18" t="s">
        <v>81</v>
      </c>
      <c r="BK1109" s="142">
        <f>ROUND(I1109*H1109,2)</f>
        <v>0</v>
      </c>
      <c r="BL1109" s="18" t="s">
        <v>346</v>
      </c>
      <c r="BM1109" s="141" t="s">
        <v>1776</v>
      </c>
    </row>
    <row r="1110" spans="2:65" s="1" customFormat="1" ht="11.25">
      <c r="B1110" s="33"/>
      <c r="D1110" s="143" t="s">
        <v>259</v>
      </c>
      <c r="F1110" s="144" t="s">
        <v>1777</v>
      </c>
      <c r="I1110" s="145"/>
      <c r="L1110" s="33"/>
      <c r="M1110" s="146"/>
      <c r="T1110" s="54"/>
      <c r="AT1110" s="18" t="s">
        <v>259</v>
      </c>
      <c r="AU1110" s="18" t="s">
        <v>83</v>
      </c>
    </row>
    <row r="1111" spans="2:65" s="12" customFormat="1" ht="11.25">
      <c r="B1111" s="147"/>
      <c r="D1111" s="148" t="s">
        <v>261</v>
      </c>
      <c r="E1111" s="149" t="s">
        <v>19</v>
      </c>
      <c r="F1111" s="150" t="s">
        <v>1778</v>
      </c>
      <c r="H1111" s="151">
        <v>2</v>
      </c>
      <c r="I1111" s="152"/>
      <c r="L1111" s="147"/>
      <c r="M1111" s="153"/>
      <c r="T1111" s="154"/>
      <c r="AT1111" s="149" t="s">
        <v>261</v>
      </c>
      <c r="AU1111" s="149" t="s">
        <v>83</v>
      </c>
      <c r="AV1111" s="12" t="s">
        <v>83</v>
      </c>
      <c r="AW1111" s="12" t="s">
        <v>35</v>
      </c>
      <c r="AX1111" s="12" t="s">
        <v>73</v>
      </c>
      <c r="AY1111" s="149" t="s">
        <v>251</v>
      </c>
    </row>
    <row r="1112" spans="2:65" s="12" customFormat="1" ht="11.25">
      <c r="B1112" s="147"/>
      <c r="D1112" s="148" t="s">
        <v>261</v>
      </c>
      <c r="E1112" s="149" t="s">
        <v>19</v>
      </c>
      <c r="F1112" s="150" t="s">
        <v>1779</v>
      </c>
      <c r="H1112" s="151">
        <v>5.6</v>
      </c>
      <c r="I1112" s="152"/>
      <c r="L1112" s="147"/>
      <c r="M1112" s="153"/>
      <c r="T1112" s="154"/>
      <c r="AT1112" s="149" t="s">
        <v>261</v>
      </c>
      <c r="AU1112" s="149" t="s">
        <v>83</v>
      </c>
      <c r="AV1112" s="12" t="s">
        <v>83</v>
      </c>
      <c r="AW1112" s="12" t="s">
        <v>35</v>
      </c>
      <c r="AX1112" s="12" t="s">
        <v>73</v>
      </c>
      <c r="AY1112" s="149" t="s">
        <v>251</v>
      </c>
    </row>
    <row r="1113" spans="2:65" s="12" customFormat="1" ht="11.25">
      <c r="B1113" s="147"/>
      <c r="D1113" s="148" t="s">
        <v>261</v>
      </c>
      <c r="E1113" s="149" t="s">
        <v>19</v>
      </c>
      <c r="F1113" s="150" t="s">
        <v>1780</v>
      </c>
      <c r="H1113" s="151">
        <v>4.2</v>
      </c>
      <c r="I1113" s="152"/>
      <c r="L1113" s="147"/>
      <c r="M1113" s="153"/>
      <c r="T1113" s="154"/>
      <c r="AT1113" s="149" t="s">
        <v>261</v>
      </c>
      <c r="AU1113" s="149" t="s">
        <v>83</v>
      </c>
      <c r="AV1113" s="12" t="s">
        <v>83</v>
      </c>
      <c r="AW1113" s="12" t="s">
        <v>35</v>
      </c>
      <c r="AX1113" s="12" t="s">
        <v>73</v>
      </c>
      <c r="AY1113" s="149" t="s">
        <v>251</v>
      </c>
    </row>
    <row r="1114" spans="2:65" s="12" customFormat="1" ht="11.25">
      <c r="B1114" s="147"/>
      <c r="D1114" s="148" t="s">
        <v>261</v>
      </c>
      <c r="E1114" s="149" t="s">
        <v>19</v>
      </c>
      <c r="F1114" s="150" t="s">
        <v>1781</v>
      </c>
      <c r="H1114" s="151">
        <v>4.8</v>
      </c>
      <c r="I1114" s="152"/>
      <c r="L1114" s="147"/>
      <c r="M1114" s="153"/>
      <c r="T1114" s="154"/>
      <c r="AT1114" s="149" t="s">
        <v>261</v>
      </c>
      <c r="AU1114" s="149" t="s">
        <v>83</v>
      </c>
      <c r="AV1114" s="12" t="s">
        <v>83</v>
      </c>
      <c r="AW1114" s="12" t="s">
        <v>35</v>
      </c>
      <c r="AX1114" s="12" t="s">
        <v>73</v>
      </c>
      <c r="AY1114" s="149" t="s">
        <v>251</v>
      </c>
    </row>
    <row r="1115" spans="2:65" s="12" customFormat="1" ht="11.25">
      <c r="B1115" s="147"/>
      <c r="D1115" s="148" t="s">
        <v>261</v>
      </c>
      <c r="E1115" s="149" t="s">
        <v>19</v>
      </c>
      <c r="F1115" s="150" t="s">
        <v>1782</v>
      </c>
      <c r="H1115" s="151">
        <v>2.36</v>
      </c>
      <c r="I1115" s="152"/>
      <c r="L1115" s="147"/>
      <c r="M1115" s="153"/>
      <c r="T1115" s="154"/>
      <c r="AT1115" s="149" t="s">
        <v>261</v>
      </c>
      <c r="AU1115" s="149" t="s">
        <v>83</v>
      </c>
      <c r="AV1115" s="12" t="s">
        <v>83</v>
      </c>
      <c r="AW1115" s="12" t="s">
        <v>35</v>
      </c>
      <c r="AX1115" s="12" t="s">
        <v>73</v>
      </c>
      <c r="AY1115" s="149" t="s">
        <v>251</v>
      </c>
    </row>
    <row r="1116" spans="2:65" s="12" customFormat="1" ht="11.25">
      <c r="B1116" s="147"/>
      <c r="D1116" s="148" t="s">
        <v>261</v>
      </c>
      <c r="E1116" s="149" t="s">
        <v>19</v>
      </c>
      <c r="F1116" s="150" t="s">
        <v>1783</v>
      </c>
      <c r="H1116" s="151">
        <v>3.65</v>
      </c>
      <c r="I1116" s="152"/>
      <c r="L1116" s="147"/>
      <c r="M1116" s="153"/>
      <c r="T1116" s="154"/>
      <c r="AT1116" s="149" t="s">
        <v>261</v>
      </c>
      <c r="AU1116" s="149" t="s">
        <v>83</v>
      </c>
      <c r="AV1116" s="12" t="s">
        <v>83</v>
      </c>
      <c r="AW1116" s="12" t="s">
        <v>35</v>
      </c>
      <c r="AX1116" s="12" t="s">
        <v>73</v>
      </c>
      <c r="AY1116" s="149" t="s">
        <v>251</v>
      </c>
    </row>
    <row r="1117" spans="2:65" s="12" customFormat="1" ht="11.25">
      <c r="B1117" s="147"/>
      <c r="D1117" s="148" t="s">
        <v>261</v>
      </c>
      <c r="E1117" s="149" t="s">
        <v>19</v>
      </c>
      <c r="F1117" s="150" t="s">
        <v>1784</v>
      </c>
      <c r="H1117" s="151">
        <v>4.8</v>
      </c>
      <c r="I1117" s="152"/>
      <c r="L1117" s="147"/>
      <c r="M1117" s="153"/>
      <c r="T1117" s="154"/>
      <c r="AT1117" s="149" t="s">
        <v>261</v>
      </c>
      <c r="AU1117" s="149" t="s">
        <v>83</v>
      </c>
      <c r="AV1117" s="12" t="s">
        <v>83</v>
      </c>
      <c r="AW1117" s="12" t="s">
        <v>35</v>
      </c>
      <c r="AX1117" s="12" t="s">
        <v>73</v>
      </c>
      <c r="AY1117" s="149" t="s">
        <v>251</v>
      </c>
    </row>
    <row r="1118" spans="2:65" s="12" customFormat="1" ht="11.25">
      <c r="B1118" s="147"/>
      <c r="D1118" s="148" t="s">
        <v>261</v>
      </c>
      <c r="E1118" s="149" t="s">
        <v>19</v>
      </c>
      <c r="F1118" s="150" t="s">
        <v>1785</v>
      </c>
      <c r="H1118" s="151">
        <v>2.4</v>
      </c>
      <c r="I1118" s="152"/>
      <c r="L1118" s="147"/>
      <c r="M1118" s="153"/>
      <c r="T1118" s="154"/>
      <c r="AT1118" s="149" t="s">
        <v>261</v>
      </c>
      <c r="AU1118" s="149" t="s">
        <v>83</v>
      </c>
      <c r="AV1118" s="12" t="s">
        <v>83</v>
      </c>
      <c r="AW1118" s="12" t="s">
        <v>35</v>
      </c>
      <c r="AX1118" s="12" t="s">
        <v>73</v>
      </c>
      <c r="AY1118" s="149" t="s">
        <v>251</v>
      </c>
    </row>
    <row r="1119" spans="2:65" s="12" customFormat="1" ht="11.25">
      <c r="B1119" s="147"/>
      <c r="D1119" s="148" t="s">
        <v>261</v>
      </c>
      <c r="E1119" s="149" t="s">
        <v>19</v>
      </c>
      <c r="F1119" s="150" t="s">
        <v>1786</v>
      </c>
      <c r="H1119" s="151">
        <v>3.5</v>
      </c>
      <c r="I1119" s="152"/>
      <c r="L1119" s="147"/>
      <c r="M1119" s="153"/>
      <c r="T1119" s="154"/>
      <c r="AT1119" s="149" t="s">
        <v>261</v>
      </c>
      <c r="AU1119" s="149" t="s">
        <v>83</v>
      </c>
      <c r="AV1119" s="12" t="s">
        <v>83</v>
      </c>
      <c r="AW1119" s="12" t="s">
        <v>35</v>
      </c>
      <c r="AX1119" s="12" t="s">
        <v>73</v>
      </c>
      <c r="AY1119" s="149" t="s">
        <v>251</v>
      </c>
    </row>
    <row r="1120" spans="2:65" s="12" customFormat="1" ht="11.25">
      <c r="B1120" s="147"/>
      <c r="D1120" s="148" t="s">
        <v>261</v>
      </c>
      <c r="E1120" s="149" t="s">
        <v>19</v>
      </c>
      <c r="F1120" s="150" t="s">
        <v>1787</v>
      </c>
      <c r="H1120" s="151">
        <v>3.5</v>
      </c>
      <c r="I1120" s="152"/>
      <c r="L1120" s="147"/>
      <c r="M1120" s="153"/>
      <c r="T1120" s="154"/>
      <c r="AT1120" s="149" t="s">
        <v>261</v>
      </c>
      <c r="AU1120" s="149" t="s">
        <v>83</v>
      </c>
      <c r="AV1120" s="12" t="s">
        <v>83</v>
      </c>
      <c r="AW1120" s="12" t="s">
        <v>35</v>
      </c>
      <c r="AX1120" s="12" t="s">
        <v>73</v>
      </c>
      <c r="AY1120" s="149" t="s">
        <v>251</v>
      </c>
    </row>
    <row r="1121" spans="2:65" s="12" customFormat="1" ht="11.25">
      <c r="B1121" s="147"/>
      <c r="D1121" s="148" t="s">
        <v>261</v>
      </c>
      <c r="E1121" s="149" t="s">
        <v>19</v>
      </c>
      <c r="F1121" s="150" t="s">
        <v>1788</v>
      </c>
      <c r="H1121" s="151">
        <v>3.65</v>
      </c>
      <c r="I1121" s="152"/>
      <c r="L1121" s="147"/>
      <c r="M1121" s="153"/>
      <c r="T1121" s="154"/>
      <c r="AT1121" s="149" t="s">
        <v>261</v>
      </c>
      <c r="AU1121" s="149" t="s">
        <v>83</v>
      </c>
      <c r="AV1121" s="12" t="s">
        <v>83</v>
      </c>
      <c r="AW1121" s="12" t="s">
        <v>35</v>
      </c>
      <c r="AX1121" s="12" t="s">
        <v>73</v>
      </c>
      <c r="AY1121" s="149" t="s">
        <v>251</v>
      </c>
    </row>
    <row r="1122" spans="2:65" s="12" customFormat="1" ht="11.25">
      <c r="B1122" s="147"/>
      <c r="D1122" s="148" t="s">
        <v>261</v>
      </c>
      <c r="E1122" s="149" t="s">
        <v>19</v>
      </c>
      <c r="F1122" s="150" t="s">
        <v>1789</v>
      </c>
      <c r="H1122" s="151">
        <v>3.3</v>
      </c>
      <c r="I1122" s="152"/>
      <c r="L1122" s="147"/>
      <c r="M1122" s="153"/>
      <c r="T1122" s="154"/>
      <c r="AT1122" s="149" t="s">
        <v>261</v>
      </c>
      <c r="AU1122" s="149" t="s">
        <v>83</v>
      </c>
      <c r="AV1122" s="12" t="s">
        <v>83</v>
      </c>
      <c r="AW1122" s="12" t="s">
        <v>35</v>
      </c>
      <c r="AX1122" s="12" t="s">
        <v>73</v>
      </c>
      <c r="AY1122" s="149" t="s">
        <v>251</v>
      </c>
    </row>
    <row r="1123" spans="2:65" s="12" customFormat="1" ht="11.25">
      <c r="B1123" s="147"/>
      <c r="D1123" s="148" t="s">
        <v>261</v>
      </c>
      <c r="E1123" s="149" t="s">
        <v>19</v>
      </c>
      <c r="F1123" s="150" t="s">
        <v>1790</v>
      </c>
      <c r="H1123" s="151">
        <v>3.3</v>
      </c>
      <c r="I1123" s="152"/>
      <c r="L1123" s="147"/>
      <c r="M1123" s="153"/>
      <c r="T1123" s="154"/>
      <c r="AT1123" s="149" t="s">
        <v>261</v>
      </c>
      <c r="AU1123" s="149" t="s">
        <v>83</v>
      </c>
      <c r="AV1123" s="12" t="s">
        <v>83</v>
      </c>
      <c r="AW1123" s="12" t="s">
        <v>35</v>
      </c>
      <c r="AX1123" s="12" t="s">
        <v>73</v>
      </c>
      <c r="AY1123" s="149" t="s">
        <v>251</v>
      </c>
    </row>
    <row r="1124" spans="2:65" s="12" customFormat="1" ht="11.25">
      <c r="B1124" s="147"/>
      <c r="D1124" s="148" t="s">
        <v>261</v>
      </c>
      <c r="E1124" s="149" t="s">
        <v>19</v>
      </c>
      <c r="F1124" s="150" t="s">
        <v>1791</v>
      </c>
      <c r="H1124" s="151">
        <v>2.4</v>
      </c>
      <c r="I1124" s="152"/>
      <c r="L1124" s="147"/>
      <c r="M1124" s="153"/>
      <c r="T1124" s="154"/>
      <c r="AT1124" s="149" t="s">
        <v>261</v>
      </c>
      <c r="AU1124" s="149" t="s">
        <v>83</v>
      </c>
      <c r="AV1124" s="12" t="s">
        <v>83</v>
      </c>
      <c r="AW1124" s="12" t="s">
        <v>35</v>
      </c>
      <c r="AX1124" s="12" t="s">
        <v>73</v>
      </c>
      <c r="AY1124" s="149" t="s">
        <v>251</v>
      </c>
    </row>
    <row r="1125" spans="2:65" s="12" customFormat="1" ht="11.25">
      <c r="B1125" s="147"/>
      <c r="D1125" s="148" t="s">
        <v>261</v>
      </c>
      <c r="E1125" s="149" t="s">
        <v>19</v>
      </c>
      <c r="F1125" s="150" t="s">
        <v>1792</v>
      </c>
      <c r="H1125" s="151">
        <v>3.38</v>
      </c>
      <c r="I1125" s="152"/>
      <c r="L1125" s="147"/>
      <c r="M1125" s="153"/>
      <c r="T1125" s="154"/>
      <c r="AT1125" s="149" t="s">
        <v>261</v>
      </c>
      <c r="AU1125" s="149" t="s">
        <v>83</v>
      </c>
      <c r="AV1125" s="12" t="s">
        <v>83</v>
      </c>
      <c r="AW1125" s="12" t="s">
        <v>35</v>
      </c>
      <c r="AX1125" s="12" t="s">
        <v>73</v>
      </c>
      <c r="AY1125" s="149" t="s">
        <v>251</v>
      </c>
    </row>
    <row r="1126" spans="2:65" s="12" customFormat="1" ht="11.25">
      <c r="B1126" s="147"/>
      <c r="D1126" s="148" t="s">
        <v>261</v>
      </c>
      <c r="E1126" s="149" t="s">
        <v>19</v>
      </c>
      <c r="F1126" s="150" t="s">
        <v>1793</v>
      </c>
      <c r="H1126" s="151">
        <v>3.38</v>
      </c>
      <c r="I1126" s="152"/>
      <c r="L1126" s="147"/>
      <c r="M1126" s="153"/>
      <c r="T1126" s="154"/>
      <c r="AT1126" s="149" t="s">
        <v>261</v>
      </c>
      <c r="AU1126" s="149" t="s">
        <v>83</v>
      </c>
      <c r="AV1126" s="12" t="s">
        <v>83</v>
      </c>
      <c r="AW1126" s="12" t="s">
        <v>35</v>
      </c>
      <c r="AX1126" s="12" t="s">
        <v>73</v>
      </c>
      <c r="AY1126" s="149" t="s">
        <v>251</v>
      </c>
    </row>
    <row r="1127" spans="2:65" s="14" customFormat="1" ht="11.25">
      <c r="B1127" s="161"/>
      <c r="D1127" s="148" t="s">
        <v>261</v>
      </c>
      <c r="E1127" s="162" t="s">
        <v>19</v>
      </c>
      <c r="F1127" s="163" t="s">
        <v>280</v>
      </c>
      <c r="H1127" s="164">
        <v>56.22</v>
      </c>
      <c r="I1127" s="165"/>
      <c r="L1127" s="161"/>
      <c r="M1127" s="166"/>
      <c r="T1127" s="167"/>
      <c r="AT1127" s="162" t="s">
        <v>261</v>
      </c>
      <c r="AU1127" s="162" t="s">
        <v>83</v>
      </c>
      <c r="AV1127" s="14" t="s">
        <v>257</v>
      </c>
      <c r="AW1127" s="14" t="s">
        <v>35</v>
      </c>
      <c r="AX1127" s="14" t="s">
        <v>81</v>
      </c>
      <c r="AY1127" s="162" t="s">
        <v>251</v>
      </c>
    </row>
    <row r="1128" spans="2:65" s="1" customFormat="1" ht="16.5" customHeight="1">
      <c r="B1128" s="33"/>
      <c r="C1128" s="130" t="s">
        <v>1794</v>
      </c>
      <c r="D1128" s="130" t="s">
        <v>253</v>
      </c>
      <c r="E1128" s="131" t="s">
        <v>1795</v>
      </c>
      <c r="F1128" s="132" t="s">
        <v>1796</v>
      </c>
      <c r="G1128" s="133" t="s">
        <v>90</v>
      </c>
      <c r="H1128" s="134">
        <v>9.42</v>
      </c>
      <c r="I1128" s="135"/>
      <c r="J1128" s="136">
        <f>ROUND(I1128*H1128,2)</f>
        <v>0</v>
      </c>
      <c r="K1128" s="132" t="s">
        <v>256</v>
      </c>
      <c r="L1128" s="33"/>
      <c r="M1128" s="137" t="s">
        <v>19</v>
      </c>
      <c r="N1128" s="138" t="s">
        <v>44</v>
      </c>
      <c r="P1128" s="139">
        <f>O1128*H1128</f>
        <v>0</v>
      </c>
      <c r="Q1128" s="139">
        <v>0</v>
      </c>
      <c r="R1128" s="139">
        <f>Q1128*H1128</f>
        <v>0</v>
      </c>
      <c r="S1128" s="139">
        <v>1.098E-2</v>
      </c>
      <c r="T1128" s="140">
        <f>S1128*H1128</f>
        <v>0.1034316</v>
      </c>
      <c r="AR1128" s="141" t="s">
        <v>346</v>
      </c>
      <c r="AT1128" s="141" t="s">
        <v>253</v>
      </c>
      <c r="AU1128" s="141" t="s">
        <v>83</v>
      </c>
      <c r="AY1128" s="18" t="s">
        <v>251</v>
      </c>
      <c r="BE1128" s="142">
        <f>IF(N1128="základní",J1128,0)</f>
        <v>0</v>
      </c>
      <c r="BF1128" s="142">
        <f>IF(N1128="snížená",J1128,0)</f>
        <v>0</v>
      </c>
      <c r="BG1128" s="142">
        <f>IF(N1128="zákl. přenesená",J1128,0)</f>
        <v>0</v>
      </c>
      <c r="BH1128" s="142">
        <f>IF(N1128="sníž. přenesená",J1128,0)</f>
        <v>0</v>
      </c>
      <c r="BI1128" s="142">
        <f>IF(N1128="nulová",J1128,0)</f>
        <v>0</v>
      </c>
      <c r="BJ1128" s="18" t="s">
        <v>81</v>
      </c>
      <c r="BK1128" s="142">
        <f>ROUND(I1128*H1128,2)</f>
        <v>0</v>
      </c>
      <c r="BL1128" s="18" t="s">
        <v>346</v>
      </c>
      <c r="BM1128" s="141" t="s">
        <v>1797</v>
      </c>
    </row>
    <row r="1129" spans="2:65" s="1" customFormat="1" ht="11.25">
      <c r="B1129" s="33"/>
      <c r="D1129" s="143" t="s">
        <v>259</v>
      </c>
      <c r="F1129" s="144" t="s">
        <v>1798</v>
      </c>
      <c r="I1129" s="145"/>
      <c r="L1129" s="33"/>
      <c r="M1129" s="146"/>
      <c r="T1129" s="54"/>
      <c r="AT1129" s="18" t="s">
        <v>259</v>
      </c>
      <c r="AU1129" s="18" t="s">
        <v>83</v>
      </c>
    </row>
    <row r="1130" spans="2:65" s="12" customFormat="1" ht="11.25">
      <c r="B1130" s="147"/>
      <c r="D1130" s="148" t="s">
        <v>261</v>
      </c>
      <c r="E1130" s="149" t="s">
        <v>19</v>
      </c>
      <c r="F1130" s="150" t="s">
        <v>1799</v>
      </c>
      <c r="H1130" s="151">
        <v>9.42</v>
      </c>
      <c r="I1130" s="152"/>
      <c r="L1130" s="147"/>
      <c r="M1130" s="153"/>
      <c r="T1130" s="154"/>
      <c r="AT1130" s="149" t="s">
        <v>261</v>
      </c>
      <c r="AU1130" s="149" t="s">
        <v>83</v>
      </c>
      <c r="AV1130" s="12" t="s">
        <v>83</v>
      </c>
      <c r="AW1130" s="12" t="s">
        <v>35</v>
      </c>
      <c r="AX1130" s="12" t="s">
        <v>81</v>
      </c>
      <c r="AY1130" s="149" t="s">
        <v>251</v>
      </c>
    </row>
    <row r="1131" spans="2:65" s="1" customFormat="1" ht="16.5" customHeight="1">
      <c r="B1131" s="33"/>
      <c r="C1131" s="130" t="s">
        <v>1800</v>
      </c>
      <c r="D1131" s="130" t="s">
        <v>253</v>
      </c>
      <c r="E1131" s="131" t="s">
        <v>1801</v>
      </c>
      <c r="F1131" s="132" t="s">
        <v>1802</v>
      </c>
      <c r="G1131" s="133" t="s">
        <v>90</v>
      </c>
      <c r="H1131" s="134">
        <v>56.82</v>
      </c>
      <c r="I1131" s="135"/>
      <c r="J1131" s="136">
        <f>ROUND(I1131*H1131,2)</f>
        <v>0</v>
      </c>
      <c r="K1131" s="132" t="s">
        <v>256</v>
      </c>
      <c r="L1131" s="33"/>
      <c r="M1131" s="137" t="s">
        <v>19</v>
      </c>
      <c r="N1131" s="138" t="s">
        <v>44</v>
      </c>
      <c r="P1131" s="139">
        <f>O1131*H1131</f>
        <v>0</v>
      </c>
      <c r="Q1131" s="139">
        <v>0</v>
      </c>
      <c r="R1131" s="139">
        <f>Q1131*H1131</f>
        <v>0</v>
      </c>
      <c r="S1131" s="139">
        <v>8.0000000000000002E-3</v>
      </c>
      <c r="T1131" s="140">
        <f>S1131*H1131</f>
        <v>0.45456000000000002</v>
      </c>
      <c r="AR1131" s="141" t="s">
        <v>346</v>
      </c>
      <c r="AT1131" s="141" t="s">
        <v>253</v>
      </c>
      <c r="AU1131" s="141" t="s">
        <v>83</v>
      </c>
      <c r="AY1131" s="18" t="s">
        <v>251</v>
      </c>
      <c r="BE1131" s="142">
        <f>IF(N1131="základní",J1131,0)</f>
        <v>0</v>
      </c>
      <c r="BF1131" s="142">
        <f>IF(N1131="snížená",J1131,0)</f>
        <v>0</v>
      </c>
      <c r="BG1131" s="142">
        <f>IF(N1131="zákl. přenesená",J1131,0)</f>
        <v>0</v>
      </c>
      <c r="BH1131" s="142">
        <f>IF(N1131="sníž. přenesená",J1131,0)</f>
        <v>0</v>
      </c>
      <c r="BI1131" s="142">
        <f>IF(N1131="nulová",J1131,0)</f>
        <v>0</v>
      </c>
      <c r="BJ1131" s="18" t="s">
        <v>81</v>
      </c>
      <c r="BK1131" s="142">
        <f>ROUND(I1131*H1131,2)</f>
        <v>0</v>
      </c>
      <c r="BL1131" s="18" t="s">
        <v>346</v>
      </c>
      <c r="BM1131" s="141" t="s">
        <v>1803</v>
      </c>
    </row>
    <row r="1132" spans="2:65" s="1" customFormat="1" ht="11.25">
      <c r="B1132" s="33"/>
      <c r="D1132" s="143" t="s">
        <v>259</v>
      </c>
      <c r="F1132" s="144" t="s">
        <v>1804</v>
      </c>
      <c r="I1132" s="145"/>
      <c r="L1132" s="33"/>
      <c r="M1132" s="146"/>
      <c r="T1132" s="54"/>
      <c r="AT1132" s="18" t="s">
        <v>259</v>
      </c>
      <c r="AU1132" s="18" t="s">
        <v>83</v>
      </c>
    </row>
    <row r="1133" spans="2:65" s="12" customFormat="1" ht="11.25">
      <c r="B1133" s="147"/>
      <c r="D1133" s="148" t="s">
        <v>261</v>
      </c>
      <c r="E1133" s="149" t="s">
        <v>19</v>
      </c>
      <c r="F1133" s="150" t="s">
        <v>187</v>
      </c>
      <c r="H1133" s="151">
        <v>47.4</v>
      </c>
      <c r="I1133" s="152"/>
      <c r="L1133" s="147"/>
      <c r="M1133" s="153"/>
      <c r="T1133" s="154"/>
      <c r="AT1133" s="149" t="s">
        <v>261</v>
      </c>
      <c r="AU1133" s="149" t="s">
        <v>83</v>
      </c>
      <c r="AV1133" s="12" t="s">
        <v>83</v>
      </c>
      <c r="AW1133" s="12" t="s">
        <v>35</v>
      </c>
      <c r="AX1133" s="12" t="s">
        <v>73</v>
      </c>
      <c r="AY1133" s="149" t="s">
        <v>251</v>
      </c>
    </row>
    <row r="1134" spans="2:65" s="12" customFormat="1" ht="11.25">
      <c r="B1134" s="147"/>
      <c r="D1134" s="148" t="s">
        <v>261</v>
      </c>
      <c r="E1134" s="149" t="s">
        <v>19</v>
      </c>
      <c r="F1134" s="150" t="s">
        <v>1799</v>
      </c>
      <c r="H1134" s="151">
        <v>9.42</v>
      </c>
      <c r="I1134" s="152"/>
      <c r="L1134" s="147"/>
      <c r="M1134" s="153"/>
      <c r="T1134" s="154"/>
      <c r="AT1134" s="149" t="s">
        <v>261</v>
      </c>
      <c r="AU1134" s="149" t="s">
        <v>83</v>
      </c>
      <c r="AV1134" s="12" t="s">
        <v>83</v>
      </c>
      <c r="AW1134" s="12" t="s">
        <v>35</v>
      </c>
      <c r="AX1134" s="12" t="s">
        <v>73</v>
      </c>
      <c r="AY1134" s="149" t="s">
        <v>251</v>
      </c>
    </row>
    <row r="1135" spans="2:65" s="14" customFormat="1" ht="11.25">
      <c r="B1135" s="161"/>
      <c r="D1135" s="148" t="s">
        <v>261</v>
      </c>
      <c r="E1135" s="162" t="s">
        <v>19</v>
      </c>
      <c r="F1135" s="163" t="s">
        <v>280</v>
      </c>
      <c r="H1135" s="164">
        <v>56.82</v>
      </c>
      <c r="I1135" s="165"/>
      <c r="L1135" s="161"/>
      <c r="M1135" s="166"/>
      <c r="T1135" s="167"/>
      <c r="AT1135" s="162" t="s">
        <v>261</v>
      </c>
      <c r="AU1135" s="162" t="s">
        <v>83</v>
      </c>
      <c r="AV1135" s="14" t="s">
        <v>257</v>
      </c>
      <c r="AW1135" s="14" t="s">
        <v>35</v>
      </c>
      <c r="AX1135" s="14" t="s">
        <v>81</v>
      </c>
      <c r="AY1135" s="162" t="s">
        <v>251</v>
      </c>
    </row>
    <row r="1136" spans="2:65" s="1" customFormat="1" ht="16.5" customHeight="1">
      <c r="B1136" s="33"/>
      <c r="C1136" s="130" t="s">
        <v>1805</v>
      </c>
      <c r="D1136" s="130" t="s">
        <v>253</v>
      </c>
      <c r="E1136" s="131" t="s">
        <v>1806</v>
      </c>
      <c r="F1136" s="132" t="s">
        <v>1807</v>
      </c>
      <c r="G1136" s="133" t="s">
        <v>101</v>
      </c>
      <c r="H1136" s="134">
        <v>143.636</v>
      </c>
      <c r="I1136" s="135"/>
      <c r="J1136" s="136">
        <f>ROUND(I1136*H1136,2)</f>
        <v>0</v>
      </c>
      <c r="K1136" s="132" t="s">
        <v>256</v>
      </c>
      <c r="L1136" s="33"/>
      <c r="M1136" s="137" t="s">
        <v>19</v>
      </c>
      <c r="N1136" s="138" t="s">
        <v>44</v>
      </c>
      <c r="P1136" s="139">
        <f>O1136*H1136</f>
        <v>0</v>
      </c>
      <c r="Q1136" s="139">
        <v>0</v>
      </c>
      <c r="R1136" s="139">
        <f>Q1136*H1136</f>
        <v>0</v>
      </c>
      <c r="S1136" s="139">
        <v>1.0999999999999999E-2</v>
      </c>
      <c r="T1136" s="140">
        <f>S1136*H1136</f>
        <v>1.579996</v>
      </c>
      <c r="AR1136" s="141" t="s">
        <v>346</v>
      </c>
      <c r="AT1136" s="141" t="s">
        <v>253</v>
      </c>
      <c r="AU1136" s="141" t="s">
        <v>83</v>
      </c>
      <c r="AY1136" s="18" t="s">
        <v>251</v>
      </c>
      <c r="BE1136" s="142">
        <f>IF(N1136="základní",J1136,0)</f>
        <v>0</v>
      </c>
      <c r="BF1136" s="142">
        <f>IF(N1136="snížená",J1136,0)</f>
        <v>0</v>
      </c>
      <c r="BG1136" s="142">
        <f>IF(N1136="zákl. přenesená",J1136,0)</f>
        <v>0</v>
      </c>
      <c r="BH1136" s="142">
        <f>IF(N1136="sníž. přenesená",J1136,0)</f>
        <v>0</v>
      </c>
      <c r="BI1136" s="142">
        <f>IF(N1136="nulová",J1136,0)</f>
        <v>0</v>
      </c>
      <c r="BJ1136" s="18" t="s">
        <v>81</v>
      </c>
      <c r="BK1136" s="142">
        <f>ROUND(I1136*H1136,2)</f>
        <v>0</v>
      </c>
      <c r="BL1136" s="18" t="s">
        <v>346</v>
      </c>
      <c r="BM1136" s="141" t="s">
        <v>1808</v>
      </c>
    </row>
    <row r="1137" spans="2:65" s="1" customFormat="1" ht="11.25">
      <c r="B1137" s="33"/>
      <c r="D1137" s="143" t="s">
        <v>259</v>
      </c>
      <c r="F1137" s="144" t="s">
        <v>1809</v>
      </c>
      <c r="I1137" s="145"/>
      <c r="L1137" s="33"/>
      <c r="M1137" s="146"/>
      <c r="T1137" s="54"/>
      <c r="AT1137" s="18" t="s">
        <v>259</v>
      </c>
      <c r="AU1137" s="18" t="s">
        <v>83</v>
      </c>
    </row>
    <row r="1138" spans="2:65" s="12" customFormat="1" ht="11.25">
      <c r="B1138" s="147"/>
      <c r="D1138" s="148" t="s">
        <v>261</v>
      </c>
      <c r="E1138" s="149" t="s">
        <v>19</v>
      </c>
      <c r="F1138" s="150" t="s">
        <v>1810</v>
      </c>
      <c r="H1138" s="151">
        <v>143.636</v>
      </c>
      <c r="I1138" s="152"/>
      <c r="L1138" s="147"/>
      <c r="M1138" s="153"/>
      <c r="T1138" s="154"/>
      <c r="AT1138" s="149" t="s">
        <v>261</v>
      </c>
      <c r="AU1138" s="149" t="s">
        <v>83</v>
      </c>
      <c r="AV1138" s="12" t="s">
        <v>83</v>
      </c>
      <c r="AW1138" s="12" t="s">
        <v>35</v>
      </c>
      <c r="AX1138" s="12" t="s">
        <v>81</v>
      </c>
      <c r="AY1138" s="149" t="s">
        <v>251</v>
      </c>
    </row>
    <row r="1139" spans="2:65" s="1" customFormat="1" ht="16.5" customHeight="1">
      <c r="B1139" s="33"/>
      <c r="C1139" s="130" t="s">
        <v>1811</v>
      </c>
      <c r="D1139" s="130" t="s">
        <v>253</v>
      </c>
      <c r="E1139" s="131" t="s">
        <v>1812</v>
      </c>
      <c r="F1139" s="132" t="s">
        <v>1813</v>
      </c>
      <c r="G1139" s="133" t="s">
        <v>90</v>
      </c>
      <c r="H1139" s="134">
        <v>26.1</v>
      </c>
      <c r="I1139" s="135"/>
      <c r="J1139" s="136">
        <f>ROUND(I1139*H1139,2)</f>
        <v>0</v>
      </c>
      <c r="K1139" s="132" t="s">
        <v>256</v>
      </c>
      <c r="L1139" s="33"/>
      <c r="M1139" s="137" t="s">
        <v>19</v>
      </c>
      <c r="N1139" s="138" t="s">
        <v>44</v>
      </c>
      <c r="P1139" s="139">
        <f>O1139*H1139</f>
        <v>0</v>
      </c>
      <c r="Q1139" s="139">
        <v>0</v>
      </c>
      <c r="R1139" s="139">
        <f>Q1139*H1139</f>
        <v>0</v>
      </c>
      <c r="S1139" s="139">
        <v>1.098E-2</v>
      </c>
      <c r="T1139" s="140">
        <f>S1139*H1139</f>
        <v>0.286578</v>
      </c>
      <c r="AR1139" s="141" t="s">
        <v>346</v>
      </c>
      <c r="AT1139" s="141" t="s">
        <v>253</v>
      </c>
      <c r="AU1139" s="141" t="s">
        <v>83</v>
      </c>
      <c r="AY1139" s="18" t="s">
        <v>251</v>
      </c>
      <c r="BE1139" s="142">
        <f>IF(N1139="základní",J1139,0)</f>
        <v>0</v>
      </c>
      <c r="BF1139" s="142">
        <f>IF(N1139="snížená",J1139,0)</f>
        <v>0</v>
      </c>
      <c r="BG1139" s="142">
        <f>IF(N1139="zákl. přenesená",J1139,0)</f>
        <v>0</v>
      </c>
      <c r="BH1139" s="142">
        <f>IF(N1139="sníž. přenesená",J1139,0)</f>
        <v>0</v>
      </c>
      <c r="BI1139" s="142">
        <f>IF(N1139="nulová",J1139,0)</f>
        <v>0</v>
      </c>
      <c r="BJ1139" s="18" t="s">
        <v>81</v>
      </c>
      <c r="BK1139" s="142">
        <f>ROUND(I1139*H1139,2)</f>
        <v>0</v>
      </c>
      <c r="BL1139" s="18" t="s">
        <v>346</v>
      </c>
      <c r="BM1139" s="141" t="s">
        <v>1814</v>
      </c>
    </row>
    <row r="1140" spans="2:65" s="1" customFormat="1" ht="11.25">
      <c r="B1140" s="33"/>
      <c r="D1140" s="143" t="s">
        <v>259</v>
      </c>
      <c r="F1140" s="144" t="s">
        <v>1815</v>
      </c>
      <c r="I1140" s="145"/>
      <c r="L1140" s="33"/>
      <c r="M1140" s="146"/>
      <c r="T1140" s="54"/>
      <c r="AT1140" s="18" t="s">
        <v>259</v>
      </c>
      <c r="AU1140" s="18" t="s">
        <v>83</v>
      </c>
    </row>
    <row r="1141" spans="2:65" s="12" customFormat="1" ht="11.25">
      <c r="B1141" s="147"/>
      <c r="D1141" s="148" t="s">
        <v>261</v>
      </c>
      <c r="E1141" s="149" t="s">
        <v>19</v>
      </c>
      <c r="F1141" s="150" t="s">
        <v>198</v>
      </c>
      <c r="H1141" s="151">
        <v>26.1</v>
      </c>
      <c r="I1141" s="152"/>
      <c r="L1141" s="147"/>
      <c r="M1141" s="153"/>
      <c r="T1141" s="154"/>
      <c r="AT1141" s="149" t="s">
        <v>261</v>
      </c>
      <c r="AU1141" s="149" t="s">
        <v>83</v>
      </c>
      <c r="AV1141" s="12" t="s">
        <v>83</v>
      </c>
      <c r="AW1141" s="12" t="s">
        <v>35</v>
      </c>
      <c r="AX1141" s="12" t="s">
        <v>81</v>
      </c>
      <c r="AY1141" s="149" t="s">
        <v>251</v>
      </c>
    </row>
    <row r="1142" spans="2:65" s="1" customFormat="1" ht="16.5" customHeight="1">
      <c r="B1142" s="33"/>
      <c r="C1142" s="130" t="s">
        <v>1816</v>
      </c>
      <c r="D1142" s="130" t="s">
        <v>253</v>
      </c>
      <c r="E1142" s="131" t="s">
        <v>1817</v>
      </c>
      <c r="F1142" s="132" t="s">
        <v>1818</v>
      </c>
      <c r="G1142" s="133" t="s">
        <v>90</v>
      </c>
      <c r="H1142" s="134">
        <v>26.1</v>
      </c>
      <c r="I1142" s="135"/>
      <c r="J1142" s="136">
        <f>ROUND(I1142*H1142,2)</f>
        <v>0</v>
      </c>
      <c r="K1142" s="132" t="s">
        <v>256</v>
      </c>
      <c r="L1142" s="33"/>
      <c r="M1142" s="137" t="s">
        <v>19</v>
      </c>
      <c r="N1142" s="138" t="s">
        <v>44</v>
      </c>
      <c r="P1142" s="139">
        <f>O1142*H1142</f>
        <v>0</v>
      </c>
      <c r="Q1142" s="139">
        <v>0</v>
      </c>
      <c r="R1142" s="139">
        <f>Q1142*H1142</f>
        <v>0</v>
      </c>
      <c r="S1142" s="139">
        <v>8.0000000000000002E-3</v>
      </c>
      <c r="T1142" s="140">
        <f>S1142*H1142</f>
        <v>0.20880000000000001</v>
      </c>
      <c r="AR1142" s="141" t="s">
        <v>346</v>
      </c>
      <c r="AT1142" s="141" t="s">
        <v>253</v>
      </c>
      <c r="AU1142" s="141" t="s">
        <v>83</v>
      </c>
      <c r="AY1142" s="18" t="s">
        <v>251</v>
      </c>
      <c r="BE1142" s="142">
        <f>IF(N1142="základní",J1142,0)</f>
        <v>0</v>
      </c>
      <c r="BF1142" s="142">
        <f>IF(N1142="snížená",J1142,0)</f>
        <v>0</v>
      </c>
      <c r="BG1142" s="142">
        <f>IF(N1142="zákl. přenesená",J1142,0)</f>
        <v>0</v>
      </c>
      <c r="BH1142" s="142">
        <f>IF(N1142="sníž. přenesená",J1142,0)</f>
        <v>0</v>
      </c>
      <c r="BI1142" s="142">
        <f>IF(N1142="nulová",J1142,0)</f>
        <v>0</v>
      </c>
      <c r="BJ1142" s="18" t="s">
        <v>81</v>
      </c>
      <c r="BK1142" s="142">
        <f>ROUND(I1142*H1142,2)</f>
        <v>0</v>
      </c>
      <c r="BL1142" s="18" t="s">
        <v>346</v>
      </c>
      <c r="BM1142" s="141" t="s">
        <v>1819</v>
      </c>
    </row>
    <row r="1143" spans="2:65" s="1" customFormat="1" ht="11.25">
      <c r="B1143" s="33"/>
      <c r="D1143" s="143" t="s">
        <v>259</v>
      </c>
      <c r="F1143" s="144" t="s">
        <v>1820</v>
      </c>
      <c r="I1143" s="145"/>
      <c r="L1143" s="33"/>
      <c r="M1143" s="146"/>
      <c r="T1143" s="54"/>
      <c r="AT1143" s="18" t="s">
        <v>259</v>
      </c>
      <c r="AU1143" s="18" t="s">
        <v>83</v>
      </c>
    </row>
    <row r="1144" spans="2:65" s="12" customFormat="1" ht="11.25">
      <c r="B1144" s="147"/>
      <c r="D1144" s="148" t="s">
        <v>261</v>
      </c>
      <c r="E1144" s="149" t="s">
        <v>19</v>
      </c>
      <c r="F1144" s="150" t="s">
        <v>198</v>
      </c>
      <c r="H1144" s="151">
        <v>26.1</v>
      </c>
      <c r="I1144" s="152"/>
      <c r="L1144" s="147"/>
      <c r="M1144" s="153"/>
      <c r="T1144" s="154"/>
      <c r="AT1144" s="149" t="s">
        <v>261</v>
      </c>
      <c r="AU1144" s="149" t="s">
        <v>83</v>
      </c>
      <c r="AV1144" s="12" t="s">
        <v>83</v>
      </c>
      <c r="AW1144" s="12" t="s">
        <v>35</v>
      </c>
      <c r="AX1144" s="12" t="s">
        <v>81</v>
      </c>
      <c r="AY1144" s="149" t="s">
        <v>251</v>
      </c>
    </row>
    <row r="1145" spans="2:65" s="1" customFormat="1" ht="21.75" customHeight="1">
      <c r="B1145" s="33"/>
      <c r="C1145" s="130" t="s">
        <v>1821</v>
      </c>
      <c r="D1145" s="130" t="s">
        <v>253</v>
      </c>
      <c r="E1145" s="131" t="s">
        <v>1822</v>
      </c>
      <c r="F1145" s="132" t="s">
        <v>1823</v>
      </c>
      <c r="G1145" s="133" t="s">
        <v>90</v>
      </c>
      <c r="H1145" s="134">
        <v>9.42</v>
      </c>
      <c r="I1145" s="135"/>
      <c r="J1145" s="136">
        <f>ROUND(I1145*H1145,2)</f>
        <v>0</v>
      </c>
      <c r="K1145" s="132" t="s">
        <v>256</v>
      </c>
      <c r="L1145" s="33"/>
      <c r="M1145" s="137" t="s">
        <v>19</v>
      </c>
      <c r="N1145" s="138" t="s">
        <v>44</v>
      </c>
      <c r="P1145" s="139">
        <f>O1145*H1145</f>
        <v>0</v>
      </c>
      <c r="Q1145" s="139">
        <v>0</v>
      </c>
      <c r="R1145" s="139">
        <f>Q1145*H1145</f>
        <v>0</v>
      </c>
      <c r="S1145" s="139">
        <v>0</v>
      </c>
      <c r="T1145" s="140">
        <f>S1145*H1145</f>
        <v>0</v>
      </c>
      <c r="AR1145" s="141" t="s">
        <v>346</v>
      </c>
      <c r="AT1145" s="141" t="s">
        <v>253</v>
      </c>
      <c r="AU1145" s="141" t="s">
        <v>83</v>
      </c>
      <c r="AY1145" s="18" t="s">
        <v>251</v>
      </c>
      <c r="BE1145" s="142">
        <f>IF(N1145="základní",J1145,0)</f>
        <v>0</v>
      </c>
      <c r="BF1145" s="142">
        <f>IF(N1145="snížená",J1145,0)</f>
        <v>0</v>
      </c>
      <c r="BG1145" s="142">
        <f>IF(N1145="zákl. přenesená",J1145,0)</f>
        <v>0</v>
      </c>
      <c r="BH1145" s="142">
        <f>IF(N1145="sníž. přenesená",J1145,0)</f>
        <v>0</v>
      </c>
      <c r="BI1145" s="142">
        <f>IF(N1145="nulová",J1145,0)</f>
        <v>0</v>
      </c>
      <c r="BJ1145" s="18" t="s">
        <v>81</v>
      </c>
      <c r="BK1145" s="142">
        <f>ROUND(I1145*H1145,2)</f>
        <v>0</v>
      </c>
      <c r="BL1145" s="18" t="s">
        <v>346</v>
      </c>
      <c r="BM1145" s="141" t="s">
        <v>1824</v>
      </c>
    </row>
    <row r="1146" spans="2:65" s="1" customFormat="1" ht="11.25">
      <c r="B1146" s="33"/>
      <c r="D1146" s="143" t="s">
        <v>259</v>
      </c>
      <c r="F1146" s="144" t="s">
        <v>1825</v>
      </c>
      <c r="I1146" s="145"/>
      <c r="L1146" s="33"/>
      <c r="M1146" s="146"/>
      <c r="T1146" s="54"/>
      <c r="AT1146" s="18" t="s">
        <v>259</v>
      </c>
      <c r="AU1146" s="18" t="s">
        <v>83</v>
      </c>
    </row>
    <row r="1147" spans="2:65" s="13" customFormat="1" ht="11.25">
      <c r="B1147" s="155"/>
      <c r="D1147" s="148" t="s">
        <v>261</v>
      </c>
      <c r="E1147" s="156" t="s">
        <v>19</v>
      </c>
      <c r="F1147" s="157" t="s">
        <v>1826</v>
      </c>
      <c r="H1147" s="156" t="s">
        <v>19</v>
      </c>
      <c r="I1147" s="158"/>
      <c r="L1147" s="155"/>
      <c r="M1147" s="159"/>
      <c r="T1147" s="160"/>
      <c r="AT1147" s="156" t="s">
        <v>261</v>
      </c>
      <c r="AU1147" s="156" t="s">
        <v>83</v>
      </c>
      <c r="AV1147" s="13" t="s">
        <v>81</v>
      </c>
      <c r="AW1147" s="13" t="s">
        <v>35</v>
      </c>
      <c r="AX1147" s="13" t="s">
        <v>73</v>
      </c>
      <c r="AY1147" s="156" t="s">
        <v>251</v>
      </c>
    </row>
    <row r="1148" spans="2:65" s="12" customFormat="1" ht="11.25">
      <c r="B1148" s="147"/>
      <c r="D1148" s="148" t="s">
        <v>261</v>
      </c>
      <c r="E1148" s="149" t="s">
        <v>19</v>
      </c>
      <c r="F1148" s="150" t="s">
        <v>1827</v>
      </c>
      <c r="H1148" s="151">
        <v>9.42</v>
      </c>
      <c r="I1148" s="152"/>
      <c r="L1148" s="147"/>
      <c r="M1148" s="153"/>
      <c r="T1148" s="154"/>
      <c r="AT1148" s="149" t="s">
        <v>261</v>
      </c>
      <c r="AU1148" s="149" t="s">
        <v>83</v>
      </c>
      <c r="AV1148" s="12" t="s">
        <v>83</v>
      </c>
      <c r="AW1148" s="12" t="s">
        <v>35</v>
      </c>
      <c r="AX1148" s="12" t="s">
        <v>81</v>
      </c>
      <c r="AY1148" s="149" t="s">
        <v>251</v>
      </c>
    </row>
    <row r="1149" spans="2:65" s="1" customFormat="1" ht="16.5" customHeight="1">
      <c r="B1149" s="33"/>
      <c r="C1149" s="175" t="s">
        <v>1828</v>
      </c>
      <c r="D1149" s="175" t="s">
        <v>482</v>
      </c>
      <c r="E1149" s="176" t="s">
        <v>1829</v>
      </c>
      <c r="F1149" s="177" t="s">
        <v>1830</v>
      </c>
      <c r="G1149" s="178" t="s">
        <v>90</v>
      </c>
      <c r="H1149" s="179">
        <v>10.362</v>
      </c>
      <c r="I1149" s="180"/>
      <c r="J1149" s="181">
        <f>ROUND(I1149*H1149,2)</f>
        <v>0</v>
      </c>
      <c r="K1149" s="177" t="s">
        <v>256</v>
      </c>
      <c r="L1149" s="182"/>
      <c r="M1149" s="183" t="s">
        <v>19</v>
      </c>
      <c r="N1149" s="184" t="s">
        <v>44</v>
      </c>
      <c r="P1149" s="139">
        <f>O1149*H1149</f>
        <v>0</v>
      </c>
      <c r="Q1149" s="139">
        <v>7.3499999999999998E-3</v>
      </c>
      <c r="R1149" s="139">
        <f>Q1149*H1149</f>
        <v>7.6160699999999998E-2</v>
      </c>
      <c r="S1149" s="139">
        <v>0</v>
      </c>
      <c r="T1149" s="140">
        <f>S1149*H1149</f>
        <v>0</v>
      </c>
      <c r="AR1149" s="141" t="s">
        <v>466</v>
      </c>
      <c r="AT1149" s="141" t="s">
        <v>482</v>
      </c>
      <c r="AU1149" s="141" t="s">
        <v>83</v>
      </c>
      <c r="AY1149" s="18" t="s">
        <v>251</v>
      </c>
      <c r="BE1149" s="142">
        <f>IF(N1149="základní",J1149,0)</f>
        <v>0</v>
      </c>
      <c r="BF1149" s="142">
        <f>IF(N1149="snížená",J1149,0)</f>
        <v>0</v>
      </c>
      <c r="BG1149" s="142">
        <f>IF(N1149="zákl. přenesená",J1149,0)</f>
        <v>0</v>
      </c>
      <c r="BH1149" s="142">
        <f>IF(N1149="sníž. přenesená",J1149,0)</f>
        <v>0</v>
      </c>
      <c r="BI1149" s="142">
        <f>IF(N1149="nulová",J1149,0)</f>
        <v>0</v>
      </c>
      <c r="BJ1149" s="18" t="s">
        <v>81</v>
      </c>
      <c r="BK1149" s="142">
        <f>ROUND(I1149*H1149,2)</f>
        <v>0</v>
      </c>
      <c r="BL1149" s="18" t="s">
        <v>346</v>
      </c>
      <c r="BM1149" s="141" t="s">
        <v>1831</v>
      </c>
    </row>
    <row r="1150" spans="2:65" s="12" customFormat="1" ht="11.25">
      <c r="B1150" s="147"/>
      <c r="D1150" s="148" t="s">
        <v>261</v>
      </c>
      <c r="F1150" s="150" t="s">
        <v>1832</v>
      </c>
      <c r="H1150" s="151">
        <v>10.362</v>
      </c>
      <c r="I1150" s="152"/>
      <c r="L1150" s="147"/>
      <c r="M1150" s="153"/>
      <c r="T1150" s="154"/>
      <c r="AT1150" s="149" t="s">
        <v>261</v>
      </c>
      <c r="AU1150" s="149" t="s">
        <v>83</v>
      </c>
      <c r="AV1150" s="12" t="s">
        <v>83</v>
      </c>
      <c r="AW1150" s="12" t="s">
        <v>4</v>
      </c>
      <c r="AX1150" s="12" t="s">
        <v>81</v>
      </c>
      <c r="AY1150" s="149" t="s">
        <v>251</v>
      </c>
    </row>
    <row r="1151" spans="2:65" s="1" customFormat="1" ht="24.2" customHeight="1">
      <c r="B1151" s="33"/>
      <c r="C1151" s="130" t="s">
        <v>1833</v>
      </c>
      <c r="D1151" s="130" t="s">
        <v>253</v>
      </c>
      <c r="E1151" s="131" t="s">
        <v>1834</v>
      </c>
      <c r="F1151" s="132" t="s">
        <v>1835</v>
      </c>
      <c r="G1151" s="133" t="s">
        <v>90</v>
      </c>
      <c r="H1151" s="134">
        <v>1.7669999999999999</v>
      </c>
      <c r="I1151" s="135"/>
      <c r="J1151" s="136">
        <f>ROUND(I1151*H1151,2)</f>
        <v>0</v>
      </c>
      <c r="K1151" s="132" t="s">
        <v>256</v>
      </c>
      <c r="L1151" s="33"/>
      <c r="M1151" s="137" t="s">
        <v>19</v>
      </c>
      <c r="N1151" s="138" t="s">
        <v>44</v>
      </c>
      <c r="P1151" s="139">
        <f>O1151*H1151</f>
        <v>0</v>
      </c>
      <c r="Q1151" s="139">
        <v>2.5000000000000001E-4</v>
      </c>
      <c r="R1151" s="139">
        <f>Q1151*H1151</f>
        <v>4.4174999999999998E-4</v>
      </c>
      <c r="S1151" s="139">
        <v>0</v>
      </c>
      <c r="T1151" s="140">
        <f>S1151*H1151</f>
        <v>0</v>
      </c>
      <c r="AR1151" s="141" t="s">
        <v>346</v>
      </c>
      <c r="AT1151" s="141" t="s">
        <v>253</v>
      </c>
      <c r="AU1151" s="141" t="s">
        <v>83</v>
      </c>
      <c r="AY1151" s="18" t="s">
        <v>251</v>
      </c>
      <c r="BE1151" s="142">
        <f>IF(N1151="základní",J1151,0)</f>
        <v>0</v>
      </c>
      <c r="BF1151" s="142">
        <f>IF(N1151="snížená",J1151,0)</f>
        <v>0</v>
      </c>
      <c r="BG1151" s="142">
        <f>IF(N1151="zákl. přenesená",J1151,0)</f>
        <v>0</v>
      </c>
      <c r="BH1151" s="142">
        <f>IF(N1151="sníž. přenesená",J1151,0)</f>
        <v>0</v>
      </c>
      <c r="BI1151" s="142">
        <f>IF(N1151="nulová",J1151,0)</f>
        <v>0</v>
      </c>
      <c r="BJ1151" s="18" t="s">
        <v>81</v>
      </c>
      <c r="BK1151" s="142">
        <f>ROUND(I1151*H1151,2)</f>
        <v>0</v>
      </c>
      <c r="BL1151" s="18" t="s">
        <v>346</v>
      </c>
      <c r="BM1151" s="141" t="s">
        <v>1836</v>
      </c>
    </row>
    <row r="1152" spans="2:65" s="1" customFormat="1" ht="11.25">
      <c r="B1152" s="33"/>
      <c r="D1152" s="143" t="s">
        <v>259</v>
      </c>
      <c r="F1152" s="144" t="s">
        <v>1837</v>
      </c>
      <c r="I1152" s="145"/>
      <c r="L1152" s="33"/>
      <c r="M1152" s="146"/>
      <c r="T1152" s="54"/>
      <c r="AT1152" s="18" t="s">
        <v>259</v>
      </c>
      <c r="AU1152" s="18" t="s">
        <v>83</v>
      </c>
    </row>
    <row r="1153" spans="2:65" s="12" customFormat="1" ht="11.25">
      <c r="B1153" s="147"/>
      <c r="D1153" s="148" t="s">
        <v>261</v>
      </c>
      <c r="E1153" s="149" t="s">
        <v>19</v>
      </c>
      <c r="F1153" s="150" t="s">
        <v>388</v>
      </c>
      <c r="H1153" s="151">
        <v>1.7669999999999999</v>
      </c>
      <c r="I1153" s="152"/>
      <c r="L1153" s="147"/>
      <c r="M1153" s="153"/>
      <c r="T1153" s="154"/>
      <c r="AT1153" s="149" t="s">
        <v>261</v>
      </c>
      <c r="AU1153" s="149" t="s">
        <v>83</v>
      </c>
      <c r="AV1153" s="12" t="s">
        <v>83</v>
      </c>
      <c r="AW1153" s="12" t="s">
        <v>35</v>
      </c>
      <c r="AX1153" s="12" t="s">
        <v>81</v>
      </c>
      <c r="AY1153" s="149" t="s">
        <v>251</v>
      </c>
    </row>
    <row r="1154" spans="2:65" s="1" customFormat="1" ht="16.5" customHeight="1">
      <c r="B1154" s="33"/>
      <c r="C1154" s="175" t="s">
        <v>1838</v>
      </c>
      <c r="D1154" s="175" t="s">
        <v>482</v>
      </c>
      <c r="E1154" s="176" t="s">
        <v>1839</v>
      </c>
      <c r="F1154" s="177" t="s">
        <v>1840</v>
      </c>
      <c r="G1154" s="178" t="s">
        <v>731</v>
      </c>
      <c r="H1154" s="179">
        <v>1</v>
      </c>
      <c r="I1154" s="180"/>
      <c r="J1154" s="181">
        <f>ROUND(I1154*H1154,2)</f>
        <v>0</v>
      </c>
      <c r="K1154" s="177" t="s">
        <v>1841</v>
      </c>
      <c r="L1154" s="182"/>
      <c r="M1154" s="183" t="s">
        <v>19</v>
      </c>
      <c r="N1154" s="184" t="s">
        <v>44</v>
      </c>
      <c r="P1154" s="139">
        <f>O1154*H1154</f>
        <v>0</v>
      </c>
      <c r="Q1154" s="139">
        <v>4.8000000000000001E-2</v>
      </c>
      <c r="R1154" s="139">
        <f>Q1154*H1154</f>
        <v>4.8000000000000001E-2</v>
      </c>
      <c r="S1154" s="139">
        <v>0</v>
      </c>
      <c r="T1154" s="140">
        <f>S1154*H1154</f>
        <v>0</v>
      </c>
      <c r="AR1154" s="141" t="s">
        <v>466</v>
      </c>
      <c r="AT1154" s="141" t="s">
        <v>482</v>
      </c>
      <c r="AU1154" s="141" t="s">
        <v>83</v>
      </c>
      <c r="AY1154" s="18" t="s">
        <v>251</v>
      </c>
      <c r="BE1154" s="142">
        <f>IF(N1154="základní",J1154,0)</f>
        <v>0</v>
      </c>
      <c r="BF1154" s="142">
        <f>IF(N1154="snížená",J1154,0)</f>
        <v>0</v>
      </c>
      <c r="BG1154" s="142">
        <f>IF(N1154="zákl. přenesená",J1154,0)</f>
        <v>0</v>
      </c>
      <c r="BH1154" s="142">
        <f>IF(N1154="sníž. přenesená",J1154,0)</f>
        <v>0</v>
      </c>
      <c r="BI1154" s="142">
        <f>IF(N1154="nulová",J1154,0)</f>
        <v>0</v>
      </c>
      <c r="BJ1154" s="18" t="s">
        <v>81</v>
      </c>
      <c r="BK1154" s="142">
        <f>ROUND(I1154*H1154,2)</f>
        <v>0</v>
      </c>
      <c r="BL1154" s="18" t="s">
        <v>346</v>
      </c>
      <c r="BM1154" s="141" t="s">
        <v>1842</v>
      </c>
    </row>
    <row r="1155" spans="2:65" s="1" customFormat="1" ht="19.5">
      <c r="B1155" s="33"/>
      <c r="D1155" s="148" t="s">
        <v>1476</v>
      </c>
      <c r="F1155" s="185" t="s">
        <v>1843</v>
      </c>
      <c r="I1155" s="145"/>
      <c r="L1155" s="33"/>
      <c r="M1155" s="146"/>
      <c r="T1155" s="54"/>
      <c r="AT1155" s="18" t="s">
        <v>1476</v>
      </c>
      <c r="AU1155" s="18" t="s">
        <v>83</v>
      </c>
    </row>
    <row r="1156" spans="2:65" s="12" customFormat="1" ht="11.25">
      <c r="B1156" s="147"/>
      <c r="D1156" s="148" t="s">
        <v>261</v>
      </c>
      <c r="E1156" s="149" t="s">
        <v>19</v>
      </c>
      <c r="F1156" s="150" t="s">
        <v>1844</v>
      </c>
      <c r="H1156" s="151">
        <v>1</v>
      </c>
      <c r="I1156" s="152"/>
      <c r="L1156" s="147"/>
      <c r="M1156" s="153"/>
      <c r="T1156" s="154"/>
      <c r="AT1156" s="149" t="s">
        <v>261</v>
      </c>
      <c r="AU1156" s="149" t="s">
        <v>83</v>
      </c>
      <c r="AV1156" s="12" t="s">
        <v>83</v>
      </c>
      <c r="AW1156" s="12" t="s">
        <v>35</v>
      </c>
      <c r="AX1156" s="12" t="s">
        <v>81</v>
      </c>
      <c r="AY1156" s="149" t="s">
        <v>251</v>
      </c>
    </row>
    <row r="1157" spans="2:65" s="1" customFormat="1" ht="16.5" customHeight="1">
      <c r="B1157" s="33"/>
      <c r="C1157" s="130" t="s">
        <v>1845</v>
      </c>
      <c r="D1157" s="130" t="s">
        <v>253</v>
      </c>
      <c r="E1157" s="131" t="s">
        <v>1846</v>
      </c>
      <c r="F1157" s="132" t="s">
        <v>1847</v>
      </c>
      <c r="G1157" s="133" t="s">
        <v>731</v>
      </c>
      <c r="H1157" s="134">
        <v>3.3479999999999999</v>
      </c>
      <c r="I1157" s="135"/>
      <c r="J1157" s="136">
        <f>ROUND(I1157*H1157,2)</f>
        <v>0</v>
      </c>
      <c r="K1157" s="132" t="s">
        <v>256</v>
      </c>
      <c r="L1157" s="33"/>
      <c r="M1157" s="137" t="s">
        <v>19</v>
      </c>
      <c r="N1157" s="138" t="s">
        <v>44</v>
      </c>
      <c r="P1157" s="139">
        <f>O1157*H1157</f>
        <v>0</v>
      </c>
      <c r="Q1157" s="139">
        <v>2.5999999999999998E-4</v>
      </c>
      <c r="R1157" s="139">
        <f>Q1157*H1157</f>
        <v>8.7047999999999986E-4</v>
      </c>
      <c r="S1157" s="139">
        <v>0</v>
      </c>
      <c r="T1157" s="140">
        <f>S1157*H1157</f>
        <v>0</v>
      </c>
      <c r="AR1157" s="141" t="s">
        <v>346</v>
      </c>
      <c r="AT1157" s="141" t="s">
        <v>253</v>
      </c>
      <c r="AU1157" s="141" t="s">
        <v>83</v>
      </c>
      <c r="AY1157" s="18" t="s">
        <v>251</v>
      </c>
      <c r="BE1157" s="142">
        <f>IF(N1157="základní",J1157,0)</f>
        <v>0</v>
      </c>
      <c r="BF1157" s="142">
        <f>IF(N1157="snížená",J1157,0)</f>
        <v>0</v>
      </c>
      <c r="BG1157" s="142">
        <f>IF(N1157="zákl. přenesená",J1157,0)</f>
        <v>0</v>
      </c>
      <c r="BH1157" s="142">
        <f>IF(N1157="sníž. přenesená",J1157,0)</f>
        <v>0</v>
      </c>
      <c r="BI1157" s="142">
        <f>IF(N1157="nulová",J1157,0)</f>
        <v>0</v>
      </c>
      <c r="BJ1157" s="18" t="s">
        <v>81</v>
      </c>
      <c r="BK1157" s="142">
        <f>ROUND(I1157*H1157,2)</f>
        <v>0</v>
      </c>
      <c r="BL1157" s="18" t="s">
        <v>346</v>
      </c>
      <c r="BM1157" s="141" t="s">
        <v>1848</v>
      </c>
    </row>
    <row r="1158" spans="2:65" s="1" customFormat="1" ht="11.25">
      <c r="B1158" s="33"/>
      <c r="D1158" s="143" t="s">
        <v>259</v>
      </c>
      <c r="F1158" s="144" t="s">
        <v>1849</v>
      </c>
      <c r="I1158" s="145"/>
      <c r="L1158" s="33"/>
      <c r="M1158" s="146"/>
      <c r="T1158" s="54"/>
      <c r="AT1158" s="18" t="s">
        <v>259</v>
      </c>
      <c r="AU1158" s="18" t="s">
        <v>83</v>
      </c>
    </row>
    <row r="1159" spans="2:65" s="13" customFormat="1" ht="11.25">
      <c r="B1159" s="155"/>
      <c r="D1159" s="148" t="s">
        <v>261</v>
      </c>
      <c r="E1159" s="156" t="s">
        <v>19</v>
      </c>
      <c r="F1159" s="157" t="s">
        <v>1850</v>
      </c>
      <c r="H1159" s="156" t="s">
        <v>19</v>
      </c>
      <c r="I1159" s="158"/>
      <c r="L1159" s="155"/>
      <c r="M1159" s="159"/>
      <c r="T1159" s="160"/>
      <c r="AT1159" s="156" t="s">
        <v>261</v>
      </c>
      <c r="AU1159" s="156" t="s">
        <v>83</v>
      </c>
      <c r="AV1159" s="13" t="s">
        <v>81</v>
      </c>
      <c r="AW1159" s="13" t="s">
        <v>35</v>
      </c>
      <c r="AX1159" s="13" t="s">
        <v>73</v>
      </c>
      <c r="AY1159" s="156" t="s">
        <v>251</v>
      </c>
    </row>
    <row r="1160" spans="2:65" s="12" customFormat="1" ht="11.25">
      <c r="B1160" s="147"/>
      <c r="D1160" s="148" t="s">
        <v>261</v>
      </c>
      <c r="E1160" s="149" t="s">
        <v>19</v>
      </c>
      <c r="F1160" s="150" t="s">
        <v>1851</v>
      </c>
      <c r="H1160" s="151">
        <v>3.3479999999999999</v>
      </c>
      <c r="I1160" s="152"/>
      <c r="L1160" s="147"/>
      <c r="M1160" s="153"/>
      <c r="T1160" s="154"/>
      <c r="AT1160" s="149" t="s">
        <v>261</v>
      </c>
      <c r="AU1160" s="149" t="s">
        <v>83</v>
      </c>
      <c r="AV1160" s="12" t="s">
        <v>83</v>
      </c>
      <c r="AW1160" s="12" t="s">
        <v>35</v>
      </c>
      <c r="AX1160" s="12" t="s">
        <v>73</v>
      </c>
      <c r="AY1160" s="149" t="s">
        <v>251</v>
      </c>
    </row>
    <row r="1161" spans="2:65" s="15" customFormat="1" ht="11.25">
      <c r="B1161" s="168"/>
      <c r="D1161" s="148" t="s">
        <v>261</v>
      </c>
      <c r="E1161" s="169" t="s">
        <v>19</v>
      </c>
      <c r="F1161" s="170" t="s">
        <v>393</v>
      </c>
      <c r="H1161" s="171">
        <v>3.3479999999999999</v>
      </c>
      <c r="I1161" s="172"/>
      <c r="L1161" s="168"/>
      <c r="M1161" s="173"/>
      <c r="T1161" s="174"/>
      <c r="AT1161" s="169" t="s">
        <v>261</v>
      </c>
      <c r="AU1161" s="169" t="s">
        <v>83</v>
      </c>
      <c r="AV1161" s="15" t="s">
        <v>268</v>
      </c>
      <c r="AW1161" s="15" t="s">
        <v>35</v>
      </c>
      <c r="AX1161" s="15" t="s">
        <v>81</v>
      </c>
      <c r="AY1161" s="169" t="s">
        <v>251</v>
      </c>
    </row>
    <row r="1162" spans="2:65" s="1" customFormat="1" ht="16.5" customHeight="1">
      <c r="B1162" s="33"/>
      <c r="C1162" s="175" t="s">
        <v>1852</v>
      </c>
      <c r="D1162" s="175" t="s">
        <v>482</v>
      </c>
      <c r="E1162" s="176" t="s">
        <v>1853</v>
      </c>
      <c r="F1162" s="177" t="s">
        <v>1854</v>
      </c>
      <c r="G1162" s="178" t="s">
        <v>1855</v>
      </c>
      <c r="H1162" s="179">
        <v>4</v>
      </c>
      <c r="I1162" s="180"/>
      <c r="J1162" s="181">
        <f>ROUND(I1162*H1162,2)</f>
        <v>0</v>
      </c>
      <c r="K1162" s="177" t="s">
        <v>1856</v>
      </c>
      <c r="L1162" s="182"/>
      <c r="M1162" s="183" t="s">
        <v>19</v>
      </c>
      <c r="N1162" s="184" t="s">
        <v>44</v>
      </c>
      <c r="P1162" s="139">
        <f>O1162*H1162</f>
        <v>0</v>
      </c>
      <c r="Q1162" s="139">
        <v>0.03</v>
      </c>
      <c r="R1162" s="139">
        <f>Q1162*H1162</f>
        <v>0.12</v>
      </c>
      <c r="S1162" s="139">
        <v>0</v>
      </c>
      <c r="T1162" s="140">
        <f>S1162*H1162</f>
        <v>0</v>
      </c>
      <c r="AR1162" s="141" t="s">
        <v>466</v>
      </c>
      <c r="AT1162" s="141" t="s">
        <v>482</v>
      </c>
      <c r="AU1162" s="141" t="s">
        <v>83</v>
      </c>
      <c r="AY1162" s="18" t="s">
        <v>251</v>
      </c>
      <c r="BE1162" s="142">
        <f>IF(N1162="základní",J1162,0)</f>
        <v>0</v>
      </c>
      <c r="BF1162" s="142">
        <f>IF(N1162="snížená",J1162,0)</f>
        <v>0</v>
      </c>
      <c r="BG1162" s="142">
        <f>IF(N1162="zákl. přenesená",J1162,0)</f>
        <v>0</v>
      </c>
      <c r="BH1162" s="142">
        <f>IF(N1162="sníž. přenesená",J1162,0)</f>
        <v>0</v>
      </c>
      <c r="BI1162" s="142">
        <f>IF(N1162="nulová",J1162,0)</f>
        <v>0</v>
      </c>
      <c r="BJ1162" s="18" t="s">
        <v>81</v>
      </c>
      <c r="BK1162" s="142">
        <f>ROUND(I1162*H1162,2)</f>
        <v>0</v>
      </c>
      <c r="BL1162" s="18" t="s">
        <v>346</v>
      </c>
      <c r="BM1162" s="141" t="s">
        <v>1857</v>
      </c>
    </row>
    <row r="1163" spans="2:65" s="1" customFormat="1" ht="19.5">
      <c r="B1163" s="33"/>
      <c r="D1163" s="148" t="s">
        <v>1476</v>
      </c>
      <c r="F1163" s="185" t="s">
        <v>1858</v>
      </c>
      <c r="I1163" s="145"/>
      <c r="L1163" s="33"/>
      <c r="M1163" s="146"/>
      <c r="T1163" s="54"/>
      <c r="AT1163" s="18" t="s">
        <v>1476</v>
      </c>
      <c r="AU1163" s="18" t="s">
        <v>83</v>
      </c>
    </row>
    <row r="1164" spans="2:65" s="13" customFormat="1" ht="11.25">
      <c r="B1164" s="155"/>
      <c r="D1164" s="148" t="s">
        <v>261</v>
      </c>
      <c r="E1164" s="156" t="s">
        <v>19</v>
      </c>
      <c r="F1164" s="157" t="s">
        <v>1859</v>
      </c>
      <c r="H1164" s="156" t="s">
        <v>19</v>
      </c>
      <c r="I1164" s="158"/>
      <c r="L1164" s="155"/>
      <c r="M1164" s="159"/>
      <c r="T1164" s="160"/>
      <c r="AT1164" s="156" t="s">
        <v>261</v>
      </c>
      <c r="AU1164" s="156" t="s">
        <v>83</v>
      </c>
      <c r="AV1164" s="13" t="s">
        <v>81</v>
      </c>
      <c r="AW1164" s="13" t="s">
        <v>35</v>
      </c>
      <c r="AX1164" s="13" t="s">
        <v>73</v>
      </c>
      <c r="AY1164" s="156" t="s">
        <v>251</v>
      </c>
    </row>
    <row r="1165" spans="2:65" s="12" customFormat="1" ht="11.25">
      <c r="B1165" s="147"/>
      <c r="D1165" s="148" t="s">
        <v>261</v>
      </c>
      <c r="E1165" s="149" t="s">
        <v>19</v>
      </c>
      <c r="F1165" s="150" t="s">
        <v>1860</v>
      </c>
      <c r="H1165" s="151">
        <v>4</v>
      </c>
      <c r="I1165" s="152"/>
      <c r="L1165" s="147"/>
      <c r="M1165" s="153"/>
      <c r="T1165" s="154"/>
      <c r="AT1165" s="149" t="s">
        <v>261</v>
      </c>
      <c r="AU1165" s="149" t="s">
        <v>83</v>
      </c>
      <c r="AV1165" s="12" t="s">
        <v>83</v>
      </c>
      <c r="AW1165" s="12" t="s">
        <v>35</v>
      </c>
      <c r="AX1165" s="12" t="s">
        <v>81</v>
      </c>
      <c r="AY1165" s="149" t="s">
        <v>251</v>
      </c>
    </row>
    <row r="1166" spans="2:65" s="1" customFormat="1" ht="21.75" customHeight="1">
      <c r="B1166" s="33"/>
      <c r="C1166" s="130" t="s">
        <v>1861</v>
      </c>
      <c r="D1166" s="130" t="s">
        <v>253</v>
      </c>
      <c r="E1166" s="131" t="s">
        <v>1862</v>
      </c>
      <c r="F1166" s="132" t="s">
        <v>1863</v>
      </c>
      <c r="G1166" s="133" t="s">
        <v>90</v>
      </c>
      <c r="H1166" s="134">
        <v>16.780999999999999</v>
      </c>
      <c r="I1166" s="135"/>
      <c r="J1166" s="136">
        <f>ROUND(I1166*H1166,2)</f>
        <v>0</v>
      </c>
      <c r="K1166" s="132" t="s">
        <v>256</v>
      </c>
      <c r="L1166" s="33"/>
      <c r="M1166" s="137" t="s">
        <v>19</v>
      </c>
      <c r="N1166" s="138" t="s">
        <v>44</v>
      </c>
      <c r="P1166" s="139">
        <f>O1166*H1166</f>
        <v>0</v>
      </c>
      <c r="Q1166" s="139">
        <v>2.5000000000000001E-4</v>
      </c>
      <c r="R1166" s="139">
        <f>Q1166*H1166</f>
        <v>4.1952500000000002E-3</v>
      </c>
      <c r="S1166" s="139">
        <v>0</v>
      </c>
      <c r="T1166" s="140">
        <f>S1166*H1166</f>
        <v>0</v>
      </c>
      <c r="AR1166" s="141" t="s">
        <v>346</v>
      </c>
      <c r="AT1166" s="141" t="s">
        <v>253</v>
      </c>
      <c r="AU1166" s="141" t="s">
        <v>83</v>
      </c>
      <c r="AY1166" s="18" t="s">
        <v>251</v>
      </c>
      <c r="BE1166" s="142">
        <f>IF(N1166="základní",J1166,0)</f>
        <v>0</v>
      </c>
      <c r="BF1166" s="142">
        <f>IF(N1166="snížená",J1166,0)</f>
        <v>0</v>
      </c>
      <c r="BG1166" s="142">
        <f>IF(N1166="zákl. přenesená",J1166,0)</f>
        <v>0</v>
      </c>
      <c r="BH1166" s="142">
        <f>IF(N1166="sníž. přenesená",J1166,0)</f>
        <v>0</v>
      </c>
      <c r="BI1166" s="142">
        <f>IF(N1166="nulová",J1166,0)</f>
        <v>0</v>
      </c>
      <c r="BJ1166" s="18" t="s">
        <v>81</v>
      </c>
      <c r="BK1166" s="142">
        <f>ROUND(I1166*H1166,2)</f>
        <v>0</v>
      </c>
      <c r="BL1166" s="18" t="s">
        <v>346</v>
      </c>
      <c r="BM1166" s="141" t="s">
        <v>1864</v>
      </c>
    </row>
    <row r="1167" spans="2:65" s="1" customFormat="1" ht="11.25">
      <c r="B1167" s="33"/>
      <c r="D1167" s="143" t="s">
        <v>259</v>
      </c>
      <c r="F1167" s="144" t="s">
        <v>1865</v>
      </c>
      <c r="I1167" s="145"/>
      <c r="L1167" s="33"/>
      <c r="M1167" s="146"/>
      <c r="T1167" s="54"/>
      <c r="AT1167" s="18" t="s">
        <v>259</v>
      </c>
      <c r="AU1167" s="18" t="s">
        <v>83</v>
      </c>
    </row>
    <row r="1168" spans="2:65" s="13" customFormat="1" ht="11.25">
      <c r="B1168" s="155"/>
      <c r="D1168" s="148" t="s">
        <v>261</v>
      </c>
      <c r="E1168" s="156" t="s">
        <v>19</v>
      </c>
      <c r="F1168" s="157" t="s">
        <v>1850</v>
      </c>
      <c r="H1168" s="156" t="s">
        <v>19</v>
      </c>
      <c r="I1168" s="158"/>
      <c r="L1168" s="155"/>
      <c r="M1168" s="159"/>
      <c r="T1168" s="160"/>
      <c r="AT1168" s="156" t="s">
        <v>261</v>
      </c>
      <c r="AU1168" s="156" t="s">
        <v>83</v>
      </c>
      <c r="AV1168" s="13" t="s">
        <v>81</v>
      </c>
      <c r="AW1168" s="13" t="s">
        <v>35</v>
      </c>
      <c r="AX1168" s="13" t="s">
        <v>73</v>
      </c>
      <c r="AY1168" s="156" t="s">
        <v>251</v>
      </c>
    </row>
    <row r="1169" spans="2:65" s="12" customFormat="1" ht="11.25">
      <c r="B1169" s="147"/>
      <c r="D1169" s="148" t="s">
        <v>261</v>
      </c>
      <c r="E1169" s="149" t="s">
        <v>19</v>
      </c>
      <c r="F1169" s="150" t="s">
        <v>392</v>
      </c>
      <c r="H1169" s="151">
        <v>5.76</v>
      </c>
      <c r="I1169" s="152"/>
      <c r="L1169" s="147"/>
      <c r="M1169" s="153"/>
      <c r="T1169" s="154"/>
      <c r="AT1169" s="149" t="s">
        <v>261</v>
      </c>
      <c r="AU1169" s="149" t="s">
        <v>83</v>
      </c>
      <c r="AV1169" s="12" t="s">
        <v>83</v>
      </c>
      <c r="AW1169" s="12" t="s">
        <v>35</v>
      </c>
      <c r="AX1169" s="12" t="s">
        <v>73</v>
      </c>
      <c r="AY1169" s="149" t="s">
        <v>251</v>
      </c>
    </row>
    <row r="1170" spans="2:65" s="12" customFormat="1" ht="11.25">
      <c r="B1170" s="147"/>
      <c r="D1170" s="148" t="s">
        <v>261</v>
      </c>
      <c r="E1170" s="149" t="s">
        <v>19</v>
      </c>
      <c r="F1170" s="150" t="s">
        <v>1866</v>
      </c>
      <c r="H1170" s="151">
        <v>8.0079999999999991</v>
      </c>
      <c r="I1170" s="152"/>
      <c r="L1170" s="147"/>
      <c r="M1170" s="153"/>
      <c r="T1170" s="154"/>
      <c r="AT1170" s="149" t="s">
        <v>261</v>
      </c>
      <c r="AU1170" s="149" t="s">
        <v>83</v>
      </c>
      <c r="AV1170" s="12" t="s">
        <v>83</v>
      </c>
      <c r="AW1170" s="12" t="s">
        <v>35</v>
      </c>
      <c r="AX1170" s="12" t="s">
        <v>73</v>
      </c>
      <c r="AY1170" s="149" t="s">
        <v>251</v>
      </c>
    </row>
    <row r="1171" spans="2:65" s="12" customFormat="1" ht="11.25">
      <c r="B1171" s="147"/>
      <c r="D1171" s="148" t="s">
        <v>261</v>
      </c>
      <c r="E1171" s="149" t="s">
        <v>19</v>
      </c>
      <c r="F1171" s="150" t="s">
        <v>1867</v>
      </c>
      <c r="H1171" s="151">
        <v>3.0129999999999999</v>
      </c>
      <c r="I1171" s="152"/>
      <c r="L1171" s="147"/>
      <c r="M1171" s="153"/>
      <c r="T1171" s="154"/>
      <c r="AT1171" s="149" t="s">
        <v>261</v>
      </c>
      <c r="AU1171" s="149" t="s">
        <v>83</v>
      </c>
      <c r="AV1171" s="12" t="s">
        <v>83</v>
      </c>
      <c r="AW1171" s="12" t="s">
        <v>35</v>
      </c>
      <c r="AX1171" s="12" t="s">
        <v>73</v>
      </c>
      <c r="AY1171" s="149" t="s">
        <v>251</v>
      </c>
    </row>
    <row r="1172" spans="2:65" s="15" customFormat="1" ht="11.25">
      <c r="B1172" s="168"/>
      <c r="D1172" s="148" t="s">
        <v>261</v>
      </c>
      <c r="E1172" s="169" t="s">
        <v>19</v>
      </c>
      <c r="F1172" s="170" t="s">
        <v>393</v>
      </c>
      <c r="H1172" s="171">
        <v>16.780999999999999</v>
      </c>
      <c r="I1172" s="172"/>
      <c r="L1172" s="168"/>
      <c r="M1172" s="173"/>
      <c r="T1172" s="174"/>
      <c r="AT1172" s="169" t="s">
        <v>261</v>
      </c>
      <c r="AU1172" s="169" t="s">
        <v>83</v>
      </c>
      <c r="AV1172" s="15" t="s">
        <v>268</v>
      </c>
      <c r="AW1172" s="15" t="s">
        <v>35</v>
      </c>
      <c r="AX1172" s="15" t="s">
        <v>81</v>
      </c>
      <c r="AY1172" s="169" t="s">
        <v>251</v>
      </c>
    </row>
    <row r="1173" spans="2:65" s="1" customFormat="1" ht="16.5" customHeight="1">
      <c r="B1173" s="33"/>
      <c r="C1173" s="175" t="s">
        <v>1868</v>
      </c>
      <c r="D1173" s="175" t="s">
        <v>482</v>
      </c>
      <c r="E1173" s="176" t="s">
        <v>1869</v>
      </c>
      <c r="F1173" s="177" t="s">
        <v>1870</v>
      </c>
      <c r="G1173" s="178" t="s">
        <v>731</v>
      </c>
      <c r="H1173" s="179">
        <v>4</v>
      </c>
      <c r="I1173" s="180"/>
      <c r="J1173" s="181">
        <f>ROUND(I1173*H1173,2)</f>
        <v>0</v>
      </c>
      <c r="K1173" s="177" t="s">
        <v>1856</v>
      </c>
      <c r="L1173" s="182"/>
      <c r="M1173" s="183" t="s">
        <v>19</v>
      </c>
      <c r="N1173" s="184" t="s">
        <v>44</v>
      </c>
      <c r="P1173" s="139">
        <f>O1173*H1173</f>
        <v>0</v>
      </c>
      <c r="Q1173" s="139">
        <v>3.6810000000000002E-2</v>
      </c>
      <c r="R1173" s="139">
        <f>Q1173*H1173</f>
        <v>0.14724000000000001</v>
      </c>
      <c r="S1173" s="139">
        <v>0</v>
      </c>
      <c r="T1173" s="140">
        <f>S1173*H1173</f>
        <v>0</v>
      </c>
      <c r="AR1173" s="141" t="s">
        <v>466</v>
      </c>
      <c r="AT1173" s="141" t="s">
        <v>482</v>
      </c>
      <c r="AU1173" s="141" t="s">
        <v>83</v>
      </c>
      <c r="AY1173" s="18" t="s">
        <v>251</v>
      </c>
      <c r="BE1173" s="142">
        <f>IF(N1173="základní",J1173,0)</f>
        <v>0</v>
      </c>
      <c r="BF1173" s="142">
        <f>IF(N1173="snížená",J1173,0)</f>
        <v>0</v>
      </c>
      <c r="BG1173" s="142">
        <f>IF(N1173="zákl. přenesená",J1173,0)</f>
        <v>0</v>
      </c>
      <c r="BH1173" s="142">
        <f>IF(N1173="sníž. přenesená",J1173,0)</f>
        <v>0</v>
      </c>
      <c r="BI1173" s="142">
        <f>IF(N1173="nulová",J1173,0)</f>
        <v>0</v>
      </c>
      <c r="BJ1173" s="18" t="s">
        <v>81</v>
      </c>
      <c r="BK1173" s="142">
        <f>ROUND(I1173*H1173,2)</f>
        <v>0</v>
      </c>
      <c r="BL1173" s="18" t="s">
        <v>346</v>
      </c>
      <c r="BM1173" s="141" t="s">
        <v>1871</v>
      </c>
    </row>
    <row r="1174" spans="2:65" s="1" customFormat="1" ht="19.5">
      <c r="B1174" s="33"/>
      <c r="D1174" s="148" t="s">
        <v>1476</v>
      </c>
      <c r="F1174" s="185" t="s">
        <v>1858</v>
      </c>
      <c r="I1174" s="145"/>
      <c r="L1174" s="33"/>
      <c r="M1174" s="146"/>
      <c r="T1174" s="54"/>
      <c r="AT1174" s="18" t="s">
        <v>1476</v>
      </c>
      <c r="AU1174" s="18" t="s">
        <v>83</v>
      </c>
    </row>
    <row r="1175" spans="2:65" s="12" customFormat="1" ht="11.25">
      <c r="B1175" s="147"/>
      <c r="D1175" s="148" t="s">
        <v>261</v>
      </c>
      <c r="E1175" s="149" t="s">
        <v>19</v>
      </c>
      <c r="F1175" s="150" t="s">
        <v>1872</v>
      </c>
      <c r="H1175" s="151">
        <v>4</v>
      </c>
      <c r="I1175" s="152"/>
      <c r="L1175" s="147"/>
      <c r="M1175" s="153"/>
      <c r="T1175" s="154"/>
      <c r="AT1175" s="149" t="s">
        <v>261</v>
      </c>
      <c r="AU1175" s="149" t="s">
        <v>83</v>
      </c>
      <c r="AV1175" s="12" t="s">
        <v>83</v>
      </c>
      <c r="AW1175" s="12" t="s">
        <v>35</v>
      </c>
      <c r="AX1175" s="12" t="s">
        <v>81</v>
      </c>
      <c r="AY1175" s="149" t="s">
        <v>251</v>
      </c>
    </row>
    <row r="1176" spans="2:65" s="1" customFormat="1" ht="16.5" customHeight="1">
      <c r="B1176" s="33"/>
      <c r="C1176" s="175" t="s">
        <v>1873</v>
      </c>
      <c r="D1176" s="175" t="s">
        <v>482</v>
      </c>
      <c r="E1176" s="176" t="s">
        <v>1874</v>
      </c>
      <c r="F1176" s="177" t="s">
        <v>1875</v>
      </c>
      <c r="G1176" s="178" t="s">
        <v>1855</v>
      </c>
      <c r="H1176" s="179">
        <v>4</v>
      </c>
      <c r="I1176" s="180"/>
      <c r="J1176" s="181">
        <f>ROUND(I1176*H1176,2)</f>
        <v>0</v>
      </c>
      <c r="K1176" s="177" t="s">
        <v>1856</v>
      </c>
      <c r="L1176" s="182"/>
      <c r="M1176" s="183" t="s">
        <v>19</v>
      </c>
      <c r="N1176" s="184" t="s">
        <v>44</v>
      </c>
      <c r="P1176" s="139">
        <f>O1176*H1176</f>
        <v>0</v>
      </c>
      <c r="Q1176" s="139">
        <v>7.0999999999999994E-2</v>
      </c>
      <c r="R1176" s="139">
        <f>Q1176*H1176</f>
        <v>0.28399999999999997</v>
      </c>
      <c r="S1176" s="139">
        <v>0</v>
      </c>
      <c r="T1176" s="140">
        <f>S1176*H1176</f>
        <v>0</v>
      </c>
      <c r="AR1176" s="141" t="s">
        <v>466</v>
      </c>
      <c r="AT1176" s="141" t="s">
        <v>482</v>
      </c>
      <c r="AU1176" s="141" t="s">
        <v>83</v>
      </c>
      <c r="AY1176" s="18" t="s">
        <v>251</v>
      </c>
      <c r="BE1176" s="142">
        <f>IF(N1176="základní",J1176,0)</f>
        <v>0</v>
      </c>
      <c r="BF1176" s="142">
        <f>IF(N1176="snížená",J1176,0)</f>
        <v>0</v>
      </c>
      <c r="BG1176" s="142">
        <f>IF(N1176="zákl. přenesená",J1176,0)</f>
        <v>0</v>
      </c>
      <c r="BH1176" s="142">
        <f>IF(N1176="sníž. přenesená",J1176,0)</f>
        <v>0</v>
      </c>
      <c r="BI1176" s="142">
        <f>IF(N1176="nulová",J1176,0)</f>
        <v>0</v>
      </c>
      <c r="BJ1176" s="18" t="s">
        <v>81</v>
      </c>
      <c r="BK1176" s="142">
        <f>ROUND(I1176*H1176,2)</f>
        <v>0</v>
      </c>
      <c r="BL1176" s="18" t="s">
        <v>346</v>
      </c>
      <c r="BM1176" s="141" t="s">
        <v>1876</v>
      </c>
    </row>
    <row r="1177" spans="2:65" s="1" customFormat="1" ht="19.5">
      <c r="B1177" s="33"/>
      <c r="D1177" s="148" t="s">
        <v>1476</v>
      </c>
      <c r="F1177" s="185" t="s">
        <v>1858</v>
      </c>
      <c r="I1177" s="145"/>
      <c r="L1177" s="33"/>
      <c r="M1177" s="146"/>
      <c r="T1177" s="54"/>
      <c r="AT1177" s="18" t="s">
        <v>1476</v>
      </c>
      <c r="AU1177" s="18" t="s">
        <v>83</v>
      </c>
    </row>
    <row r="1178" spans="2:65" s="13" customFormat="1" ht="11.25">
      <c r="B1178" s="155"/>
      <c r="D1178" s="148" t="s">
        <v>261</v>
      </c>
      <c r="E1178" s="156" t="s">
        <v>19</v>
      </c>
      <c r="F1178" s="157" t="s">
        <v>1859</v>
      </c>
      <c r="H1178" s="156" t="s">
        <v>19</v>
      </c>
      <c r="I1178" s="158"/>
      <c r="L1178" s="155"/>
      <c r="M1178" s="159"/>
      <c r="T1178" s="160"/>
      <c r="AT1178" s="156" t="s">
        <v>261</v>
      </c>
      <c r="AU1178" s="156" t="s">
        <v>83</v>
      </c>
      <c r="AV1178" s="13" t="s">
        <v>81</v>
      </c>
      <c r="AW1178" s="13" t="s">
        <v>35</v>
      </c>
      <c r="AX1178" s="13" t="s">
        <v>73</v>
      </c>
      <c r="AY1178" s="156" t="s">
        <v>251</v>
      </c>
    </row>
    <row r="1179" spans="2:65" s="12" customFormat="1" ht="11.25">
      <c r="B1179" s="147"/>
      <c r="D1179" s="148" t="s">
        <v>261</v>
      </c>
      <c r="E1179" s="149" t="s">
        <v>19</v>
      </c>
      <c r="F1179" s="150" t="s">
        <v>1877</v>
      </c>
      <c r="H1179" s="151">
        <v>4</v>
      </c>
      <c r="I1179" s="152"/>
      <c r="L1179" s="147"/>
      <c r="M1179" s="153"/>
      <c r="T1179" s="154"/>
      <c r="AT1179" s="149" t="s">
        <v>261</v>
      </c>
      <c r="AU1179" s="149" t="s">
        <v>83</v>
      </c>
      <c r="AV1179" s="12" t="s">
        <v>83</v>
      </c>
      <c r="AW1179" s="12" t="s">
        <v>35</v>
      </c>
      <c r="AX1179" s="12" t="s">
        <v>73</v>
      </c>
      <c r="AY1179" s="149" t="s">
        <v>251</v>
      </c>
    </row>
    <row r="1180" spans="2:65" s="15" customFormat="1" ht="11.25">
      <c r="B1180" s="168"/>
      <c r="D1180" s="148" t="s">
        <v>261</v>
      </c>
      <c r="E1180" s="169" t="s">
        <v>19</v>
      </c>
      <c r="F1180" s="170" t="s">
        <v>393</v>
      </c>
      <c r="H1180" s="171">
        <v>4</v>
      </c>
      <c r="I1180" s="172"/>
      <c r="L1180" s="168"/>
      <c r="M1180" s="173"/>
      <c r="T1180" s="174"/>
      <c r="AT1180" s="169" t="s">
        <v>261</v>
      </c>
      <c r="AU1180" s="169" t="s">
        <v>83</v>
      </c>
      <c r="AV1180" s="15" t="s">
        <v>268</v>
      </c>
      <c r="AW1180" s="15" t="s">
        <v>35</v>
      </c>
      <c r="AX1180" s="15" t="s">
        <v>81</v>
      </c>
      <c r="AY1180" s="169" t="s">
        <v>251</v>
      </c>
    </row>
    <row r="1181" spans="2:65" s="1" customFormat="1" ht="16.5" customHeight="1">
      <c r="B1181" s="33"/>
      <c r="C1181" s="175" t="s">
        <v>1878</v>
      </c>
      <c r="D1181" s="175" t="s">
        <v>482</v>
      </c>
      <c r="E1181" s="176" t="s">
        <v>1879</v>
      </c>
      <c r="F1181" s="177" t="s">
        <v>1880</v>
      </c>
      <c r="G1181" s="178" t="s">
        <v>1855</v>
      </c>
      <c r="H1181" s="179">
        <v>1</v>
      </c>
      <c r="I1181" s="180"/>
      <c r="J1181" s="181">
        <f>ROUND(I1181*H1181,2)</f>
        <v>0</v>
      </c>
      <c r="K1181" s="177" t="s">
        <v>1856</v>
      </c>
      <c r="L1181" s="182"/>
      <c r="M1181" s="183" t="s">
        <v>19</v>
      </c>
      <c r="N1181" s="184" t="s">
        <v>44</v>
      </c>
      <c r="P1181" s="139">
        <f>O1181*H1181</f>
        <v>0</v>
      </c>
      <c r="Q1181" s="139">
        <v>0.1</v>
      </c>
      <c r="R1181" s="139">
        <f>Q1181*H1181</f>
        <v>0.1</v>
      </c>
      <c r="S1181" s="139">
        <v>0</v>
      </c>
      <c r="T1181" s="140">
        <f>S1181*H1181</f>
        <v>0</v>
      </c>
      <c r="AR1181" s="141" t="s">
        <v>466</v>
      </c>
      <c r="AT1181" s="141" t="s">
        <v>482</v>
      </c>
      <c r="AU1181" s="141" t="s">
        <v>83</v>
      </c>
      <c r="AY1181" s="18" t="s">
        <v>251</v>
      </c>
      <c r="BE1181" s="142">
        <f>IF(N1181="základní",J1181,0)</f>
        <v>0</v>
      </c>
      <c r="BF1181" s="142">
        <f>IF(N1181="snížená",J1181,0)</f>
        <v>0</v>
      </c>
      <c r="BG1181" s="142">
        <f>IF(N1181="zákl. přenesená",J1181,0)</f>
        <v>0</v>
      </c>
      <c r="BH1181" s="142">
        <f>IF(N1181="sníž. přenesená",J1181,0)</f>
        <v>0</v>
      </c>
      <c r="BI1181" s="142">
        <f>IF(N1181="nulová",J1181,0)</f>
        <v>0</v>
      </c>
      <c r="BJ1181" s="18" t="s">
        <v>81</v>
      </c>
      <c r="BK1181" s="142">
        <f>ROUND(I1181*H1181,2)</f>
        <v>0</v>
      </c>
      <c r="BL1181" s="18" t="s">
        <v>346</v>
      </c>
      <c r="BM1181" s="141" t="s">
        <v>1881</v>
      </c>
    </row>
    <row r="1182" spans="2:65" s="1" customFormat="1" ht="19.5">
      <c r="B1182" s="33"/>
      <c r="D1182" s="148" t="s">
        <v>1476</v>
      </c>
      <c r="F1182" s="185" t="s">
        <v>1858</v>
      </c>
      <c r="I1182" s="145"/>
      <c r="L1182" s="33"/>
      <c r="M1182" s="146"/>
      <c r="T1182" s="54"/>
      <c r="AT1182" s="18" t="s">
        <v>1476</v>
      </c>
      <c r="AU1182" s="18" t="s">
        <v>83</v>
      </c>
    </row>
    <row r="1183" spans="2:65" s="13" customFormat="1" ht="11.25">
      <c r="B1183" s="155"/>
      <c r="D1183" s="148" t="s">
        <v>261</v>
      </c>
      <c r="E1183" s="156" t="s">
        <v>19</v>
      </c>
      <c r="F1183" s="157" t="s">
        <v>1859</v>
      </c>
      <c r="H1183" s="156" t="s">
        <v>19</v>
      </c>
      <c r="I1183" s="158"/>
      <c r="L1183" s="155"/>
      <c r="M1183" s="159"/>
      <c r="T1183" s="160"/>
      <c r="AT1183" s="156" t="s">
        <v>261</v>
      </c>
      <c r="AU1183" s="156" t="s">
        <v>83</v>
      </c>
      <c r="AV1183" s="13" t="s">
        <v>81</v>
      </c>
      <c r="AW1183" s="13" t="s">
        <v>35</v>
      </c>
      <c r="AX1183" s="13" t="s">
        <v>73</v>
      </c>
      <c r="AY1183" s="156" t="s">
        <v>251</v>
      </c>
    </row>
    <row r="1184" spans="2:65" s="12" customFormat="1" ht="11.25">
      <c r="B1184" s="147"/>
      <c r="D1184" s="148" t="s">
        <v>261</v>
      </c>
      <c r="E1184" s="149" t="s">
        <v>19</v>
      </c>
      <c r="F1184" s="150" t="s">
        <v>1882</v>
      </c>
      <c r="H1184" s="151">
        <v>1</v>
      </c>
      <c r="I1184" s="152"/>
      <c r="L1184" s="147"/>
      <c r="M1184" s="153"/>
      <c r="T1184" s="154"/>
      <c r="AT1184" s="149" t="s">
        <v>261</v>
      </c>
      <c r="AU1184" s="149" t="s">
        <v>83</v>
      </c>
      <c r="AV1184" s="12" t="s">
        <v>83</v>
      </c>
      <c r="AW1184" s="12" t="s">
        <v>35</v>
      </c>
      <c r="AX1184" s="12" t="s">
        <v>73</v>
      </c>
      <c r="AY1184" s="149" t="s">
        <v>251</v>
      </c>
    </row>
    <row r="1185" spans="2:65" s="15" customFormat="1" ht="11.25">
      <c r="B1185" s="168"/>
      <c r="D1185" s="148" t="s">
        <v>261</v>
      </c>
      <c r="E1185" s="169" t="s">
        <v>19</v>
      </c>
      <c r="F1185" s="170" t="s">
        <v>393</v>
      </c>
      <c r="H1185" s="171">
        <v>1</v>
      </c>
      <c r="I1185" s="172"/>
      <c r="L1185" s="168"/>
      <c r="M1185" s="173"/>
      <c r="T1185" s="174"/>
      <c r="AT1185" s="169" t="s">
        <v>261</v>
      </c>
      <c r="AU1185" s="169" t="s">
        <v>83</v>
      </c>
      <c r="AV1185" s="15" t="s">
        <v>268</v>
      </c>
      <c r="AW1185" s="15" t="s">
        <v>35</v>
      </c>
      <c r="AX1185" s="15" t="s">
        <v>81</v>
      </c>
      <c r="AY1185" s="169" t="s">
        <v>251</v>
      </c>
    </row>
    <row r="1186" spans="2:65" s="1" customFormat="1" ht="21.75" customHeight="1">
      <c r="B1186" s="33"/>
      <c r="C1186" s="130" t="s">
        <v>1883</v>
      </c>
      <c r="D1186" s="130" t="s">
        <v>253</v>
      </c>
      <c r="E1186" s="131" t="s">
        <v>1884</v>
      </c>
      <c r="F1186" s="132" t="s">
        <v>1885</v>
      </c>
      <c r="G1186" s="133" t="s">
        <v>101</v>
      </c>
      <c r="H1186" s="134">
        <v>39.619999999999997</v>
      </c>
      <c r="I1186" s="135"/>
      <c r="J1186" s="136">
        <f>ROUND(I1186*H1186,2)</f>
        <v>0</v>
      </c>
      <c r="K1186" s="132" t="s">
        <v>256</v>
      </c>
      <c r="L1186" s="33"/>
      <c r="M1186" s="137" t="s">
        <v>19</v>
      </c>
      <c r="N1186" s="138" t="s">
        <v>44</v>
      </c>
      <c r="P1186" s="139">
        <f>O1186*H1186</f>
        <v>0</v>
      </c>
      <c r="Q1186" s="139">
        <v>0</v>
      </c>
      <c r="R1186" s="139">
        <f>Q1186*H1186</f>
        <v>0</v>
      </c>
      <c r="S1186" s="139">
        <v>0</v>
      </c>
      <c r="T1186" s="140">
        <f>S1186*H1186</f>
        <v>0</v>
      </c>
      <c r="AR1186" s="141" t="s">
        <v>346</v>
      </c>
      <c r="AT1186" s="141" t="s">
        <v>253</v>
      </c>
      <c r="AU1186" s="141" t="s">
        <v>83</v>
      </c>
      <c r="AY1186" s="18" t="s">
        <v>251</v>
      </c>
      <c r="BE1186" s="142">
        <f>IF(N1186="základní",J1186,0)</f>
        <v>0</v>
      </c>
      <c r="BF1186" s="142">
        <f>IF(N1186="snížená",J1186,0)</f>
        <v>0</v>
      </c>
      <c r="BG1186" s="142">
        <f>IF(N1186="zákl. přenesená",J1186,0)</f>
        <v>0</v>
      </c>
      <c r="BH1186" s="142">
        <f>IF(N1186="sníž. přenesená",J1186,0)</f>
        <v>0</v>
      </c>
      <c r="BI1186" s="142">
        <f>IF(N1186="nulová",J1186,0)</f>
        <v>0</v>
      </c>
      <c r="BJ1186" s="18" t="s">
        <v>81</v>
      </c>
      <c r="BK1186" s="142">
        <f>ROUND(I1186*H1186,2)</f>
        <v>0</v>
      </c>
      <c r="BL1186" s="18" t="s">
        <v>346</v>
      </c>
      <c r="BM1186" s="141" t="s">
        <v>1886</v>
      </c>
    </row>
    <row r="1187" spans="2:65" s="1" customFormat="1" ht="11.25">
      <c r="B1187" s="33"/>
      <c r="D1187" s="143" t="s">
        <v>259</v>
      </c>
      <c r="F1187" s="144" t="s">
        <v>1887</v>
      </c>
      <c r="I1187" s="145"/>
      <c r="L1187" s="33"/>
      <c r="M1187" s="146"/>
      <c r="T1187" s="54"/>
      <c r="AT1187" s="18" t="s">
        <v>259</v>
      </c>
      <c r="AU1187" s="18" t="s">
        <v>83</v>
      </c>
    </row>
    <row r="1188" spans="2:65" s="12" customFormat="1" ht="11.25">
      <c r="B1188" s="147"/>
      <c r="D1188" s="148" t="s">
        <v>261</v>
      </c>
      <c r="E1188" s="149" t="s">
        <v>19</v>
      </c>
      <c r="F1188" s="150" t="s">
        <v>1782</v>
      </c>
      <c r="H1188" s="151">
        <v>2.36</v>
      </c>
      <c r="I1188" s="152"/>
      <c r="L1188" s="147"/>
      <c r="M1188" s="153"/>
      <c r="T1188" s="154"/>
      <c r="AT1188" s="149" t="s">
        <v>261</v>
      </c>
      <c r="AU1188" s="149" t="s">
        <v>83</v>
      </c>
      <c r="AV1188" s="12" t="s">
        <v>83</v>
      </c>
      <c r="AW1188" s="12" t="s">
        <v>35</v>
      </c>
      <c r="AX1188" s="12" t="s">
        <v>73</v>
      </c>
      <c r="AY1188" s="149" t="s">
        <v>251</v>
      </c>
    </row>
    <row r="1189" spans="2:65" s="12" customFormat="1" ht="11.25">
      <c r="B1189" s="147"/>
      <c r="D1189" s="148" t="s">
        <v>261</v>
      </c>
      <c r="E1189" s="149" t="s">
        <v>19</v>
      </c>
      <c r="F1189" s="150" t="s">
        <v>1783</v>
      </c>
      <c r="H1189" s="151">
        <v>3.65</v>
      </c>
      <c r="I1189" s="152"/>
      <c r="L1189" s="147"/>
      <c r="M1189" s="153"/>
      <c r="T1189" s="154"/>
      <c r="AT1189" s="149" t="s">
        <v>261</v>
      </c>
      <c r="AU1189" s="149" t="s">
        <v>83</v>
      </c>
      <c r="AV1189" s="12" t="s">
        <v>83</v>
      </c>
      <c r="AW1189" s="12" t="s">
        <v>35</v>
      </c>
      <c r="AX1189" s="12" t="s">
        <v>73</v>
      </c>
      <c r="AY1189" s="149" t="s">
        <v>251</v>
      </c>
    </row>
    <row r="1190" spans="2:65" s="12" customFormat="1" ht="11.25">
      <c r="B1190" s="147"/>
      <c r="D1190" s="148" t="s">
        <v>261</v>
      </c>
      <c r="E1190" s="149" t="s">
        <v>19</v>
      </c>
      <c r="F1190" s="150" t="s">
        <v>1784</v>
      </c>
      <c r="H1190" s="151">
        <v>4.8</v>
      </c>
      <c r="I1190" s="152"/>
      <c r="L1190" s="147"/>
      <c r="M1190" s="153"/>
      <c r="T1190" s="154"/>
      <c r="AT1190" s="149" t="s">
        <v>261</v>
      </c>
      <c r="AU1190" s="149" t="s">
        <v>83</v>
      </c>
      <c r="AV1190" s="12" t="s">
        <v>83</v>
      </c>
      <c r="AW1190" s="12" t="s">
        <v>35</v>
      </c>
      <c r="AX1190" s="12" t="s">
        <v>73</v>
      </c>
      <c r="AY1190" s="149" t="s">
        <v>251</v>
      </c>
    </row>
    <row r="1191" spans="2:65" s="12" customFormat="1" ht="11.25">
      <c r="B1191" s="147"/>
      <c r="D1191" s="148" t="s">
        <v>261</v>
      </c>
      <c r="E1191" s="149" t="s">
        <v>19</v>
      </c>
      <c r="F1191" s="150" t="s">
        <v>1785</v>
      </c>
      <c r="H1191" s="151">
        <v>2.4</v>
      </c>
      <c r="I1191" s="152"/>
      <c r="L1191" s="147"/>
      <c r="M1191" s="153"/>
      <c r="T1191" s="154"/>
      <c r="AT1191" s="149" t="s">
        <v>261</v>
      </c>
      <c r="AU1191" s="149" t="s">
        <v>83</v>
      </c>
      <c r="AV1191" s="12" t="s">
        <v>83</v>
      </c>
      <c r="AW1191" s="12" t="s">
        <v>35</v>
      </c>
      <c r="AX1191" s="12" t="s">
        <v>73</v>
      </c>
      <c r="AY1191" s="149" t="s">
        <v>251</v>
      </c>
    </row>
    <row r="1192" spans="2:65" s="12" customFormat="1" ht="11.25">
      <c r="B1192" s="147"/>
      <c r="D1192" s="148" t="s">
        <v>261</v>
      </c>
      <c r="E1192" s="149" t="s">
        <v>19</v>
      </c>
      <c r="F1192" s="150" t="s">
        <v>1786</v>
      </c>
      <c r="H1192" s="151">
        <v>3.5</v>
      </c>
      <c r="I1192" s="152"/>
      <c r="L1192" s="147"/>
      <c r="M1192" s="153"/>
      <c r="T1192" s="154"/>
      <c r="AT1192" s="149" t="s">
        <v>261</v>
      </c>
      <c r="AU1192" s="149" t="s">
        <v>83</v>
      </c>
      <c r="AV1192" s="12" t="s">
        <v>83</v>
      </c>
      <c r="AW1192" s="12" t="s">
        <v>35</v>
      </c>
      <c r="AX1192" s="12" t="s">
        <v>73</v>
      </c>
      <c r="AY1192" s="149" t="s">
        <v>251</v>
      </c>
    </row>
    <row r="1193" spans="2:65" s="12" customFormat="1" ht="11.25">
      <c r="B1193" s="147"/>
      <c r="D1193" s="148" t="s">
        <v>261</v>
      </c>
      <c r="E1193" s="149" t="s">
        <v>19</v>
      </c>
      <c r="F1193" s="150" t="s">
        <v>1787</v>
      </c>
      <c r="H1193" s="151">
        <v>3.5</v>
      </c>
      <c r="I1193" s="152"/>
      <c r="L1193" s="147"/>
      <c r="M1193" s="153"/>
      <c r="T1193" s="154"/>
      <c r="AT1193" s="149" t="s">
        <v>261</v>
      </c>
      <c r="AU1193" s="149" t="s">
        <v>83</v>
      </c>
      <c r="AV1193" s="12" t="s">
        <v>83</v>
      </c>
      <c r="AW1193" s="12" t="s">
        <v>35</v>
      </c>
      <c r="AX1193" s="12" t="s">
        <v>73</v>
      </c>
      <c r="AY1193" s="149" t="s">
        <v>251</v>
      </c>
    </row>
    <row r="1194" spans="2:65" s="12" customFormat="1" ht="11.25">
      <c r="B1194" s="147"/>
      <c r="D1194" s="148" t="s">
        <v>261</v>
      </c>
      <c r="E1194" s="149" t="s">
        <v>19</v>
      </c>
      <c r="F1194" s="150" t="s">
        <v>1788</v>
      </c>
      <c r="H1194" s="151">
        <v>3.65</v>
      </c>
      <c r="I1194" s="152"/>
      <c r="L1194" s="147"/>
      <c r="M1194" s="153"/>
      <c r="T1194" s="154"/>
      <c r="AT1194" s="149" t="s">
        <v>261</v>
      </c>
      <c r="AU1194" s="149" t="s">
        <v>83</v>
      </c>
      <c r="AV1194" s="12" t="s">
        <v>83</v>
      </c>
      <c r="AW1194" s="12" t="s">
        <v>35</v>
      </c>
      <c r="AX1194" s="12" t="s">
        <v>73</v>
      </c>
      <c r="AY1194" s="149" t="s">
        <v>251</v>
      </c>
    </row>
    <row r="1195" spans="2:65" s="12" customFormat="1" ht="11.25">
      <c r="B1195" s="147"/>
      <c r="D1195" s="148" t="s">
        <v>261</v>
      </c>
      <c r="E1195" s="149" t="s">
        <v>19</v>
      </c>
      <c r="F1195" s="150" t="s">
        <v>1789</v>
      </c>
      <c r="H1195" s="151">
        <v>3.3</v>
      </c>
      <c r="I1195" s="152"/>
      <c r="L1195" s="147"/>
      <c r="M1195" s="153"/>
      <c r="T1195" s="154"/>
      <c r="AT1195" s="149" t="s">
        <v>261</v>
      </c>
      <c r="AU1195" s="149" t="s">
        <v>83</v>
      </c>
      <c r="AV1195" s="12" t="s">
        <v>83</v>
      </c>
      <c r="AW1195" s="12" t="s">
        <v>35</v>
      </c>
      <c r="AX1195" s="12" t="s">
        <v>73</v>
      </c>
      <c r="AY1195" s="149" t="s">
        <v>251</v>
      </c>
    </row>
    <row r="1196" spans="2:65" s="12" customFormat="1" ht="11.25">
      <c r="B1196" s="147"/>
      <c r="D1196" s="148" t="s">
        <v>261</v>
      </c>
      <c r="E1196" s="149" t="s">
        <v>19</v>
      </c>
      <c r="F1196" s="150" t="s">
        <v>1790</v>
      </c>
      <c r="H1196" s="151">
        <v>3.3</v>
      </c>
      <c r="I1196" s="152"/>
      <c r="L1196" s="147"/>
      <c r="M1196" s="153"/>
      <c r="T1196" s="154"/>
      <c r="AT1196" s="149" t="s">
        <v>261</v>
      </c>
      <c r="AU1196" s="149" t="s">
        <v>83</v>
      </c>
      <c r="AV1196" s="12" t="s">
        <v>83</v>
      </c>
      <c r="AW1196" s="12" t="s">
        <v>35</v>
      </c>
      <c r="AX1196" s="12" t="s">
        <v>73</v>
      </c>
      <c r="AY1196" s="149" t="s">
        <v>251</v>
      </c>
    </row>
    <row r="1197" spans="2:65" s="12" customFormat="1" ht="11.25">
      <c r="B1197" s="147"/>
      <c r="D1197" s="148" t="s">
        <v>261</v>
      </c>
      <c r="E1197" s="149" t="s">
        <v>19</v>
      </c>
      <c r="F1197" s="150" t="s">
        <v>1791</v>
      </c>
      <c r="H1197" s="151">
        <v>2.4</v>
      </c>
      <c r="I1197" s="152"/>
      <c r="L1197" s="147"/>
      <c r="M1197" s="153"/>
      <c r="T1197" s="154"/>
      <c r="AT1197" s="149" t="s">
        <v>261</v>
      </c>
      <c r="AU1197" s="149" t="s">
        <v>83</v>
      </c>
      <c r="AV1197" s="12" t="s">
        <v>83</v>
      </c>
      <c r="AW1197" s="12" t="s">
        <v>35</v>
      </c>
      <c r="AX1197" s="12" t="s">
        <v>73</v>
      </c>
      <c r="AY1197" s="149" t="s">
        <v>251</v>
      </c>
    </row>
    <row r="1198" spans="2:65" s="12" customFormat="1" ht="11.25">
      <c r="B1198" s="147"/>
      <c r="D1198" s="148" t="s">
        <v>261</v>
      </c>
      <c r="E1198" s="149" t="s">
        <v>19</v>
      </c>
      <c r="F1198" s="150" t="s">
        <v>1792</v>
      </c>
      <c r="H1198" s="151">
        <v>3.38</v>
      </c>
      <c r="I1198" s="152"/>
      <c r="L1198" s="147"/>
      <c r="M1198" s="153"/>
      <c r="T1198" s="154"/>
      <c r="AT1198" s="149" t="s">
        <v>261</v>
      </c>
      <c r="AU1198" s="149" t="s">
        <v>83</v>
      </c>
      <c r="AV1198" s="12" t="s">
        <v>83</v>
      </c>
      <c r="AW1198" s="12" t="s">
        <v>35</v>
      </c>
      <c r="AX1198" s="12" t="s">
        <v>73</v>
      </c>
      <c r="AY1198" s="149" t="s">
        <v>251</v>
      </c>
    </row>
    <row r="1199" spans="2:65" s="12" customFormat="1" ht="11.25">
      <c r="B1199" s="147"/>
      <c r="D1199" s="148" t="s">
        <v>261</v>
      </c>
      <c r="E1199" s="149" t="s">
        <v>19</v>
      </c>
      <c r="F1199" s="150" t="s">
        <v>1793</v>
      </c>
      <c r="H1199" s="151">
        <v>3.38</v>
      </c>
      <c r="I1199" s="152"/>
      <c r="L1199" s="147"/>
      <c r="M1199" s="153"/>
      <c r="T1199" s="154"/>
      <c r="AT1199" s="149" t="s">
        <v>261</v>
      </c>
      <c r="AU1199" s="149" t="s">
        <v>83</v>
      </c>
      <c r="AV1199" s="12" t="s">
        <v>83</v>
      </c>
      <c r="AW1199" s="12" t="s">
        <v>35</v>
      </c>
      <c r="AX1199" s="12" t="s">
        <v>73</v>
      </c>
      <c r="AY1199" s="149" t="s">
        <v>251</v>
      </c>
    </row>
    <row r="1200" spans="2:65" s="14" customFormat="1" ht="11.25">
      <c r="B1200" s="161"/>
      <c r="D1200" s="148" t="s">
        <v>261</v>
      </c>
      <c r="E1200" s="162" t="s">
        <v>19</v>
      </c>
      <c r="F1200" s="163" t="s">
        <v>280</v>
      </c>
      <c r="H1200" s="164">
        <v>39.619999999999997</v>
      </c>
      <c r="I1200" s="165"/>
      <c r="L1200" s="161"/>
      <c r="M1200" s="166"/>
      <c r="T1200" s="167"/>
      <c r="AT1200" s="162" t="s">
        <v>261</v>
      </c>
      <c r="AU1200" s="162" t="s">
        <v>83</v>
      </c>
      <c r="AV1200" s="14" t="s">
        <v>257</v>
      </c>
      <c r="AW1200" s="14" t="s">
        <v>35</v>
      </c>
      <c r="AX1200" s="14" t="s">
        <v>81</v>
      </c>
      <c r="AY1200" s="162" t="s">
        <v>251</v>
      </c>
    </row>
    <row r="1201" spans="2:65" s="1" customFormat="1" ht="16.5" customHeight="1">
      <c r="B1201" s="33"/>
      <c r="C1201" s="175" t="s">
        <v>1888</v>
      </c>
      <c r="D1201" s="175" t="s">
        <v>482</v>
      </c>
      <c r="E1201" s="176" t="s">
        <v>1889</v>
      </c>
      <c r="F1201" s="177" t="s">
        <v>1890</v>
      </c>
      <c r="G1201" s="178" t="s">
        <v>101</v>
      </c>
      <c r="H1201" s="179">
        <v>39.619999999999997</v>
      </c>
      <c r="I1201" s="180"/>
      <c r="J1201" s="181">
        <f>ROUND(I1201*H1201,2)</f>
        <v>0</v>
      </c>
      <c r="K1201" s="177" t="s">
        <v>19</v>
      </c>
      <c r="L1201" s="182"/>
      <c r="M1201" s="183" t="s">
        <v>19</v>
      </c>
      <c r="N1201" s="184" t="s">
        <v>44</v>
      </c>
      <c r="P1201" s="139">
        <f>O1201*H1201</f>
        <v>0</v>
      </c>
      <c r="Q1201" s="139">
        <v>4.0000000000000001E-3</v>
      </c>
      <c r="R1201" s="139">
        <f>Q1201*H1201</f>
        <v>0.15847999999999998</v>
      </c>
      <c r="S1201" s="139">
        <v>0</v>
      </c>
      <c r="T1201" s="140">
        <f>S1201*H1201</f>
        <v>0</v>
      </c>
      <c r="AR1201" s="141" t="s">
        <v>466</v>
      </c>
      <c r="AT1201" s="141" t="s">
        <v>482</v>
      </c>
      <c r="AU1201" s="141" t="s">
        <v>83</v>
      </c>
      <c r="AY1201" s="18" t="s">
        <v>251</v>
      </c>
      <c r="BE1201" s="142">
        <f>IF(N1201="základní",J1201,0)</f>
        <v>0</v>
      </c>
      <c r="BF1201" s="142">
        <f>IF(N1201="snížená",J1201,0)</f>
        <v>0</v>
      </c>
      <c r="BG1201" s="142">
        <f>IF(N1201="zákl. přenesená",J1201,0)</f>
        <v>0</v>
      </c>
      <c r="BH1201" s="142">
        <f>IF(N1201="sníž. přenesená",J1201,0)</f>
        <v>0</v>
      </c>
      <c r="BI1201" s="142">
        <f>IF(N1201="nulová",J1201,0)</f>
        <v>0</v>
      </c>
      <c r="BJ1201" s="18" t="s">
        <v>81</v>
      </c>
      <c r="BK1201" s="142">
        <f>ROUND(I1201*H1201,2)</f>
        <v>0</v>
      </c>
      <c r="BL1201" s="18" t="s">
        <v>346</v>
      </c>
      <c r="BM1201" s="141" t="s">
        <v>1891</v>
      </c>
    </row>
    <row r="1202" spans="2:65" s="1" customFormat="1" ht="21.75" customHeight="1">
      <c r="B1202" s="33"/>
      <c r="C1202" s="130" t="s">
        <v>1892</v>
      </c>
      <c r="D1202" s="130" t="s">
        <v>253</v>
      </c>
      <c r="E1202" s="131" t="s">
        <v>1893</v>
      </c>
      <c r="F1202" s="132" t="s">
        <v>1894</v>
      </c>
      <c r="G1202" s="133" t="s">
        <v>101</v>
      </c>
      <c r="H1202" s="134">
        <v>14.6</v>
      </c>
      <c r="I1202" s="135"/>
      <c r="J1202" s="136">
        <f>ROUND(I1202*H1202,2)</f>
        <v>0</v>
      </c>
      <c r="K1202" s="132" t="s">
        <v>256</v>
      </c>
      <c r="L1202" s="33"/>
      <c r="M1202" s="137" t="s">
        <v>19</v>
      </c>
      <c r="N1202" s="138" t="s">
        <v>44</v>
      </c>
      <c r="P1202" s="139">
        <f>O1202*H1202</f>
        <v>0</v>
      </c>
      <c r="Q1202" s="139">
        <v>0</v>
      </c>
      <c r="R1202" s="139">
        <f>Q1202*H1202</f>
        <v>0</v>
      </c>
      <c r="S1202" s="139">
        <v>0</v>
      </c>
      <c r="T1202" s="140">
        <f>S1202*H1202</f>
        <v>0</v>
      </c>
      <c r="AR1202" s="141" t="s">
        <v>346</v>
      </c>
      <c r="AT1202" s="141" t="s">
        <v>253</v>
      </c>
      <c r="AU1202" s="141" t="s">
        <v>83</v>
      </c>
      <c r="AY1202" s="18" t="s">
        <v>251</v>
      </c>
      <c r="BE1202" s="142">
        <f>IF(N1202="základní",J1202,0)</f>
        <v>0</v>
      </c>
      <c r="BF1202" s="142">
        <f>IF(N1202="snížená",J1202,0)</f>
        <v>0</v>
      </c>
      <c r="BG1202" s="142">
        <f>IF(N1202="zákl. přenesená",J1202,0)</f>
        <v>0</v>
      </c>
      <c r="BH1202" s="142">
        <f>IF(N1202="sníž. přenesená",J1202,0)</f>
        <v>0</v>
      </c>
      <c r="BI1202" s="142">
        <f>IF(N1202="nulová",J1202,0)</f>
        <v>0</v>
      </c>
      <c r="BJ1202" s="18" t="s">
        <v>81</v>
      </c>
      <c r="BK1202" s="142">
        <f>ROUND(I1202*H1202,2)</f>
        <v>0</v>
      </c>
      <c r="BL1202" s="18" t="s">
        <v>346</v>
      </c>
      <c r="BM1202" s="141" t="s">
        <v>1895</v>
      </c>
    </row>
    <row r="1203" spans="2:65" s="1" customFormat="1" ht="11.25">
      <c r="B1203" s="33"/>
      <c r="D1203" s="143" t="s">
        <v>259</v>
      </c>
      <c r="F1203" s="144" t="s">
        <v>1896</v>
      </c>
      <c r="I1203" s="145"/>
      <c r="L1203" s="33"/>
      <c r="M1203" s="146"/>
      <c r="T1203" s="54"/>
      <c r="AT1203" s="18" t="s">
        <v>259</v>
      </c>
      <c r="AU1203" s="18" t="s">
        <v>83</v>
      </c>
    </row>
    <row r="1204" spans="2:65" s="12" customFormat="1" ht="11.25">
      <c r="B1204" s="147"/>
      <c r="D1204" s="148" t="s">
        <v>261</v>
      </c>
      <c r="E1204" s="149" t="s">
        <v>19</v>
      </c>
      <c r="F1204" s="150" t="s">
        <v>1779</v>
      </c>
      <c r="H1204" s="151">
        <v>5.6</v>
      </c>
      <c r="I1204" s="152"/>
      <c r="L1204" s="147"/>
      <c r="M1204" s="153"/>
      <c r="T1204" s="154"/>
      <c r="AT1204" s="149" t="s">
        <v>261</v>
      </c>
      <c r="AU1204" s="149" t="s">
        <v>83</v>
      </c>
      <c r="AV1204" s="12" t="s">
        <v>83</v>
      </c>
      <c r="AW1204" s="12" t="s">
        <v>35</v>
      </c>
      <c r="AX1204" s="12" t="s">
        <v>73</v>
      </c>
      <c r="AY1204" s="149" t="s">
        <v>251</v>
      </c>
    </row>
    <row r="1205" spans="2:65" s="12" customFormat="1" ht="11.25">
      <c r="B1205" s="147"/>
      <c r="D1205" s="148" t="s">
        <v>261</v>
      </c>
      <c r="E1205" s="149" t="s">
        <v>19</v>
      </c>
      <c r="F1205" s="150" t="s">
        <v>1780</v>
      </c>
      <c r="H1205" s="151">
        <v>4.2</v>
      </c>
      <c r="I1205" s="152"/>
      <c r="L1205" s="147"/>
      <c r="M1205" s="153"/>
      <c r="T1205" s="154"/>
      <c r="AT1205" s="149" t="s">
        <v>261</v>
      </c>
      <c r="AU1205" s="149" t="s">
        <v>83</v>
      </c>
      <c r="AV1205" s="12" t="s">
        <v>83</v>
      </c>
      <c r="AW1205" s="12" t="s">
        <v>35</v>
      </c>
      <c r="AX1205" s="12" t="s">
        <v>73</v>
      </c>
      <c r="AY1205" s="149" t="s">
        <v>251</v>
      </c>
    </row>
    <row r="1206" spans="2:65" s="12" customFormat="1" ht="11.25">
      <c r="B1206" s="147"/>
      <c r="D1206" s="148" t="s">
        <v>261</v>
      </c>
      <c r="E1206" s="149" t="s">
        <v>19</v>
      </c>
      <c r="F1206" s="150" t="s">
        <v>1781</v>
      </c>
      <c r="H1206" s="151">
        <v>4.8</v>
      </c>
      <c r="I1206" s="152"/>
      <c r="L1206" s="147"/>
      <c r="M1206" s="153"/>
      <c r="T1206" s="154"/>
      <c r="AT1206" s="149" t="s">
        <v>261</v>
      </c>
      <c r="AU1206" s="149" t="s">
        <v>83</v>
      </c>
      <c r="AV1206" s="12" t="s">
        <v>83</v>
      </c>
      <c r="AW1206" s="12" t="s">
        <v>35</v>
      </c>
      <c r="AX1206" s="12" t="s">
        <v>73</v>
      </c>
      <c r="AY1206" s="149" t="s">
        <v>251</v>
      </c>
    </row>
    <row r="1207" spans="2:65" s="14" customFormat="1" ht="11.25">
      <c r="B1207" s="161"/>
      <c r="D1207" s="148" t="s">
        <v>261</v>
      </c>
      <c r="E1207" s="162" t="s">
        <v>19</v>
      </c>
      <c r="F1207" s="163" t="s">
        <v>280</v>
      </c>
      <c r="H1207" s="164">
        <v>14.6</v>
      </c>
      <c r="I1207" s="165"/>
      <c r="L1207" s="161"/>
      <c r="M1207" s="166"/>
      <c r="T1207" s="167"/>
      <c r="AT1207" s="162" t="s">
        <v>261</v>
      </c>
      <c r="AU1207" s="162" t="s">
        <v>83</v>
      </c>
      <c r="AV1207" s="14" t="s">
        <v>257</v>
      </c>
      <c r="AW1207" s="14" t="s">
        <v>35</v>
      </c>
      <c r="AX1207" s="14" t="s">
        <v>81</v>
      </c>
      <c r="AY1207" s="162" t="s">
        <v>251</v>
      </c>
    </row>
    <row r="1208" spans="2:65" s="1" customFormat="1" ht="16.5" customHeight="1">
      <c r="B1208" s="33"/>
      <c r="C1208" s="175" t="s">
        <v>1897</v>
      </c>
      <c r="D1208" s="175" t="s">
        <v>482</v>
      </c>
      <c r="E1208" s="176" t="s">
        <v>1898</v>
      </c>
      <c r="F1208" s="177" t="s">
        <v>1899</v>
      </c>
      <c r="G1208" s="178" t="s">
        <v>101</v>
      </c>
      <c r="H1208" s="179">
        <v>14.6</v>
      </c>
      <c r="I1208" s="180"/>
      <c r="J1208" s="181">
        <f>ROUND(I1208*H1208,2)</f>
        <v>0</v>
      </c>
      <c r="K1208" s="177" t="s">
        <v>19</v>
      </c>
      <c r="L1208" s="182"/>
      <c r="M1208" s="183" t="s">
        <v>19</v>
      </c>
      <c r="N1208" s="184" t="s">
        <v>44</v>
      </c>
      <c r="P1208" s="139">
        <f>O1208*H1208</f>
        <v>0</v>
      </c>
      <c r="Q1208" s="139">
        <v>8.0000000000000002E-3</v>
      </c>
      <c r="R1208" s="139">
        <f>Q1208*H1208</f>
        <v>0.1168</v>
      </c>
      <c r="S1208" s="139">
        <v>0</v>
      </c>
      <c r="T1208" s="140">
        <f>S1208*H1208</f>
        <v>0</v>
      </c>
      <c r="AR1208" s="141" t="s">
        <v>466</v>
      </c>
      <c r="AT1208" s="141" t="s">
        <v>482</v>
      </c>
      <c r="AU1208" s="141" t="s">
        <v>83</v>
      </c>
      <c r="AY1208" s="18" t="s">
        <v>251</v>
      </c>
      <c r="BE1208" s="142">
        <f>IF(N1208="základní",J1208,0)</f>
        <v>0</v>
      </c>
      <c r="BF1208" s="142">
        <f>IF(N1208="snížená",J1208,0)</f>
        <v>0</v>
      </c>
      <c r="BG1208" s="142">
        <f>IF(N1208="zákl. přenesená",J1208,0)</f>
        <v>0</v>
      </c>
      <c r="BH1208" s="142">
        <f>IF(N1208="sníž. přenesená",J1208,0)</f>
        <v>0</v>
      </c>
      <c r="BI1208" s="142">
        <f>IF(N1208="nulová",J1208,0)</f>
        <v>0</v>
      </c>
      <c r="BJ1208" s="18" t="s">
        <v>81</v>
      </c>
      <c r="BK1208" s="142">
        <f>ROUND(I1208*H1208,2)</f>
        <v>0</v>
      </c>
      <c r="BL1208" s="18" t="s">
        <v>346</v>
      </c>
      <c r="BM1208" s="141" t="s">
        <v>1900</v>
      </c>
    </row>
    <row r="1209" spans="2:65" s="1" customFormat="1" ht="16.5" customHeight="1">
      <c r="B1209" s="33"/>
      <c r="C1209" s="130" t="s">
        <v>1901</v>
      </c>
      <c r="D1209" s="130" t="s">
        <v>253</v>
      </c>
      <c r="E1209" s="131" t="s">
        <v>1902</v>
      </c>
      <c r="F1209" s="132" t="s">
        <v>1903</v>
      </c>
      <c r="G1209" s="133" t="s">
        <v>101</v>
      </c>
      <c r="H1209" s="134">
        <v>62.8</v>
      </c>
      <c r="I1209" s="135"/>
      <c r="J1209" s="136">
        <f>ROUND(I1209*H1209,2)</f>
        <v>0</v>
      </c>
      <c r="K1209" s="132" t="s">
        <v>256</v>
      </c>
      <c r="L1209" s="33"/>
      <c r="M1209" s="137" t="s">
        <v>19</v>
      </c>
      <c r="N1209" s="138" t="s">
        <v>44</v>
      </c>
      <c r="P1209" s="139">
        <f>O1209*H1209</f>
        <v>0</v>
      </c>
      <c r="Q1209" s="139">
        <v>0</v>
      </c>
      <c r="R1209" s="139">
        <f>Q1209*H1209</f>
        <v>0</v>
      </c>
      <c r="S1209" s="139">
        <v>0</v>
      </c>
      <c r="T1209" s="140">
        <f>S1209*H1209</f>
        <v>0</v>
      </c>
      <c r="AR1209" s="141" t="s">
        <v>346</v>
      </c>
      <c r="AT1209" s="141" t="s">
        <v>253</v>
      </c>
      <c r="AU1209" s="141" t="s">
        <v>83</v>
      </c>
      <c r="AY1209" s="18" t="s">
        <v>251</v>
      </c>
      <c r="BE1209" s="142">
        <f>IF(N1209="základní",J1209,0)</f>
        <v>0</v>
      </c>
      <c r="BF1209" s="142">
        <f>IF(N1209="snížená",J1209,0)</f>
        <v>0</v>
      </c>
      <c r="BG1209" s="142">
        <f>IF(N1209="zákl. přenesená",J1209,0)</f>
        <v>0</v>
      </c>
      <c r="BH1209" s="142">
        <f>IF(N1209="sníž. přenesená",J1209,0)</f>
        <v>0</v>
      </c>
      <c r="BI1209" s="142">
        <f>IF(N1209="nulová",J1209,0)</f>
        <v>0</v>
      </c>
      <c r="BJ1209" s="18" t="s">
        <v>81</v>
      </c>
      <c r="BK1209" s="142">
        <f>ROUND(I1209*H1209,2)</f>
        <v>0</v>
      </c>
      <c r="BL1209" s="18" t="s">
        <v>346</v>
      </c>
      <c r="BM1209" s="141" t="s">
        <v>1904</v>
      </c>
    </row>
    <row r="1210" spans="2:65" s="1" customFormat="1" ht="11.25">
      <c r="B1210" s="33"/>
      <c r="D1210" s="143" t="s">
        <v>259</v>
      </c>
      <c r="F1210" s="144" t="s">
        <v>1905</v>
      </c>
      <c r="I1210" s="145"/>
      <c r="L1210" s="33"/>
      <c r="M1210" s="146"/>
      <c r="T1210" s="54"/>
      <c r="AT1210" s="18" t="s">
        <v>259</v>
      </c>
      <c r="AU1210" s="18" t="s">
        <v>83</v>
      </c>
    </row>
    <row r="1211" spans="2:65" s="13" customFormat="1" ht="11.25">
      <c r="B1211" s="155"/>
      <c r="D1211" s="148" t="s">
        <v>261</v>
      </c>
      <c r="E1211" s="156" t="s">
        <v>19</v>
      </c>
      <c r="F1211" s="157" t="s">
        <v>1906</v>
      </c>
      <c r="H1211" s="156" t="s">
        <v>19</v>
      </c>
      <c r="I1211" s="158"/>
      <c r="L1211" s="155"/>
      <c r="M1211" s="159"/>
      <c r="T1211" s="160"/>
      <c r="AT1211" s="156" t="s">
        <v>261</v>
      </c>
      <c r="AU1211" s="156" t="s">
        <v>83</v>
      </c>
      <c r="AV1211" s="13" t="s">
        <v>81</v>
      </c>
      <c r="AW1211" s="13" t="s">
        <v>35</v>
      </c>
      <c r="AX1211" s="13" t="s">
        <v>73</v>
      </c>
      <c r="AY1211" s="156" t="s">
        <v>251</v>
      </c>
    </row>
    <row r="1212" spans="2:65" s="12" customFormat="1" ht="11.25">
      <c r="B1212" s="147"/>
      <c r="D1212" s="148" t="s">
        <v>261</v>
      </c>
      <c r="E1212" s="149" t="s">
        <v>19</v>
      </c>
      <c r="F1212" s="150" t="s">
        <v>1907</v>
      </c>
      <c r="H1212" s="151">
        <v>62.8</v>
      </c>
      <c r="I1212" s="152"/>
      <c r="L1212" s="147"/>
      <c r="M1212" s="153"/>
      <c r="T1212" s="154"/>
      <c r="AT1212" s="149" t="s">
        <v>261</v>
      </c>
      <c r="AU1212" s="149" t="s">
        <v>83</v>
      </c>
      <c r="AV1212" s="12" t="s">
        <v>83</v>
      </c>
      <c r="AW1212" s="12" t="s">
        <v>35</v>
      </c>
      <c r="AX1212" s="12" t="s">
        <v>81</v>
      </c>
      <c r="AY1212" s="149" t="s">
        <v>251</v>
      </c>
    </row>
    <row r="1213" spans="2:65" s="1" customFormat="1" ht="16.5" customHeight="1">
      <c r="B1213" s="33"/>
      <c r="C1213" s="175" t="s">
        <v>1908</v>
      </c>
      <c r="D1213" s="175" t="s">
        <v>482</v>
      </c>
      <c r="E1213" s="176" t="s">
        <v>1909</v>
      </c>
      <c r="F1213" s="177" t="s">
        <v>1910</v>
      </c>
      <c r="G1213" s="178" t="s">
        <v>101</v>
      </c>
      <c r="H1213" s="179">
        <v>69.08</v>
      </c>
      <c r="I1213" s="180"/>
      <c r="J1213" s="181">
        <f>ROUND(I1213*H1213,2)</f>
        <v>0</v>
      </c>
      <c r="K1213" s="177" t="s">
        <v>19</v>
      </c>
      <c r="L1213" s="182"/>
      <c r="M1213" s="183" t="s">
        <v>19</v>
      </c>
      <c r="N1213" s="184" t="s">
        <v>44</v>
      </c>
      <c r="P1213" s="139">
        <f>O1213*H1213</f>
        <v>0</v>
      </c>
      <c r="Q1213" s="139">
        <v>2.0000000000000001E-4</v>
      </c>
      <c r="R1213" s="139">
        <f>Q1213*H1213</f>
        <v>1.3816E-2</v>
      </c>
      <c r="S1213" s="139">
        <v>0</v>
      </c>
      <c r="T1213" s="140">
        <f>S1213*H1213</f>
        <v>0</v>
      </c>
      <c r="AR1213" s="141" t="s">
        <v>466</v>
      </c>
      <c r="AT1213" s="141" t="s">
        <v>482</v>
      </c>
      <c r="AU1213" s="141" t="s">
        <v>83</v>
      </c>
      <c r="AY1213" s="18" t="s">
        <v>251</v>
      </c>
      <c r="BE1213" s="142">
        <f>IF(N1213="základní",J1213,0)</f>
        <v>0</v>
      </c>
      <c r="BF1213" s="142">
        <f>IF(N1213="snížená",J1213,0)</f>
        <v>0</v>
      </c>
      <c r="BG1213" s="142">
        <f>IF(N1213="zákl. přenesená",J1213,0)</f>
        <v>0</v>
      </c>
      <c r="BH1213" s="142">
        <f>IF(N1213="sníž. přenesená",J1213,0)</f>
        <v>0</v>
      </c>
      <c r="BI1213" s="142">
        <f>IF(N1213="nulová",J1213,0)</f>
        <v>0</v>
      </c>
      <c r="BJ1213" s="18" t="s">
        <v>81</v>
      </c>
      <c r="BK1213" s="142">
        <f>ROUND(I1213*H1213,2)</f>
        <v>0</v>
      </c>
      <c r="BL1213" s="18" t="s">
        <v>346</v>
      </c>
      <c r="BM1213" s="141" t="s">
        <v>1911</v>
      </c>
    </row>
    <row r="1214" spans="2:65" s="12" customFormat="1" ht="11.25">
      <c r="B1214" s="147"/>
      <c r="D1214" s="148" t="s">
        <v>261</v>
      </c>
      <c r="F1214" s="150" t="s">
        <v>1912</v>
      </c>
      <c r="H1214" s="151">
        <v>69.08</v>
      </c>
      <c r="I1214" s="152"/>
      <c r="L1214" s="147"/>
      <c r="M1214" s="153"/>
      <c r="T1214" s="154"/>
      <c r="AT1214" s="149" t="s">
        <v>261</v>
      </c>
      <c r="AU1214" s="149" t="s">
        <v>83</v>
      </c>
      <c r="AV1214" s="12" t="s">
        <v>83</v>
      </c>
      <c r="AW1214" s="12" t="s">
        <v>4</v>
      </c>
      <c r="AX1214" s="12" t="s">
        <v>81</v>
      </c>
      <c r="AY1214" s="149" t="s">
        <v>251</v>
      </c>
    </row>
    <row r="1215" spans="2:65" s="1" customFormat="1" ht="16.5" customHeight="1">
      <c r="B1215" s="33"/>
      <c r="C1215" s="130" t="s">
        <v>1913</v>
      </c>
      <c r="D1215" s="130" t="s">
        <v>253</v>
      </c>
      <c r="E1215" s="131" t="s">
        <v>1914</v>
      </c>
      <c r="F1215" s="132" t="s">
        <v>1915</v>
      </c>
      <c r="G1215" s="133" t="s">
        <v>101</v>
      </c>
      <c r="H1215" s="134">
        <v>40</v>
      </c>
      <c r="I1215" s="135"/>
      <c r="J1215" s="136">
        <f>ROUND(I1215*H1215,2)</f>
        <v>0</v>
      </c>
      <c r="K1215" s="132" t="s">
        <v>256</v>
      </c>
      <c r="L1215" s="33"/>
      <c r="M1215" s="137" t="s">
        <v>19</v>
      </c>
      <c r="N1215" s="138" t="s">
        <v>44</v>
      </c>
      <c r="P1215" s="139">
        <f>O1215*H1215</f>
        <v>0</v>
      </c>
      <c r="Q1215" s="139">
        <v>0</v>
      </c>
      <c r="R1215" s="139">
        <f>Q1215*H1215</f>
        <v>0</v>
      </c>
      <c r="S1215" s="139">
        <v>0</v>
      </c>
      <c r="T1215" s="140">
        <f>S1215*H1215</f>
        <v>0</v>
      </c>
      <c r="AR1215" s="141" t="s">
        <v>346</v>
      </c>
      <c r="AT1215" s="141" t="s">
        <v>253</v>
      </c>
      <c r="AU1215" s="141" t="s">
        <v>83</v>
      </c>
      <c r="AY1215" s="18" t="s">
        <v>251</v>
      </c>
      <c r="BE1215" s="142">
        <f>IF(N1215="základní",J1215,0)</f>
        <v>0</v>
      </c>
      <c r="BF1215" s="142">
        <f>IF(N1215="snížená",J1215,0)</f>
        <v>0</v>
      </c>
      <c r="BG1215" s="142">
        <f>IF(N1215="zákl. přenesená",J1215,0)</f>
        <v>0</v>
      </c>
      <c r="BH1215" s="142">
        <f>IF(N1215="sníž. přenesená",J1215,0)</f>
        <v>0</v>
      </c>
      <c r="BI1215" s="142">
        <f>IF(N1215="nulová",J1215,0)</f>
        <v>0</v>
      </c>
      <c r="BJ1215" s="18" t="s">
        <v>81</v>
      </c>
      <c r="BK1215" s="142">
        <f>ROUND(I1215*H1215,2)</f>
        <v>0</v>
      </c>
      <c r="BL1215" s="18" t="s">
        <v>346</v>
      </c>
      <c r="BM1215" s="141" t="s">
        <v>1916</v>
      </c>
    </row>
    <row r="1216" spans="2:65" s="1" customFormat="1" ht="11.25">
      <c r="B1216" s="33"/>
      <c r="D1216" s="143" t="s">
        <v>259</v>
      </c>
      <c r="F1216" s="144" t="s">
        <v>1917</v>
      </c>
      <c r="I1216" s="145"/>
      <c r="L1216" s="33"/>
      <c r="M1216" s="146"/>
      <c r="T1216" s="54"/>
      <c r="AT1216" s="18" t="s">
        <v>259</v>
      </c>
      <c r="AU1216" s="18" t="s">
        <v>83</v>
      </c>
    </row>
    <row r="1217" spans="2:65" s="13" customFormat="1" ht="11.25">
      <c r="B1217" s="155"/>
      <c r="D1217" s="148" t="s">
        <v>261</v>
      </c>
      <c r="E1217" s="156" t="s">
        <v>19</v>
      </c>
      <c r="F1217" s="157" t="s">
        <v>1918</v>
      </c>
      <c r="H1217" s="156" t="s">
        <v>19</v>
      </c>
      <c r="I1217" s="158"/>
      <c r="L1217" s="155"/>
      <c r="M1217" s="159"/>
      <c r="T1217" s="160"/>
      <c r="AT1217" s="156" t="s">
        <v>261</v>
      </c>
      <c r="AU1217" s="156" t="s">
        <v>83</v>
      </c>
      <c r="AV1217" s="13" t="s">
        <v>81</v>
      </c>
      <c r="AW1217" s="13" t="s">
        <v>35</v>
      </c>
      <c r="AX1217" s="13" t="s">
        <v>73</v>
      </c>
      <c r="AY1217" s="156" t="s">
        <v>251</v>
      </c>
    </row>
    <row r="1218" spans="2:65" s="12" customFormat="1" ht="11.25">
      <c r="B1218" s="147"/>
      <c r="D1218" s="148" t="s">
        <v>261</v>
      </c>
      <c r="E1218" s="149" t="s">
        <v>19</v>
      </c>
      <c r="F1218" s="150" t="s">
        <v>528</v>
      </c>
      <c r="H1218" s="151">
        <v>40</v>
      </c>
      <c r="I1218" s="152"/>
      <c r="L1218" s="147"/>
      <c r="M1218" s="153"/>
      <c r="T1218" s="154"/>
      <c r="AT1218" s="149" t="s">
        <v>261</v>
      </c>
      <c r="AU1218" s="149" t="s">
        <v>83</v>
      </c>
      <c r="AV1218" s="12" t="s">
        <v>83</v>
      </c>
      <c r="AW1218" s="12" t="s">
        <v>35</v>
      </c>
      <c r="AX1218" s="12" t="s">
        <v>81</v>
      </c>
      <c r="AY1218" s="149" t="s">
        <v>251</v>
      </c>
    </row>
    <row r="1219" spans="2:65" s="1" customFormat="1" ht="16.5" customHeight="1">
      <c r="B1219" s="33"/>
      <c r="C1219" s="175" t="s">
        <v>1919</v>
      </c>
      <c r="D1219" s="175" t="s">
        <v>482</v>
      </c>
      <c r="E1219" s="176" t="s">
        <v>1920</v>
      </c>
      <c r="F1219" s="177" t="s">
        <v>1921</v>
      </c>
      <c r="G1219" s="178" t="s">
        <v>101</v>
      </c>
      <c r="H1219" s="179">
        <v>44</v>
      </c>
      <c r="I1219" s="180"/>
      <c r="J1219" s="181">
        <f>ROUND(I1219*H1219,2)</f>
        <v>0</v>
      </c>
      <c r="K1219" s="177" t="s">
        <v>19</v>
      </c>
      <c r="L1219" s="182"/>
      <c r="M1219" s="183" t="s">
        <v>19</v>
      </c>
      <c r="N1219" s="184" t="s">
        <v>44</v>
      </c>
      <c r="P1219" s="139">
        <f>O1219*H1219</f>
        <v>0</v>
      </c>
      <c r="Q1219" s="139">
        <v>2.0000000000000001E-4</v>
      </c>
      <c r="R1219" s="139">
        <f>Q1219*H1219</f>
        <v>8.8000000000000005E-3</v>
      </c>
      <c r="S1219" s="139">
        <v>0</v>
      </c>
      <c r="T1219" s="140">
        <f>S1219*H1219</f>
        <v>0</v>
      </c>
      <c r="AR1219" s="141" t="s">
        <v>466</v>
      </c>
      <c r="AT1219" s="141" t="s">
        <v>482</v>
      </c>
      <c r="AU1219" s="141" t="s">
        <v>83</v>
      </c>
      <c r="AY1219" s="18" t="s">
        <v>251</v>
      </c>
      <c r="BE1219" s="142">
        <f>IF(N1219="základní",J1219,0)</f>
        <v>0</v>
      </c>
      <c r="BF1219" s="142">
        <f>IF(N1219="snížená",J1219,0)</f>
        <v>0</v>
      </c>
      <c r="BG1219" s="142">
        <f>IF(N1219="zákl. přenesená",J1219,0)</f>
        <v>0</v>
      </c>
      <c r="BH1219" s="142">
        <f>IF(N1219="sníž. přenesená",J1219,0)</f>
        <v>0</v>
      </c>
      <c r="BI1219" s="142">
        <f>IF(N1219="nulová",J1219,0)</f>
        <v>0</v>
      </c>
      <c r="BJ1219" s="18" t="s">
        <v>81</v>
      </c>
      <c r="BK1219" s="142">
        <f>ROUND(I1219*H1219,2)</f>
        <v>0</v>
      </c>
      <c r="BL1219" s="18" t="s">
        <v>346</v>
      </c>
      <c r="BM1219" s="141" t="s">
        <v>1922</v>
      </c>
    </row>
    <row r="1220" spans="2:65" s="12" customFormat="1" ht="11.25">
      <c r="B1220" s="147"/>
      <c r="D1220" s="148" t="s">
        <v>261</v>
      </c>
      <c r="F1220" s="150" t="s">
        <v>1923</v>
      </c>
      <c r="H1220" s="151">
        <v>44</v>
      </c>
      <c r="I1220" s="152"/>
      <c r="L1220" s="147"/>
      <c r="M1220" s="153"/>
      <c r="T1220" s="154"/>
      <c r="AT1220" s="149" t="s">
        <v>261</v>
      </c>
      <c r="AU1220" s="149" t="s">
        <v>83</v>
      </c>
      <c r="AV1220" s="12" t="s">
        <v>83</v>
      </c>
      <c r="AW1220" s="12" t="s">
        <v>4</v>
      </c>
      <c r="AX1220" s="12" t="s">
        <v>81</v>
      </c>
      <c r="AY1220" s="149" t="s">
        <v>251</v>
      </c>
    </row>
    <row r="1221" spans="2:65" s="1" customFormat="1" ht="24.2" customHeight="1">
      <c r="B1221" s="33"/>
      <c r="C1221" s="130" t="s">
        <v>1924</v>
      </c>
      <c r="D1221" s="130" t="s">
        <v>253</v>
      </c>
      <c r="E1221" s="131" t="s">
        <v>1925</v>
      </c>
      <c r="F1221" s="132" t="s">
        <v>1926</v>
      </c>
      <c r="G1221" s="133" t="s">
        <v>731</v>
      </c>
      <c r="H1221" s="134">
        <v>280</v>
      </c>
      <c r="I1221" s="135"/>
      <c r="J1221" s="136">
        <f>ROUND(I1221*H1221,2)</f>
        <v>0</v>
      </c>
      <c r="K1221" s="132" t="s">
        <v>19</v>
      </c>
      <c r="L1221" s="33"/>
      <c r="M1221" s="137" t="s">
        <v>19</v>
      </c>
      <c r="N1221" s="138" t="s">
        <v>44</v>
      </c>
      <c r="P1221" s="139">
        <f>O1221*H1221</f>
        <v>0</v>
      </c>
      <c r="Q1221" s="139">
        <v>0</v>
      </c>
      <c r="R1221" s="139">
        <f>Q1221*H1221</f>
        <v>0</v>
      </c>
      <c r="S1221" s="139">
        <v>0</v>
      </c>
      <c r="T1221" s="140">
        <f>S1221*H1221</f>
        <v>0</v>
      </c>
      <c r="AR1221" s="141" t="s">
        <v>346</v>
      </c>
      <c r="AT1221" s="141" t="s">
        <v>253</v>
      </c>
      <c r="AU1221" s="141" t="s">
        <v>83</v>
      </c>
      <c r="AY1221" s="18" t="s">
        <v>251</v>
      </c>
      <c r="BE1221" s="142">
        <f>IF(N1221="základní",J1221,0)</f>
        <v>0</v>
      </c>
      <c r="BF1221" s="142">
        <f>IF(N1221="snížená",J1221,0)</f>
        <v>0</v>
      </c>
      <c r="BG1221" s="142">
        <f>IF(N1221="zákl. přenesená",J1221,0)</f>
        <v>0</v>
      </c>
      <c r="BH1221" s="142">
        <f>IF(N1221="sníž. přenesená",J1221,0)</f>
        <v>0</v>
      </c>
      <c r="BI1221" s="142">
        <f>IF(N1221="nulová",J1221,0)</f>
        <v>0</v>
      </c>
      <c r="BJ1221" s="18" t="s">
        <v>81</v>
      </c>
      <c r="BK1221" s="142">
        <f>ROUND(I1221*H1221,2)</f>
        <v>0</v>
      </c>
      <c r="BL1221" s="18" t="s">
        <v>346</v>
      </c>
      <c r="BM1221" s="141" t="s">
        <v>1927</v>
      </c>
    </row>
    <row r="1222" spans="2:65" s="12" customFormat="1" ht="11.25">
      <c r="B1222" s="147"/>
      <c r="D1222" s="148" t="s">
        <v>261</v>
      </c>
      <c r="E1222" s="149" t="s">
        <v>19</v>
      </c>
      <c r="F1222" s="150" t="s">
        <v>1928</v>
      </c>
      <c r="H1222" s="151">
        <v>280</v>
      </c>
      <c r="I1222" s="152"/>
      <c r="L1222" s="147"/>
      <c r="M1222" s="153"/>
      <c r="T1222" s="154"/>
      <c r="AT1222" s="149" t="s">
        <v>261</v>
      </c>
      <c r="AU1222" s="149" t="s">
        <v>83</v>
      </c>
      <c r="AV1222" s="12" t="s">
        <v>83</v>
      </c>
      <c r="AW1222" s="12" t="s">
        <v>35</v>
      </c>
      <c r="AX1222" s="12" t="s">
        <v>81</v>
      </c>
      <c r="AY1222" s="149" t="s">
        <v>251</v>
      </c>
    </row>
    <row r="1223" spans="2:65" s="1" customFormat="1" ht="16.5" customHeight="1">
      <c r="B1223" s="33"/>
      <c r="C1223" s="175" t="s">
        <v>1929</v>
      </c>
      <c r="D1223" s="175" t="s">
        <v>482</v>
      </c>
      <c r="E1223" s="176" t="s">
        <v>1930</v>
      </c>
      <c r="F1223" s="177" t="s">
        <v>1931</v>
      </c>
      <c r="G1223" s="178" t="s">
        <v>731</v>
      </c>
      <c r="H1223" s="179">
        <v>280</v>
      </c>
      <c r="I1223" s="180"/>
      <c r="J1223" s="181">
        <f>ROUND(I1223*H1223,2)</f>
        <v>0</v>
      </c>
      <c r="K1223" s="177" t="s">
        <v>256</v>
      </c>
      <c r="L1223" s="182"/>
      <c r="M1223" s="183" t="s">
        <v>19</v>
      </c>
      <c r="N1223" s="184" t="s">
        <v>44</v>
      </c>
      <c r="P1223" s="139">
        <f>O1223*H1223</f>
        <v>0</v>
      </c>
      <c r="Q1223" s="139">
        <v>3.0000000000000001E-5</v>
      </c>
      <c r="R1223" s="139">
        <f>Q1223*H1223</f>
        <v>8.3999999999999995E-3</v>
      </c>
      <c r="S1223" s="139">
        <v>0</v>
      </c>
      <c r="T1223" s="140">
        <f>S1223*H1223</f>
        <v>0</v>
      </c>
      <c r="AR1223" s="141" t="s">
        <v>466</v>
      </c>
      <c r="AT1223" s="141" t="s">
        <v>482</v>
      </c>
      <c r="AU1223" s="141" t="s">
        <v>83</v>
      </c>
      <c r="AY1223" s="18" t="s">
        <v>251</v>
      </c>
      <c r="BE1223" s="142">
        <f>IF(N1223="základní",J1223,0)</f>
        <v>0</v>
      </c>
      <c r="BF1223" s="142">
        <f>IF(N1223="snížená",J1223,0)</f>
        <v>0</v>
      </c>
      <c r="BG1223" s="142">
        <f>IF(N1223="zákl. přenesená",J1223,0)</f>
        <v>0</v>
      </c>
      <c r="BH1223" s="142">
        <f>IF(N1223="sníž. přenesená",J1223,0)</f>
        <v>0</v>
      </c>
      <c r="BI1223" s="142">
        <f>IF(N1223="nulová",J1223,0)</f>
        <v>0</v>
      </c>
      <c r="BJ1223" s="18" t="s">
        <v>81</v>
      </c>
      <c r="BK1223" s="142">
        <f>ROUND(I1223*H1223,2)</f>
        <v>0</v>
      </c>
      <c r="BL1223" s="18" t="s">
        <v>346</v>
      </c>
      <c r="BM1223" s="141" t="s">
        <v>1932</v>
      </c>
    </row>
    <row r="1224" spans="2:65" s="1" customFormat="1" ht="24.2" customHeight="1">
      <c r="B1224" s="33"/>
      <c r="C1224" s="130" t="s">
        <v>1933</v>
      </c>
      <c r="D1224" s="130" t="s">
        <v>253</v>
      </c>
      <c r="E1224" s="131" t="s">
        <v>1934</v>
      </c>
      <c r="F1224" s="132" t="s">
        <v>1935</v>
      </c>
      <c r="G1224" s="133" t="s">
        <v>90</v>
      </c>
      <c r="H1224" s="134">
        <v>65.894999999999996</v>
      </c>
      <c r="I1224" s="135"/>
      <c r="J1224" s="136">
        <f>ROUND(I1224*H1224,2)</f>
        <v>0</v>
      </c>
      <c r="K1224" s="132" t="s">
        <v>19</v>
      </c>
      <c r="L1224" s="33"/>
      <c r="M1224" s="137" t="s">
        <v>19</v>
      </c>
      <c r="N1224" s="138" t="s">
        <v>44</v>
      </c>
      <c r="P1224" s="139">
        <f>O1224*H1224</f>
        <v>0</v>
      </c>
      <c r="Q1224" s="139">
        <v>2.3000000000000001E-4</v>
      </c>
      <c r="R1224" s="139">
        <f>Q1224*H1224</f>
        <v>1.515585E-2</v>
      </c>
      <c r="S1224" s="139">
        <v>0</v>
      </c>
      <c r="T1224" s="140">
        <f>S1224*H1224</f>
        <v>0</v>
      </c>
      <c r="AR1224" s="141" t="s">
        <v>346</v>
      </c>
      <c r="AT1224" s="141" t="s">
        <v>253</v>
      </c>
      <c r="AU1224" s="141" t="s">
        <v>83</v>
      </c>
      <c r="AY1224" s="18" t="s">
        <v>251</v>
      </c>
      <c r="BE1224" s="142">
        <f>IF(N1224="základní",J1224,0)</f>
        <v>0</v>
      </c>
      <c r="BF1224" s="142">
        <f>IF(N1224="snížená",J1224,0)</f>
        <v>0</v>
      </c>
      <c r="BG1224" s="142">
        <f>IF(N1224="zákl. přenesená",J1224,0)</f>
        <v>0</v>
      </c>
      <c r="BH1224" s="142">
        <f>IF(N1224="sníž. přenesená",J1224,0)</f>
        <v>0</v>
      </c>
      <c r="BI1224" s="142">
        <f>IF(N1224="nulová",J1224,0)</f>
        <v>0</v>
      </c>
      <c r="BJ1224" s="18" t="s">
        <v>81</v>
      </c>
      <c r="BK1224" s="142">
        <f>ROUND(I1224*H1224,2)</f>
        <v>0</v>
      </c>
      <c r="BL1224" s="18" t="s">
        <v>346</v>
      </c>
      <c r="BM1224" s="141" t="s">
        <v>1936</v>
      </c>
    </row>
    <row r="1225" spans="2:65" s="13" customFormat="1" ht="11.25">
      <c r="B1225" s="155"/>
      <c r="D1225" s="148" t="s">
        <v>261</v>
      </c>
      <c r="E1225" s="156" t="s">
        <v>19</v>
      </c>
      <c r="F1225" s="157" t="s">
        <v>1850</v>
      </c>
      <c r="H1225" s="156" t="s">
        <v>19</v>
      </c>
      <c r="I1225" s="158"/>
      <c r="L1225" s="155"/>
      <c r="M1225" s="159"/>
      <c r="T1225" s="160"/>
      <c r="AT1225" s="156" t="s">
        <v>261</v>
      </c>
      <c r="AU1225" s="156" t="s">
        <v>83</v>
      </c>
      <c r="AV1225" s="13" t="s">
        <v>81</v>
      </c>
      <c r="AW1225" s="13" t="s">
        <v>35</v>
      </c>
      <c r="AX1225" s="13" t="s">
        <v>73</v>
      </c>
      <c r="AY1225" s="156" t="s">
        <v>251</v>
      </c>
    </row>
    <row r="1226" spans="2:65" s="12" customFormat="1" ht="11.25">
      <c r="B1226" s="147"/>
      <c r="D1226" s="148" t="s">
        <v>261</v>
      </c>
      <c r="E1226" s="149" t="s">
        <v>19</v>
      </c>
      <c r="F1226" s="150" t="s">
        <v>1937</v>
      </c>
      <c r="H1226" s="151">
        <v>18.202000000000002</v>
      </c>
      <c r="I1226" s="152"/>
      <c r="L1226" s="147"/>
      <c r="M1226" s="153"/>
      <c r="T1226" s="154"/>
      <c r="AT1226" s="149" t="s">
        <v>261</v>
      </c>
      <c r="AU1226" s="149" t="s">
        <v>83</v>
      </c>
      <c r="AV1226" s="12" t="s">
        <v>83</v>
      </c>
      <c r="AW1226" s="12" t="s">
        <v>35</v>
      </c>
      <c r="AX1226" s="12" t="s">
        <v>73</v>
      </c>
      <c r="AY1226" s="149" t="s">
        <v>251</v>
      </c>
    </row>
    <row r="1227" spans="2:65" s="12" customFormat="1" ht="11.25">
      <c r="B1227" s="147"/>
      <c r="D1227" s="148" t="s">
        <v>261</v>
      </c>
      <c r="E1227" s="149" t="s">
        <v>19</v>
      </c>
      <c r="F1227" s="150" t="s">
        <v>1938</v>
      </c>
      <c r="H1227" s="151">
        <v>16.606000000000002</v>
      </c>
      <c r="I1227" s="152"/>
      <c r="L1227" s="147"/>
      <c r="M1227" s="153"/>
      <c r="T1227" s="154"/>
      <c r="AT1227" s="149" t="s">
        <v>261</v>
      </c>
      <c r="AU1227" s="149" t="s">
        <v>83</v>
      </c>
      <c r="AV1227" s="12" t="s">
        <v>83</v>
      </c>
      <c r="AW1227" s="12" t="s">
        <v>35</v>
      </c>
      <c r="AX1227" s="12" t="s">
        <v>73</v>
      </c>
      <c r="AY1227" s="149" t="s">
        <v>251</v>
      </c>
    </row>
    <row r="1228" spans="2:65" s="12" customFormat="1" ht="11.25">
      <c r="B1228" s="147"/>
      <c r="D1228" s="148" t="s">
        <v>261</v>
      </c>
      <c r="E1228" s="149" t="s">
        <v>19</v>
      </c>
      <c r="F1228" s="150" t="s">
        <v>1939</v>
      </c>
      <c r="H1228" s="151">
        <v>14.773999999999999</v>
      </c>
      <c r="I1228" s="152"/>
      <c r="L1228" s="147"/>
      <c r="M1228" s="153"/>
      <c r="T1228" s="154"/>
      <c r="AT1228" s="149" t="s">
        <v>261</v>
      </c>
      <c r="AU1228" s="149" t="s">
        <v>83</v>
      </c>
      <c r="AV1228" s="12" t="s">
        <v>83</v>
      </c>
      <c r="AW1228" s="12" t="s">
        <v>35</v>
      </c>
      <c r="AX1228" s="12" t="s">
        <v>73</v>
      </c>
      <c r="AY1228" s="149" t="s">
        <v>251</v>
      </c>
    </row>
    <row r="1229" spans="2:65" s="12" customFormat="1" ht="11.25">
      <c r="B1229" s="147"/>
      <c r="D1229" s="148" t="s">
        <v>261</v>
      </c>
      <c r="E1229" s="149" t="s">
        <v>19</v>
      </c>
      <c r="F1229" s="150" t="s">
        <v>1940</v>
      </c>
      <c r="H1229" s="151">
        <v>16.312999999999999</v>
      </c>
      <c r="I1229" s="152"/>
      <c r="L1229" s="147"/>
      <c r="M1229" s="153"/>
      <c r="T1229" s="154"/>
      <c r="AT1229" s="149" t="s">
        <v>261</v>
      </c>
      <c r="AU1229" s="149" t="s">
        <v>83</v>
      </c>
      <c r="AV1229" s="12" t="s">
        <v>83</v>
      </c>
      <c r="AW1229" s="12" t="s">
        <v>35</v>
      </c>
      <c r="AX1229" s="12" t="s">
        <v>73</v>
      </c>
      <c r="AY1229" s="149" t="s">
        <v>251</v>
      </c>
    </row>
    <row r="1230" spans="2:65" s="15" customFormat="1" ht="11.25">
      <c r="B1230" s="168"/>
      <c r="D1230" s="148" t="s">
        <v>261</v>
      </c>
      <c r="E1230" s="169" t="s">
        <v>19</v>
      </c>
      <c r="F1230" s="170" t="s">
        <v>393</v>
      </c>
      <c r="H1230" s="171">
        <v>65.894999999999996</v>
      </c>
      <c r="I1230" s="172"/>
      <c r="L1230" s="168"/>
      <c r="M1230" s="173"/>
      <c r="T1230" s="174"/>
      <c r="AT1230" s="169" t="s">
        <v>261</v>
      </c>
      <c r="AU1230" s="169" t="s">
        <v>83</v>
      </c>
      <c r="AV1230" s="15" t="s">
        <v>268</v>
      </c>
      <c r="AW1230" s="15" t="s">
        <v>35</v>
      </c>
      <c r="AX1230" s="15" t="s">
        <v>81</v>
      </c>
      <c r="AY1230" s="169" t="s">
        <v>251</v>
      </c>
    </row>
    <row r="1231" spans="2:65" s="1" customFormat="1" ht="16.5" customHeight="1">
      <c r="B1231" s="33"/>
      <c r="C1231" s="175" t="s">
        <v>1941</v>
      </c>
      <c r="D1231" s="175" t="s">
        <v>482</v>
      </c>
      <c r="E1231" s="176" t="s">
        <v>1942</v>
      </c>
      <c r="F1231" s="177" t="s">
        <v>1943</v>
      </c>
      <c r="G1231" s="178" t="s">
        <v>1855</v>
      </c>
      <c r="H1231" s="179">
        <v>1</v>
      </c>
      <c r="I1231" s="180"/>
      <c r="J1231" s="181">
        <f>ROUND(I1231*H1231,2)</f>
        <v>0</v>
      </c>
      <c r="K1231" s="177" t="s">
        <v>1856</v>
      </c>
      <c r="L1231" s="182"/>
      <c r="M1231" s="183" t="s">
        <v>19</v>
      </c>
      <c r="N1231" s="184" t="s">
        <v>44</v>
      </c>
      <c r="P1231" s="139">
        <f>O1231*H1231</f>
        <v>0</v>
      </c>
      <c r="Q1231" s="139">
        <v>0.60499999999999998</v>
      </c>
      <c r="R1231" s="139">
        <f>Q1231*H1231</f>
        <v>0.60499999999999998</v>
      </c>
      <c r="S1231" s="139">
        <v>0</v>
      </c>
      <c r="T1231" s="140">
        <f>S1231*H1231</f>
        <v>0</v>
      </c>
      <c r="AR1231" s="141" t="s">
        <v>466</v>
      </c>
      <c r="AT1231" s="141" t="s">
        <v>482</v>
      </c>
      <c r="AU1231" s="141" t="s">
        <v>83</v>
      </c>
      <c r="AY1231" s="18" t="s">
        <v>251</v>
      </c>
      <c r="BE1231" s="142">
        <f>IF(N1231="základní",J1231,0)</f>
        <v>0</v>
      </c>
      <c r="BF1231" s="142">
        <f>IF(N1231="snížená",J1231,0)</f>
        <v>0</v>
      </c>
      <c r="BG1231" s="142">
        <f>IF(N1231="zákl. přenesená",J1231,0)</f>
        <v>0</v>
      </c>
      <c r="BH1231" s="142">
        <f>IF(N1231="sníž. přenesená",J1231,0)</f>
        <v>0</v>
      </c>
      <c r="BI1231" s="142">
        <f>IF(N1231="nulová",J1231,0)</f>
        <v>0</v>
      </c>
      <c r="BJ1231" s="18" t="s">
        <v>81</v>
      </c>
      <c r="BK1231" s="142">
        <f>ROUND(I1231*H1231,2)</f>
        <v>0</v>
      </c>
      <c r="BL1231" s="18" t="s">
        <v>346</v>
      </c>
      <c r="BM1231" s="141" t="s">
        <v>1944</v>
      </c>
    </row>
    <row r="1232" spans="2:65" s="1" customFormat="1" ht="39">
      <c r="B1232" s="33"/>
      <c r="D1232" s="148" t="s">
        <v>1476</v>
      </c>
      <c r="F1232" s="185" t="s">
        <v>1945</v>
      </c>
      <c r="I1232" s="145"/>
      <c r="L1232" s="33"/>
      <c r="M1232" s="146"/>
      <c r="T1232" s="54"/>
      <c r="AT1232" s="18" t="s">
        <v>1476</v>
      </c>
      <c r="AU1232" s="18" t="s">
        <v>83</v>
      </c>
    </row>
    <row r="1233" spans="2:65" s="13" customFormat="1" ht="11.25">
      <c r="B1233" s="155"/>
      <c r="D1233" s="148" t="s">
        <v>261</v>
      </c>
      <c r="E1233" s="156" t="s">
        <v>19</v>
      </c>
      <c r="F1233" s="157" t="s">
        <v>1859</v>
      </c>
      <c r="H1233" s="156" t="s">
        <v>19</v>
      </c>
      <c r="I1233" s="158"/>
      <c r="L1233" s="155"/>
      <c r="M1233" s="159"/>
      <c r="T1233" s="160"/>
      <c r="AT1233" s="156" t="s">
        <v>261</v>
      </c>
      <c r="AU1233" s="156" t="s">
        <v>83</v>
      </c>
      <c r="AV1233" s="13" t="s">
        <v>81</v>
      </c>
      <c r="AW1233" s="13" t="s">
        <v>35</v>
      </c>
      <c r="AX1233" s="13" t="s">
        <v>73</v>
      </c>
      <c r="AY1233" s="156" t="s">
        <v>251</v>
      </c>
    </row>
    <row r="1234" spans="2:65" s="12" customFormat="1" ht="11.25">
      <c r="B1234" s="147"/>
      <c r="D1234" s="148" t="s">
        <v>261</v>
      </c>
      <c r="E1234" s="149" t="s">
        <v>19</v>
      </c>
      <c r="F1234" s="150" t="s">
        <v>1946</v>
      </c>
      <c r="H1234" s="151">
        <v>1</v>
      </c>
      <c r="I1234" s="152"/>
      <c r="L1234" s="147"/>
      <c r="M1234" s="153"/>
      <c r="T1234" s="154"/>
      <c r="AT1234" s="149" t="s">
        <v>261</v>
      </c>
      <c r="AU1234" s="149" t="s">
        <v>83</v>
      </c>
      <c r="AV1234" s="12" t="s">
        <v>83</v>
      </c>
      <c r="AW1234" s="12" t="s">
        <v>35</v>
      </c>
      <c r="AX1234" s="12" t="s">
        <v>73</v>
      </c>
      <c r="AY1234" s="149" t="s">
        <v>251</v>
      </c>
    </row>
    <row r="1235" spans="2:65" s="15" customFormat="1" ht="11.25">
      <c r="B1235" s="168"/>
      <c r="D1235" s="148" t="s">
        <v>261</v>
      </c>
      <c r="E1235" s="169" t="s">
        <v>19</v>
      </c>
      <c r="F1235" s="170" t="s">
        <v>393</v>
      </c>
      <c r="H1235" s="171">
        <v>1</v>
      </c>
      <c r="I1235" s="172"/>
      <c r="L1235" s="168"/>
      <c r="M1235" s="173"/>
      <c r="T1235" s="174"/>
      <c r="AT1235" s="169" t="s">
        <v>261</v>
      </c>
      <c r="AU1235" s="169" t="s">
        <v>83</v>
      </c>
      <c r="AV1235" s="15" t="s">
        <v>268</v>
      </c>
      <c r="AW1235" s="15" t="s">
        <v>35</v>
      </c>
      <c r="AX1235" s="15" t="s">
        <v>81</v>
      </c>
      <c r="AY1235" s="169" t="s">
        <v>251</v>
      </c>
    </row>
    <row r="1236" spans="2:65" s="1" customFormat="1" ht="24.2" customHeight="1">
      <c r="B1236" s="33"/>
      <c r="C1236" s="175" t="s">
        <v>1947</v>
      </c>
      <c r="D1236" s="175" t="s">
        <v>482</v>
      </c>
      <c r="E1236" s="176" t="s">
        <v>1948</v>
      </c>
      <c r="F1236" s="177" t="s">
        <v>1949</v>
      </c>
      <c r="G1236" s="178" t="s">
        <v>1855</v>
      </c>
      <c r="H1236" s="179">
        <v>1</v>
      </c>
      <c r="I1236" s="180"/>
      <c r="J1236" s="181">
        <f>ROUND(I1236*H1236,2)</f>
        <v>0</v>
      </c>
      <c r="K1236" s="177" t="s">
        <v>1856</v>
      </c>
      <c r="L1236" s="182"/>
      <c r="M1236" s="183" t="s">
        <v>19</v>
      </c>
      <c r="N1236" s="184" t="s">
        <v>44</v>
      </c>
      <c r="P1236" s="139">
        <f>O1236*H1236</f>
        <v>0</v>
      </c>
      <c r="Q1236" s="139">
        <v>0.65100000000000002</v>
      </c>
      <c r="R1236" s="139">
        <f>Q1236*H1236</f>
        <v>0.65100000000000002</v>
      </c>
      <c r="S1236" s="139">
        <v>0</v>
      </c>
      <c r="T1236" s="140">
        <f>S1236*H1236</f>
        <v>0</v>
      </c>
      <c r="AR1236" s="141" t="s">
        <v>466</v>
      </c>
      <c r="AT1236" s="141" t="s">
        <v>482</v>
      </c>
      <c r="AU1236" s="141" t="s">
        <v>83</v>
      </c>
      <c r="AY1236" s="18" t="s">
        <v>251</v>
      </c>
      <c r="BE1236" s="142">
        <f>IF(N1236="základní",J1236,0)</f>
        <v>0</v>
      </c>
      <c r="BF1236" s="142">
        <f>IF(N1236="snížená",J1236,0)</f>
        <v>0</v>
      </c>
      <c r="BG1236" s="142">
        <f>IF(N1236="zákl. přenesená",J1236,0)</f>
        <v>0</v>
      </c>
      <c r="BH1236" s="142">
        <f>IF(N1236="sníž. přenesená",J1236,0)</f>
        <v>0</v>
      </c>
      <c r="BI1236" s="142">
        <f>IF(N1236="nulová",J1236,0)</f>
        <v>0</v>
      </c>
      <c r="BJ1236" s="18" t="s">
        <v>81</v>
      </c>
      <c r="BK1236" s="142">
        <f>ROUND(I1236*H1236,2)</f>
        <v>0</v>
      </c>
      <c r="BL1236" s="18" t="s">
        <v>346</v>
      </c>
      <c r="BM1236" s="141" t="s">
        <v>1950</v>
      </c>
    </row>
    <row r="1237" spans="2:65" s="1" customFormat="1" ht="39">
      <c r="B1237" s="33"/>
      <c r="D1237" s="148" t="s">
        <v>1476</v>
      </c>
      <c r="F1237" s="185" t="s">
        <v>1951</v>
      </c>
      <c r="I1237" s="145"/>
      <c r="L1237" s="33"/>
      <c r="M1237" s="146"/>
      <c r="T1237" s="54"/>
      <c r="AT1237" s="18" t="s">
        <v>1476</v>
      </c>
      <c r="AU1237" s="18" t="s">
        <v>83</v>
      </c>
    </row>
    <row r="1238" spans="2:65" s="13" customFormat="1" ht="11.25">
      <c r="B1238" s="155"/>
      <c r="D1238" s="148" t="s">
        <v>261</v>
      </c>
      <c r="E1238" s="156" t="s">
        <v>19</v>
      </c>
      <c r="F1238" s="157" t="s">
        <v>1859</v>
      </c>
      <c r="H1238" s="156" t="s">
        <v>19</v>
      </c>
      <c r="I1238" s="158"/>
      <c r="L1238" s="155"/>
      <c r="M1238" s="159"/>
      <c r="T1238" s="160"/>
      <c r="AT1238" s="156" t="s">
        <v>261</v>
      </c>
      <c r="AU1238" s="156" t="s">
        <v>83</v>
      </c>
      <c r="AV1238" s="13" t="s">
        <v>81</v>
      </c>
      <c r="AW1238" s="13" t="s">
        <v>35</v>
      </c>
      <c r="AX1238" s="13" t="s">
        <v>73</v>
      </c>
      <c r="AY1238" s="156" t="s">
        <v>251</v>
      </c>
    </row>
    <row r="1239" spans="2:65" s="12" customFormat="1" ht="11.25">
      <c r="B1239" s="147"/>
      <c r="D1239" s="148" t="s">
        <v>261</v>
      </c>
      <c r="E1239" s="149" t="s">
        <v>19</v>
      </c>
      <c r="F1239" s="150" t="s">
        <v>1952</v>
      </c>
      <c r="H1239" s="151">
        <v>1</v>
      </c>
      <c r="I1239" s="152"/>
      <c r="L1239" s="147"/>
      <c r="M1239" s="153"/>
      <c r="T1239" s="154"/>
      <c r="AT1239" s="149" t="s">
        <v>261</v>
      </c>
      <c r="AU1239" s="149" t="s">
        <v>83</v>
      </c>
      <c r="AV1239" s="12" t="s">
        <v>83</v>
      </c>
      <c r="AW1239" s="12" t="s">
        <v>35</v>
      </c>
      <c r="AX1239" s="12" t="s">
        <v>73</v>
      </c>
      <c r="AY1239" s="149" t="s">
        <v>251</v>
      </c>
    </row>
    <row r="1240" spans="2:65" s="15" customFormat="1" ht="11.25">
      <c r="B1240" s="168"/>
      <c r="D1240" s="148" t="s">
        <v>261</v>
      </c>
      <c r="E1240" s="169" t="s">
        <v>19</v>
      </c>
      <c r="F1240" s="170" t="s">
        <v>393</v>
      </c>
      <c r="H1240" s="171">
        <v>1</v>
      </c>
      <c r="I1240" s="172"/>
      <c r="L1240" s="168"/>
      <c r="M1240" s="173"/>
      <c r="T1240" s="174"/>
      <c r="AT1240" s="169" t="s">
        <v>261</v>
      </c>
      <c r="AU1240" s="169" t="s">
        <v>83</v>
      </c>
      <c r="AV1240" s="15" t="s">
        <v>268</v>
      </c>
      <c r="AW1240" s="15" t="s">
        <v>35</v>
      </c>
      <c r="AX1240" s="15" t="s">
        <v>81</v>
      </c>
      <c r="AY1240" s="169" t="s">
        <v>251</v>
      </c>
    </row>
    <row r="1241" spans="2:65" s="1" customFormat="1" ht="24.2" customHeight="1">
      <c r="B1241" s="33"/>
      <c r="C1241" s="175" t="s">
        <v>1953</v>
      </c>
      <c r="D1241" s="175" t="s">
        <v>482</v>
      </c>
      <c r="E1241" s="176" t="s">
        <v>1954</v>
      </c>
      <c r="F1241" s="177" t="s">
        <v>1955</v>
      </c>
      <c r="G1241" s="178" t="s">
        <v>1855</v>
      </c>
      <c r="H1241" s="179">
        <v>1</v>
      </c>
      <c r="I1241" s="180"/>
      <c r="J1241" s="181">
        <f>ROUND(I1241*H1241,2)</f>
        <v>0</v>
      </c>
      <c r="K1241" s="177" t="s">
        <v>1856</v>
      </c>
      <c r="L1241" s="182"/>
      <c r="M1241" s="183" t="s">
        <v>19</v>
      </c>
      <c r="N1241" s="184" t="s">
        <v>44</v>
      </c>
      <c r="P1241" s="139">
        <f>O1241*H1241</f>
        <v>0</v>
      </c>
      <c r="Q1241" s="139">
        <v>0.51300000000000001</v>
      </c>
      <c r="R1241" s="139">
        <f>Q1241*H1241</f>
        <v>0.51300000000000001</v>
      </c>
      <c r="S1241" s="139">
        <v>0</v>
      </c>
      <c r="T1241" s="140">
        <f>S1241*H1241</f>
        <v>0</v>
      </c>
      <c r="AR1241" s="141" t="s">
        <v>466</v>
      </c>
      <c r="AT1241" s="141" t="s">
        <v>482</v>
      </c>
      <c r="AU1241" s="141" t="s">
        <v>83</v>
      </c>
      <c r="AY1241" s="18" t="s">
        <v>251</v>
      </c>
      <c r="BE1241" s="142">
        <f>IF(N1241="základní",J1241,0)</f>
        <v>0</v>
      </c>
      <c r="BF1241" s="142">
        <f>IF(N1241="snížená",J1241,0)</f>
        <v>0</v>
      </c>
      <c r="BG1241" s="142">
        <f>IF(N1241="zákl. přenesená",J1241,0)</f>
        <v>0</v>
      </c>
      <c r="BH1241" s="142">
        <f>IF(N1241="sníž. přenesená",J1241,0)</f>
        <v>0</v>
      </c>
      <c r="BI1241" s="142">
        <f>IF(N1241="nulová",J1241,0)</f>
        <v>0</v>
      </c>
      <c r="BJ1241" s="18" t="s">
        <v>81</v>
      </c>
      <c r="BK1241" s="142">
        <f>ROUND(I1241*H1241,2)</f>
        <v>0</v>
      </c>
      <c r="BL1241" s="18" t="s">
        <v>346</v>
      </c>
      <c r="BM1241" s="141" t="s">
        <v>1956</v>
      </c>
    </row>
    <row r="1242" spans="2:65" s="1" customFormat="1" ht="29.25">
      <c r="B1242" s="33"/>
      <c r="D1242" s="148" t="s">
        <v>1476</v>
      </c>
      <c r="F1242" s="185" t="s">
        <v>1957</v>
      </c>
      <c r="I1242" s="145"/>
      <c r="L1242" s="33"/>
      <c r="M1242" s="146"/>
      <c r="T1242" s="54"/>
      <c r="AT1242" s="18" t="s">
        <v>1476</v>
      </c>
      <c r="AU1242" s="18" t="s">
        <v>83</v>
      </c>
    </row>
    <row r="1243" spans="2:65" s="13" customFormat="1" ht="11.25">
      <c r="B1243" s="155"/>
      <c r="D1243" s="148" t="s">
        <v>261</v>
      </c>
      <c r="E1243" s="156" t="s">
        <v>19</v>
      </c>
      <c r="F1243" s="157" t="s">
        <v>1859</v>
      </c>
      <c r="H1243" s="156" t="s">
        <v>19</v>
      </c>
      <c r="I1243" s="158"/>
      <c r="L1243" s="155"/>
      <c r="M1243" s="159"/>
      <c r="T1243" s="160"/>
      <c r="AT1243" s="156" t="s">
        <v>261</v>
      </c>
      <c r="AU1243" s="156" t="s">
        <v>83</v>
      </c>
      <c r="AV1243" s="13" t="s">
        <v>81</v>
      </c>
      <c r="AW1243" s="13" t="s">
        <v>35</v>
      </c>
      <c r="AX1243" s="13" t="s">
        <v>73</v>
      </c>
      <c r="AY1243" s="156" t="s">
        <v>251</v>
      </c>
    </row>
    <row r="1244" spans="2:65" s="12" customFormat="1" ht="11.25">
      <c r="B1244" s="147"/>
      <c r="D1244" s="148" t="s">
        <v>261</v>
      </c>
      <c r="E1244" s="149" t="s">
        <v>19</v>
      </c>
      <c r="F1244" s="150" t="s">
        <v>1958</v>
      </c>
      <c r="H1244" s="151">
        <v>1</v>
      </c>
      <c r="I1244" s="152"/>
      <c r="L1244" s="147"/>
      <c r="M1244" s="153"/>
      <c r="T1244" s="154"/>
      <c r="AT1244" s="149" t="s">
        <v>261</v>
      </c>
      <c r="AU1244" s="149" t="s">
        <v>83</v>
      </c>
      <c r="AV1244" s="12" t="s">
        <v>83</v>
      </c>
      <c r="AW1244" s="12" t="s">
        <v>35</v>
      </c>
      <c r="AX1244" s="12" t="s">
        <v>73</v>
      </c>
      <c r="AY1244" s="149" t="s">
        <v>251</v>
      </c>
    </row>
    <row r="1245" spans="2:65" s="15" customFormat="1" ht="11.25">
      <c r="B1245" s="168"/>
      <c r="D1245" s="148" t="s">
        <v>261</v>
      </c>
      <c r="E1245" s="169" t="s">
        <v>19</v>
      </c>
      <c r="F1245" s="170" t="s">
        <v>393</v>
      </c>
      <c r="H1245" s="171">
        <v>1</v>
      </c>
      <c r="I1245" s="172"/>
      <c r="L1245" s="168"/>
      <c r="M1245" s="173"/>
      <c r="T1245" s="174"/>
      <c r="AT1245" s="169" t="s">
        <v>261</v>
      </c>
      <c r="AU1245" s="169" t="s">
        <v>83</v>
      </c>
      <c r="AV1245" s="15" t="s">
        <v>268</v>
      </c>
      <c r="AW1245" s="15" t="s">
        <v>35</v>
      </c>
      <c r="AX1245" s="15" t="s">
        <v>81</v>
      </c>
      <c r="AY1245" s="169" t="s">
        <v>251</v>
      </c>
    </row>
    <row r="1246" spans="2:65" s="1" customFormat="1" ht="24.2" customHeight="1">
      <c r="B1246" s="33"/>
      <c r="C1246" s="175" t="s">
        <v>1959</v>
      </c>
      <c r="D1246" s="175" t="s">
        <v>482</v>
      </c>
      <c r="E1246" s="176" t="s">
        <v>1960</v>
      </c>
      <c r="F1246" s="177" t="s">
        <v>1961</v>
      </c>
      <c r="G1246" s="178" t="s">
        <v>1855</v>
      </c>
      <c r="H1246" s="179">
        <v>1</v>
      </c>
      <c r="I1246" s="180"/>
      <c r="J1246" s="181">
        <f>ROUND(I1246*H1246,2)</f>
        <v>0</v>
      </c>
      <c r="K1246" s="177" t="s">
        <v>1856</v>
      </c>
      <c r="L1246" s="182"/>
      <c r="M1246" s="183" t="s">
        <v>19</v>
      </c>
      <c r="N1246" s="184" t="s">
        <v>44</v>
      </c>
      <c r="P1246" s="139">
        <f>O1246*H1246</f>
        <v>0</v>
      </c>
      <c r="Q1246" s="139">
        <v>0.55100000000000005</v>
      </c>
      <c r="R1246" s="139">
        <f>Q1246*H1246</f>
        <v>0.55100000000000005</v>
      </c>
      <c r="S1246" s="139">
        <v>0</v>
      </c>
      <c r="T1246" s="140">
        <f>S1246*H1246</f>
        <v>0</v>
      </c>
      <c r="AR1246" s="141" t="s">
        <v>466</v>
      </c>
      <c r="AT1246" s="141" t="s">
        <v>482</v>
      </c>
      <c r="AU1246" s="141" t="s">
        <v>83</v>
      </c>
      <c r="AY1246" s="18" t="s">
        <v>251</v>
      </c>
      <c r="BE1246" s="142">
        <f>IF(N1246="základní",J1246,0)</f>
        <v>0</v>
      </c>
      <c r="BF1246" s="142">
        <f>IF(N1246="snížená",J1246,0)</f>
        <v>0</v>
      </c>
      <c r="BG1246" s="142">
        <f>IF(N1246="zákl. přenesená",J1246,0)</f>
        <v>0</v>
      </c>
      <c r="BH1246" s="142">
        <f>IF(N1246="sníž. přenesená",J1246,0)</f>
        <v>0</v>
      </c>
      <c r="BI1246" s="142">
        <f>IF(N1246="nulová",J1246,0)</f>
        <v>0</v>
      </c>
      <c r="BJ1246" s="18" t="s">
        <v>81</v>
      </c>
      <c r="BK1246" s="142">
        <f>ROUND(I1246*H1246,2)</f>
        <v>0</v>
      </c>
      <c r="BL1246" s="18" t="s">
        <v>346</v>
      </c>
      <c r="BM1246" s="141" t="s">
        <v>1962</v>
      </c>
    </row>
    <row r="1247" spans="2:65" s="1" customFormat="1" ht="39">
      <c r="B1247" s="33"/>
      <c r="D1247" s="148" t="s">
        <v>1476</v>
      </c>
      <c r="F1247" s="185" t="s">
        <v>1963</v>
      </c>
      <c r="I1247" s="145"/>
      <c r="L1247" s="33"/>
      <c r="M1247" s="146"/>
      <c r="T1247" s="54"/>
      <c r="AT1247" s="18" t="s">
        <v>1476</v>
      </c>
      <c r="AU1247" s="18" t="s">
        <v>83</v>
      </c>
    </row>
    <row r="1248" spans="2:65" s="13" customFormat="1" ht="11.25">
      <c r="B1248" s="155"/>
      <c r="D1248" s="148" t="s">
        <v>261</v>
      </c>
      <c r="E1248" s="156" t="s">
        <v>19</v>
      </c>
      <c r="F1248" s="157" t="s">
        <v>1859</v>
      </c>
      <c r="H1248" s="156" t="s">
        <v>19</v>
      </c>
      <c r="I1248" s="158"/>
      <c r="L1248" s="155"/>
      <c r="M1248" s="159"/>
      <c r="T1248" s="160"/>
      <c r="AT1248" s="156" t="s">
        <v>261</v>
      </c>
      <c r="AU1248" s="156" t="s">
        <v>83</v>
      </c>
      <c r="AV1248" s="13" t="s">
        <v>81</v>
      </c>
      <c r="AW1248" s="13" t="s">
        <v>35</v>
      </c>
      <c r="AX1248" s="13" t="s">
        <v>73</v>
      </c>
      <c r="AY1248" s="156" t="s">
        <v>251</v>
      </c>
    </row>
    <row r="1249" spans="2:65" s="12" customFormat="1" ht="11.25">
      <c r="B1249" s="147"/>
      <c r="D1249" s="148" t="s">
        <v>261</v>
      </c>
      <c r="E1249" s="149" t="s">
        <v>19</v>
      </c>
      <c r="F1249" s="150" t="s">
        <v>1964</v>
      </c>
      <c r="H1249" s="151">
        <v>1</v>
      </c>
      <c r="I1249" s="152"/>
      <c r="L1249" s="147"/>
      <c r="M1249" s="153"/>
      <c r="T1249" s="154"/>
      <c r="AT1249" s="149" t="s">
        <v>261</v>
      </c>
      <c r="AU1249" s="149" t="s">
        <v>83</v>
      </c>
      <c r="AV1249" s="12" t="s">
        <v>83</v>
      </c>
      <c r="AW1249" s="12" t="s">
        <v>35</v>
      </c>
      <c r="AX1249" s="12" t="s">
        <v>73</v>
      </c>
      <c r="AY1249" s="149" t="s">
        <v>251</v>
      </c>
    </row>
    <row r="1250" spans="2:65" s="15" customFormat="1" ht="11.25">
      <c r="B1250" s="168"/>
      <c r="D1250" s="148" t="s">
        <v>261</v>
      </c>
      <c r="E1250" s="169" t="s">
        <v>19</v>
      </c>
      <c r="F1250" s="170" t="s">
        <v>393</v>
      </c>
      <c r="H1250" s="171">
        <v>1</v>
      </c>
      <c r="I1250" s="172"/>
      <c r="L1250" s="168"/>
      <c r="M1250" s="173"/>
      <c r="T1250" s="174"/>
      <c r="AT1250" s="169" t="s">
        <v>261</v>
      </c>
      <c r="AU1250" s="169" t="s">
        <v>83</v>
      </c>
      <c r="AV1250" s="15" t="s">
        <v>268</v>
      </c>
      <c r="AW1250" s="15" t="s">
        <v>35</v>
      </c>
      <c r="AX1250" s="15" t="s">
        <v>81</v>
      </c>
      <c r="AY1250" s="169" t="s">
        <v>251</v>
      </c>
    </row>
    <row r="1251" spans="2:65" s="1" customFormat="1" ht="24.2" customHeight="1">
      <c r="B1251" s="33"/>
      <c r="C1251" s="130" t="s">
        <v>1965</v>
      </c>
      <c r="D1251" s="130" t="s">
        <v>253</v>
      </c>
      <c r="E1251" s="131" t="s">
        <v>1966</v>
      </c>
      <c r="F1251" s="132" t="s">
        <v>1967</v>
      </c>
      <c r="G1251" s="133" t="s">
        <v>324</v>
      </c>
      <c r="H1251" s="134">
        <v>3.5979999999999999</v>
      </c>
      <c r="I1251" s="135"/>
      <c r="J1251" s="136">
        <f>ROUND(I1251*H1251,2)</f>
        <v>0</v>
      </c>
      <c r="K1251" s="132" t="s">
        <v>256</v>
      </c>
      <c r="L1251" s="33"/>
      <c r="M1251" s="137" t="s">
        <v>19</v>
      </c>
      <c r="N1251" s="138" t="s">
        <v>44</v>
      </c>
      <c r="P1251" s="139">
        <f>O1251*H1251</f>
        <v>0</v>
      </c>
      <c r="Q1251" s="139">
        <v>0</v>
      </c>
      <c r="R1251" s="139">
        <f>Q1251*H1251</f>
        <v>0</v>
      </c>
      <c r="S1251" s="139">
        <v>0</v>
      </c>
      <c r="T1251" s="140">
        <f>S1251*H1251</f>
        <v>0</v>
      </c>
      <c r="AR1251" s="141" t="s">
        <v>346</v>
      </c>
      <c r="AT1251" s="141" t="s">
        <v>253</v>
      </c>
      <c r="AU1251" s="141" t="s">
        <v>83</v>
      </c>
      <c r="AY1251" s="18" t="s">
        <v>251</v>
      </c>
      <c r="BE1251" s="142">
        <f>IF(N1251="základní",J1251,0)</f>
        <v>0</v>
      </c>
      <c r="BF1251" s="142">
        <f>IF(N1251="snížená",J1251,0)</f>
        <v>0</v>
      </c>
      <c r="BG1251" s="142">
        <f>IF(N1251="zákl. přenesená",J1251,0)</f>
        <v>0</v>
      </c>
      <c r="BH1251" s="142">
        <f>IF(N1251="sníž. přenesená",J1251,0)</f>
        <v>0</v>
      </c>
      <c r="BI1251" s="142">
        <f>IF(N1251="nulová",J1251,0)</f>
        <v>0</v>
      </c>
      <c r="BJ1251" s="18" t="s">
        <v>81</v>
      </c>
      <c r="BK1251" s="142">
        <f>ROUND(I1251*H1251,2)</f>
        <v>0</v>
      </c>
      <c r="BL1251" s="18" t="s">
        <v>346</v>
      </c>
      <c r="BM1251" s="141" t="s">
        <v>1968</v>
      </c>
    </row>
    <row r="1252" spans="2:65" s="1" customFormat="1" ht="11.25">
      <c r="B1252" s="33"/>
      <c r="D1252" s="143" t="s">
        <v>259</v>
      </c>
      <c r="F1252" s="144" t="s">
        <v>1969</v>
      </c>
      <c r="I1252" s="145"/>
      <c r="L1252" s="33"/>
      <c r="M1252" s="146"/>
      <c r="T1252" s="54"/>
      <c r="AT1252" s="18" t="s">
        <v>259</v>
      </c>
      <c r="AU1252" s="18" t="s">
        <v>83</v>
      </c>
    </row>
    <row r="1253" spans="2:65" s="11" customFormat="1" ht="22.9" customHeight="1">
      <c r="B1253" s="118"/>
      <c r="D1253" s="119" t="s">
        <v>72</v>
      </c>
      <c r="E1253" s="128" t="s">
        <v>1970</v>
      </c>
      <c r="F1253" s="128" t="s">
        <v>1971</v>
      </c>
      <c r="I1253" s="121"/>
      <c r="J1253" s="129">
        <f>BK1253</f>
        <v>0</v>
      </c>
      <c r="L1253" s="118"/>
      <c r="M1253" s="123"/>
      <c r="P1253" s="124">
        <f>SUM(P1254:P1328)</f>
        <v>0</v>
      </c>
      <c r="R1253" s="124">
        <f>SUM(R1254:R1328)</f>
        <v>0.77675319999999992</v>
      </c>
      <c r="T1253" s="125">
        <f>SUM(T1254:T1328)</f>
        <v>0.67152000000000001</v>
      </c>
      <c r="AR1253" s="119" t="s">
        <v>83</v>
      </c>
      <c r="AT1253" s="126" t="s">
        <v>72</v>
      </c>
      <c r="AU1253" s="126" t="s">
        <v>81</v>
      </c>
      <c r="AY1253" s="119" t="s">
        <v>251</v>
      </c>
      <c r="BK1253" s="127">
        <f>SUM(BK1254:BK1328)</f>
        <v>0</v>
      </c>
    </row>
    <row r="1254" spans="2:65" s="1" customFormat="1" ht="16.5" customHeight="1">
      <c r="B1254" s="33"/>
      <c r="C1254" s="130" t="s">
        <v>1972</v>
      </c>
      <c r="D1254" s="130" t="s">
        <v>253</v>
      </c>
      <c r="E1254" s="131" t="s">
        <v>1973</v>
      </c>
      <c r="F1254" s="132" t="s">
        <v>1974</v>
      </c>
      <c r="G1254" s="133" t="s">
        <v>101</v>
      </c>
      <c r="H1254" s="134">
        <v>4.5999999999999996</v>
      </c>
      <c r="I1254" s="135"/>
      <c r="J1254" s="136">
        <f>ROUND(I1254*H1254,2)</f>
        <v>0</v>
      </c>
      <c r="K1254" s="132" t="s">
        <v>256</v>
      </c>
      <c r="L1254" s="33"/>
      <c r="M1254" s="137" t="s">
        <v>19</v>
      </c>
      <c r="N1254" s="138" t="s">
        <v>44</v>
      </c>
      <c r="P1254" s="139">
        <f>O1254*H1254</f>
        <v>0</v>
      </c>
      <c r="Q1254" s="139">
        <v>0</v>
      </c>
      <c r="R1254" s="139">
        <f>Q1254*H1254</f>
        <v>0</v>
      </c>
      <c r="S1254" s="139">
        <v>1.6E-2</v>
      </c>
      <c r="T1254" s="140">
        <f>S1254*H1254</f>
        <v>7.3599999999999999E-2</v>
      </c>
      <c r="AR1254" s="141" t="s">
        <v>346</v>
      </c>
      <c r="AT1254" s="141" t="s">
        <v>253</v>
      </c>
      <c r="AU1254" s="141" t="s">
        <v>83</v>
      </c>
      <c r="AY1254" s="18" t="s">
        <v>251</v>
      </c>
      <c r="BE1254" s="142">
        <f>IF(N1254="základní",J1254,0)</f>
        <v>0</v>
      </c>
      <c r="BF1254" s="142">
        <f>IF(N1254="snížená",J1254,0)</f>
        <v>0</v>
      </c>
      <c r="BG1254" s="142">
        <f>IF(N1254="zákl. přenesená",J1254,0)</f>
        <v>0</v>
      </c>
      <c r="BH1254" s="142">
        <f>IF(N1254="sníž. přenesená",J1254,0)</f>
        <v>0</v>
      </c>
      <c r="BI1254" s="142">
        <f>IF(N1254="nulová",J1254,0)</f>
        <v>0</v>
      </c>
      <c r="BJ1254" s="18" t="s">
        <v>81</v>
      </c>
      <c r="BK1254" s="142">
        <f>ROUND(I1254*H1254,2)</f>
        <v>0</v>
      </c>
      <c r="BL1254" s="18" t="s">
        <v>346</v>
      </c>
      <c r="BM1254" s="141" t="s">
        <v>1975</v>
      </c>
    </row>
    <row r="1255" spans="2:65" s="1" customFormat="1" ht="11.25">
      <c r="B1255" s="33"/>
      <c r="D1255" s="143" t="s">
        <v>259</v>
      </c>
      <c r="F1255" s="144" t="s">
        <v>1976</v>
      </c>
      <c r="I1255" s="145"/>
      <c r="L1255" s="33"/>
      <c r="M1255" s="146"/>
      <c r="T1255" s="54"/>
      <c r="AT1255" s="18" t="s">
        <v>259</v>
      </c>
      <c r="AU1255" s="18" t="s">
        <v>83</v>
      </c>
    </row>
    <row r="1256" spans="2:65" s="12" customFormat="1" ht="11.25">
      <c r="B1256" s="147"/>
      <c r="D1256" s="148" t="s">
        <v>261</v>
      </c>
      <c r="E1256" s="149" t="s">
        <v>19</v>
      </c>
      <c r="F1256" s="150" t="s">
        <v>1977</v>
      </c>
      <c r="H1256" s="151">
        <v>4.5999999999999996</v>
      </c>
      <c r="I1256" s="152"/>
      <c r="L1256" s="147"/>
      <c r="M1256" s="153"/>
      <c r="T1256" s="154"/>
      <c r="AT1256" s="149" t="s">
        <v>261</v>
      </c>
      <c r="AU1256" s="149" t="s">
        <v>83</v>
      </c>
      <c r="AV1256" s="12" t="s">
        <v>83</v>
      </c>
      <c r="AW1256" s="12" t="s">
        <v>35</v>
      </c>
      <c r="AX1256" s="12" t="s">
        <v>81</v>
      </c>
      <c r="AY1256" s="149" t="s">
        <v>251</v>
      </c>
    </row>
    <row r="1257" spans="2:65" s="1" customFormat="1" ht="16.5" customHeight="1">
      <c r="B1257" s="33"/>
      <c r="C1257" s="130" t="s">
        <v>1978</v>
      </c>
      <c r="D1257" s="130" t="s">
        <v>253</v>
      </c>
      <c r="E1257" s="131" t="s">
        <v>1979</v>
      </c>
      <c r="F1257" s="132" t="s">
        <v>1980</v>
      </c>
      <c r="G1257" s="133" t="s">
        <v>101</v>
      </c>
      <c r="H1257" s="134">
        <v>37.369999999999997</v>
      </c>
      <c r="I1257" s="135"/>
      <c r="J1257" s="136">
        <f>ROUND(I1257*H1257,2)</f>
        <v>0</v>
      </c>
      <c r="K1257" s="132" t="s">
        <v>256</v>
      </c>
      <c r="L1257" s="33"/>
      <c r="M1257" s="137" t="s">
        <v>19</v>
      </c>
      <c r="N1257" s="138" t="s">
        <v>44</v>
      </c>
      <c r="P1257" s="139">
        <f>O1257*H1257</f>
        <v>0</v>
      </c>
      <c r="Q1257" s="139">
        <v>0</v>
      </c>
      <c r="R1257" s="139">
        <f>Q1257*H1257</f>
        <v>0</v>
      </c>
      <c r="S1257" s="139">
        <v>1.6E-2</v>
      </c>
      <c r="T1257" s="140">
        <f>S1257*H1257</f>
        <v>0.59792000000000001</v>
      </c>
      <c r="AR1257" s="141" t="s">
        <v>346</v>
      </c>
      <c r="AT1257" s="141" t="s">
        <v>253</v>
      </c>
      <c r="AU1257" s="141" t="s">
        <v>83</v>
      </c>
      <c r="AY1257" s="18" t="s">
        <v>251</v>
      </c>
      <c r="BE1257" s="142">
        <f>IF(N1257="základní",J1257,0)</f>
        <v>0</v>
      </c>
      <c r="BF1257" s="142">
        <f>IF(N1257="snížená",J1257,0)</f>
        <v>0</v>
      </c>
      <c r="BG1257" s="142">
        <f>IF(N1257="zákl. přenesená",J1257,0)</f>
        <v>0</v>
      </c>
      <c r="BH1257" s="142">
        <f>IF(N1257="sníž. přenesená",J1257,0)</f>
        <v>0</v>
      </c>
      <c r="BI1257" s="142">
        <f>IF(N1257="nulová",J1257,0)</f>
        <v>0</v>
      </c>
      <c r="BJ1257" s="18" t="s">
        <v>81</v>
      </c>
      <c r="BK1257" s="142">
        <f>ROUND(I1257*H1257,2)</f>
        <v>0</v>
      </c>
      <c r="BL1257" s="18" t="s">
        <v>346</v>
      </c>
      <c r="BM1257" s="141" t="s">
        <v>1981</v>
      </c>
    </row>
    <row r="1258" spans="2:65" s="1" customFormat="1" ht="11.25">
      <c r="B1258" s="33"/>
      <c r="D1258" s="143" t="s">
        <v>259</v>
      </c>
      <c r="F1258" s="144" t="s">
        <v>1982</v>
      </c>
      <c r="I1258" s="145"/>
      <c r="L1258" s="33"/>
      <c r="M1258" s="146"/>
      <c r="T1258" s="54"/>
      <c r="AT1258" s="18" t="s">
        <v>259</v>
      </c>
      <c r="AU1258" s="18" t="s">
        <v>83</v>
      </c>
    </row>
    <row r="1259" spans="2:65" s="12" customFormat="1" ht="11.25">
      <c r="B1259" s="147"/>
      <c r="D1259" s="148" t="s">
        <v>261</v>
      </c>
      <c r="E1259" s="149" t="s">
        <v>19</v>
      </c>
      <c r="F1259" s="150" t="s">
        <v>114</v>
      </c>
      <c r="H1259" s="151">
        <v>37.369999999999997</v>
      </c>
      <c r="I1259" s="152"/>
      <c r="L1259" s="147"/>
      <c r="M1259" s="153"/>
      <c r="T1259" s="154"/>
      <c r="AT1259" s="149" t="s">
        <v>261</v>
      </c>
      <c r="AU1259" s="149" t="s">
        <v>83</v>
      </c>
      <c r="AV1259" s="12" t="s">
        <v>83</v>
      </c>
      <c r="AW1259" s="12" t="s">
        <v>35</v>
      </c>
      <c r="AX1259" s="12" t="s">
        <v>81</v>
      </c>
      <c r="AY1259" s="149" t="s">
        <v>251</v>
      </c>
    </row>
    <row r="1260" spans="2:65" s="1" customFormat="1" ht="24.2" customHeight="1">
      <c r="B1260" s="33"/>
      <c r="C1260" s="130" t="s">
        <v>1983</v>
      </c>
      <c r="D1260" s="130" t="s">
        <v>253</v>
      </c>
      <c r="E1260" s="131" t="s">
        <v>1984</v>
      </c>
      <c r="F1260" s="132" t="s">
        <v>1985</v>
      </c>
      <c r="G1260" s="133" t="s">
        <v>90</v>
      </c>
      <c r="H1260" s="134">
        <v>0.36</v>
      </c>
      <c r="I1260" s="135"/>
      <c r="J1260" s="136">
        <f>ROUND(I1260*H1260,2)</f>
        <v>0</v>
      </c>
      <c r="K1260" s="132" t="s">
        <v>256</v>
      </c>
      <c r="L1260" s="33"/>
      <c r="M1260" s="137" t="s">
        <v>19</v>
      </c>
      <c r="N1260" s="138" t="s">
        <v>44</v>
      </c>
      <c r="P1260" s="139">
        <f>O1260*H1260</f>
        <v>0</v>
      </c>
      <c r="Q1260" s="139">
        <v>1.2E-4</v>
      </c>
      <c r="R1260" s="139">
        <f>Q1260*H1260</f>
        <v>4.32E-5</v>
      </c>
      <c r="S1260" s="139">
        <v>0</v>
      </c>
      <c r="T1260" s="140">
        <f>S1260*H1260</f>
        <v>0</v>
      </c>
      <c r="AR1260" s="141" t="s">
        <v>346</v>
      </c>
      <c r="AT1260" s="141" t="s">
        <v>253</v>
      </c>
      <c r="AU1260" s="141" t="s">
        <v>83</v>
      </c>
      <c r="AY1260" s="18" t="s">
        <v>251</v>
      </c>
      <c r="BE1260" s="142">
        <f>IF(N1260="základní",J1260,0)</f>
        <v>0</v>
      </c>
      <c r="BF1260" s="142">
        <f>IF(N1260="snížená",J1260,0)</f>
        <v>0</v>
      </c>
      <c r="BG1260" s="142">
        <f>IF(N1260="zákl. přenesená",J1260,0)</f>
        <v>0</v>
      </c>
      <c r="BH1260" s="142">
        <f>IF(N1260="sníž. přenesená",J1260,0)</f>
        <v>0</v>
      </c>
      <c r="BI1260" s="142">
        <f>IF(N1260="nulová",J1260,0)</f>
        <v>0</v>
      </c>
      <c r="BJ1260" s="18" t="s">
        <v>81</v>
      </c>
      <c r="BK1260" s="142">
        <f>ROUND(I1260*H1260,2)</f>
        <v>0</v>
      </c>
      <c r="BL1260" s="18" t="s">
        <v>346</v>
      </c>
      <c r="BM1260" s="141" t="s">
        <v>1986</v>
      </c>
    </row>
    <row r="1261" spans="2:65" s="1" customFormat="1" ht="11.25">
      <c r="B1261" s="33"/>
      <c r="D1261" s="143" t="s">
        <v>259</v>
      </c>
      <c r="F1261" s="144" t="s">
        <v>1987</v>
      </c>
      <c r="I1261" s="145"/>
      <c r="L1261" s="33"/>
      <c r="M1261" s="146"/>
      <c r="T1261" s="54"/>
      <c r="AT1261" s="18" t="s">
        <v>259</v>
      </c>
      <c r="AU1261" s="18" t="s">
        <v>83</v>
      </c>
    </row>
    <row r="1262" spans="2:65" s="12" customFormat="1" ht="11.25">
      <c r="B1262" s="147"/>
      <c r="D1262" s="148" t="s">
        <v>261</v>
      </c>
      <c r="E1262" s="149" t="s">
        <v>19</v>
      </c>
      <c r="F1262" s="150" t="s">
        <v>1988</v>
      </c>
      <c r="H1262" s="151">
        <v>0.36</v>
      </c>
      <c r="I1262" s="152"/>
      <c r="L1262" s="147"/>
      <c r="M1262" s="153"/>
      <c r="T1262" s="154"/>
      <c r="AT1262" s="149" t="s">
        <v>261</v>
      </c>
      <c r="AU1262" s="149" t="s">
        <v>83</v>
      </c>
      <c r="AV1262" s="12" t="s">
        <v>83</v>
      </c>
      <c r="AW1262" s="12" t="s">
        <v>35</v>
      </c>
      <c r="AX1262" s="12" t="s">
        <v>81</v>
      </c>
      <c r="AY1262" s="149" t="s">
        <v>251</v>
      </c>
    </row>
    <row r="1263" spans="2:65" s="1" customFormat="1" ht="16.5" customHeight="1">
      <c r="B1263" s="33"/>
      <c r="C1263" s="175" t="s">
        <v>1989</v>
      </c>
      <c r="D1263" s="175" t="s">
        <v>482</v>
      </c>
      <c r="E1263" s="176" t="s">
        <v>1990</v>
      </c>
      <c r="F1263" s="177" t="s">
        <v>1991</v>
      </c>
      <c r="G1263" s="178" t="s">
        <v>731</v>
      </c>
      <c r="H1263" s="179">
        <v>1</v>
      </c>
      <c r="I1263" s="180"/>
      <c r="J1263" s="181">
        <f>ROUND(I1263*H1263,2)</f>
        <v>0</v>
      </c>
      <c r="K1263" s="177" t="s">
        <v>256</v>
      </c>
      <c r="L1263" s="182"/>
      <c r="M1263" s="183" t="s">
        <v>19</v>
      </c>
      <c r="N1263" s="184" t="s">
        <v>44</v>
      </c>
      <c r="P1263" s="139">
        <f>O1263*H1263</f>
        <v>0</v>
      </c>
      <c r="Q1263" s="139">
        <v>3.5999999999999999E-3</v>
      </c>
      <c r="R1263" s="139">
        <f>Q1263*H1263</f>
        <v>3.5999999999999999E-3</v>
      </c>
      <c r="S1263" s="139">
        <v>0</v>
      </c>
      <c r="T1263" s="140">
        <f>S1263*H1263</f>
        <v>0</v>
      </c>
      <c r="AR1263" s="141" t="s">
        <v>466</v>
      </c>
      <c r="AT1263" s="141" t="s">
        <v>482</v>
      </c>
      <c r="AU1263" s="141" t="s">
        <v>83</v>
      </c>
      <c r="AY1263" s="18" t="s">
        <v>251</v>
      </c>
      <c r="BE1263" s="142">
        <f>IF(N1263="základní",J1263,0)</f>
        <v>0</v>
      </c>
      <c r="BF1263" s="142">
        <f>IF(N1263="snížená",J1263,0)</f>
        <v>0</v>
      </c>
      <c r="BG1263" s="142">
        <f>IF(N1263="zákl. přenesená",J1263,0)</f>
        <v>0</v>
      </c>
      <c r="BH1263" s="142">
        <f>IF(N1263="sníž. přenesená",J1263,0)</f>
        <v>0</v>
      </c>
      <c r="BI1263" s="142">
        <f>IF(N1263="nulová",J1263,0)</f>
        <v>0</v>
      </c>
      <c r="BJ1263" s="18" t="s">
        <v>81</v>
      </c>
      <c r="BK1263" s="142">
        <f>ROUND(I1263*H1263,2)</f>
        <v>0</v>
      </c>
      <c r="BL1263" s="18" t="s">
        <v>346</v>
      </c>
      <c r="BM1263" s="141" t="s">
        <v>1992</v>
      </c>
    </row>
    <row r="1264" spans="2:65" s="1" customFormat="1" ht="24.2" customHeight="1">
      <c r="B1264" s="33"/>
      <c r="C1264" s="130" t="s">
        <v>1993</v>
      </c>
      <c r="D1264" s="130" t="s">
        <v>253</v>
      </c>
      <c r="E1264" s="131" t="s">
        <v>1994</v>
      </c>
      <c r="F1264" s="132" t="s">
        <v>1995</v>
      </c>
      <c r="G1264" s="133" t="s">
        <v>731</v>
      </c>
      <c r="H1264" s="134">
        <v>100</v>
      </c>
      <c r="I1264" s="135"/>
      <c r="J1264" s="136">
        <f>ROUND(I1264*H1264,2)</f>
        <v>0</v>
      </c>
      <c r="K1264" s="132" t="s">
        <v>256</v>
      </c>
      <c r="L1264" s="33"/>
      <c r="M1264" s="137" t="s">
        <v>19</v>
      </c>
      <c r="N1264" s="138" t="s">
        <v>44</v>
      </c>
      <c r="P1264" s="139">
        <f>O1264*H1264</f>
        <v>0</v>
      </c>
      <c r="Q1264" s="139">
        <v>3.0000000000000001E-5</v>
      </c>
      <c r="R1264" s="139">
        <f>Q1264*H1264</f>
        <v>3.0000000000000001E-3</v>
      </c>
      <c r="S1264" s="139">
        <v>0</v>
      </c>
      <c r="T1264" s="140">
        <f>S1264*H1264</f>
        <v>0</v>
      </c>
      <c r="AR1264" s="141" t="s">
        <v>346</v>
      </c>
      <c r="AT1264" s="141" t="s">
        <v>253</v>
      </c>
      <c r="AU1264" s="141" t="s">
        <v>83</v>
      </c>
      <c r="AY1264" s="18" t="s">
        <v>251</v>
      </c>
      <c r="BE1264" s="142">
        <f>IF(N1264="základní",J1264,0)</f>
        <v>0</v>
      </c>
      <c r="BF1264" s="142">
        <f>IF(N1264="snížená",J1264,0)</f>
        <v>0</v>
      </c>
      <c r="BG1264" s="142">
        <f>IF(N1264="zákl. přenesená",J1264,0)</f>
        <v>0</v>
      </c>
      <c r="BH1264" s="142">
        <f>IF(N1264="sníž. přenesená",J1264,0)</f>
        <v>0</v>
      </c>
      <c r="BI1264" s="142">
        <f>IF(N1264="nulová",J1264,0)</f>
        <v>0</v>
      </c>
      <c r="BJ1264" s="18" t="s">
        <v>81</v>
      </c>
      <c r="BK1264" s="142">
        <f>ROUND(I1264*H1264,2)</f>
        <v>0</v>
      </c>
      <c r="BL1264" s="18" t="s">
        <v>346</v>
      </c>
      <c r="BM1264" s="141" t="s">
        <v>1996</v>
      </c>
    </row>
    <row r="1265" spans="2:65" s="1" customFormat="1" ht="11.25">
      <c r="B1265" s="33"/>
      <c r="D1265" s="143" t="s">
        <v>259</v>
      </c>
      <c r="F1265" s="144" t="s">
        <v>1997</v>
      </c>
      <c r="I1265" s="145"/>
      <c r="L1265" s="33"/>
      <c r="M1265" s="146"/>
      <c r="T1265" s="54"/>
      <c r="AT1265" s="18" t="s">
        <v>259</v>
      </c>
      <c r="AU1265" s="18" t="s">
        <v>83</v>
      </c>
    </row>
    <row r="1266" spans="2:65" s="12" customFormat="1" ht="11.25">
      <c r="B1266" s="147"/>
      <c r="D1266" s="148" t="s">
        <v>261</v>
      </c>
      <c r="E1266" s="149" t="s">
        <v>19</v>
      </c>
      <c r="F1266" s="150" t="s">
        <v>869</v>
      </c>
      <c r="H1266" s="151">
        <v>100</v>
      </c>
      <c r="I1266" s="152"/>
      <c r="L1266" s="147"/>
      <c r="M1266" s="153"/>
      <c r="T1266" s="154"/>
      <c r="AT1266" s="149" t="s">
        <v>261</v>
      </c>
      <c r="AU1266" s="149" t="s">
        <v>83</v>
      </c>
      <c r="AV1266" s="12" t="s">
        <v>83</v>
      </c>
      <c r="AW1266" s="12" t="s">
        <v>35</v>
      </c>
      <c r="AX1266" s="12" t="s">
        <v>81</v>
      </c>
      <c r="AY1266" s="149" t="s">
        <v>251</v>
      </c>
    </row>
    <row r="1267" spans="2:65" s="1" customFormat="1" ht="16.5" customHeight="1">
      <c r="B1267" s="33"/>
      <c r="C1267" s="175" t="s">
        <v>1998</v>
      </c>
      <c r="D1267" s="175" t="s">
        <v>482</v>
      </c>
      <c r="E1267" s="176" t="s">
        <v>1999</v>
      </c>
      <c r="F1267" s="177" t="s">
        <v>2000</v>
      </c>
      <c r="G1267" s="178" t="s">
        <v>731</v>
      </c>
      <c r="H1267" s="179">
        <v>100</v>
      </c>
      <c r="I1267" s="180"/>
      <c r="J1267" s="181">
        <f>ROUND(I1267*H1267,2)</f>
        <v>0</v>
      </c>
      <c r="K1267" s="177" t="s">
        <v>256</v>
      </c>
      <c r="L1267" s="182"/>
      <c r="M1267" s="183" t="s">
        <v>19</v>
      </c>
      <c r="N1267" s="184" t="s">
        <v>44</v>
      </c>
      <c r="P1267" s="139">
        <f>O1267*H1267</f>
        <v>0</v>
      </c>
      <c r="Q1267" s="139">
        <v>4.2000000000000002E-4</v>
      </c>
      <c r="R1267" s="139">
        <f>Q1267*H1267</f>
        <v>4.2000000000000003E-2</v>
      </c>
      <c r="S1267" s="139">
        <v>0</v>
      </c>
      <c r="T1267" s="140">
        <f>S1267*H1267</f>
        <v>0</v>
      </c>
      <c r="AR1267" s="141" t="s">
        <v>466</v>
      </c>
      <c r="AT1267" s="141" t="s">
        <v>482</v>
      </c>
      <c r="AU1267" s="141" t="s">
        <v>83</v>
      </c>
      <c r="AY1267" s="18" t="s">
        <v>251</v>
      </c>
      <c r="BE1267" s="142">
        <f>IF(N1267="základní",J1267,0)</f>
        <v>0</v>
      </c>
      <c r="BF1267" s="142">
        <f>IF(N1267="snížená",J1267,0)</f>
        <v>0</v>
      </c>
      <c r="BG1267" s="142">
        <f>IF(N1267="zákl. přenesená",J1267,0)</f>
        <v>0</v>
      </c>
      <c r="BH1267" s="142">
        <f>IF(N1267="sníž. přenesená",J1267,0)</f>
        <v>0</v>
      </c>
      <c r="BI1267" s="142">
        <f>IF(N1267="nulová",J1267,0)</f>
        <v>0</v>
      </c>
      <c r="BJ1267" s="18" t="s">
        <v>81</v>
      </c>
      <c r="BK1267" s="142">
        <f>ROUND(I1267*H1267,2)</f>
        <v>0</v>
      </c>
      <c r="BL1267" s="18" t="s">
        <v>346</v>
      </c>
      <c r="BM1267" s="141" t="s">
        <v>2001</v>
      </c>
    </row>
    <row r="1268" spans="2:65" s="1" customFormat="1" ht="21.75" customHeight="1">
      <c r="B1268" s="33"/>
      <c r="C1268" s="130" t="s">
        <v>2002</v>
      </c>
      <c r="D1268" s="130" t="s">
        <v>253</v>
      </c>
      <c r="E1268" s="131" t="s">
        <v>2003</v>
      </c>
      <c r="F1268" s="132" t="s">
        <v>2004</v>
      </c>
      <c r="G1268" s="133" t="s">
        <v>101</v>
      </c>
      <c r="H1268" s="134">
        <v>8.8000000000000007</v>
      </c>
      <c r="I1268" s="135"/>
      <c r="J1268" s="136">
        <f>ROUND(I1268*H1268,2)</f>
        <v>0</v>
      </c>
      <c r="K1268" s="132" t="s">
        <v>256</v>
      </c>
      <c r="L1268" s="33"/>
      <c r="M1268" s="137" t="s">
        <v>19</v>
      </c>
      <c r="N1268" s="138" t="s">
        <v>44</v>
      </c>
      <c r="P1268" s="139">
        <f>O1268*H1268</f>
        <v>0</v>
      </c>
      <c r="Q1268" s="139">
        <v>0</v>
      </c>
      <c r="R1268" s="139">
        <f>Q1268*H1268</f>
        <v>0</v>
      </c>
      <c r="S1268" s="139">
        <v>0</v>
      </c>
      <c r="T1268" s="140">
        <f>S1268*H1268</f>
        <v>0</v>
      </c>
      <c r="AR1268" s="141" t="s">
        <v>346</v>
      </c>
      <c r="AT1268" s="141" t="s">
        <v>253</v>
      </c>
      <c r="AU1268" s="141" t="s">
        <v>83</v>
      </c>
      <c r="AY1268" s="18" t="s">
        <v>251</v>
      </c>
      <c r="BE1268" s="142">
        <f>IF(N1268="základní",J1268,0)</f>
        <v>0</v>
      </c>
      <c r="BF1268" s="142">
        <f>IF(N1268="snížená",J1268,0)</f>
        <v>0</v>
      </c>
      <c r="BG1268" s="142">
        <f>IF(N1268="zákl. přenesená",J1268,0)</f>
        <v>0</v>
      </c>
      <c r="BH1268" s="142">
        <f>IF(N1268="sníž. přenesená",J1268,0)</f>
        <v>0</v>
      </c>
      <c r="BI1268" s="142">
        <f>IF(N1268="nulová",J1268,0)</f>
        <v>0</v>
      </c>
      <c r="BJ1268" s="18" t="s">
        <v>81</v>
      </c>
      <c r="BK1268" s="142">
        <f>ROUND(I1268*H1268,2)</f>
        <v>0</v>
      </c>
      <c r="BL1268" s="18" t="s">
        <v>346</v>
      </c>
      <c r="BM1268" s="141" t="s">
        <v>2005</v>
      </c>
    </row>
    <row r="1269" spans="2:65" s="1" customFormat="1" ht="11.25">
      <c r="B1269" s="33"/>
      <c r="D1269" s="143" t="s">
        <v>259</v>
      </c>
      <c r="F1269" s="144" t="s">
        <v>2006</v>
      </c>
      <c r="I1269" s="145"/>
      <c r="L1269" s="33"/>
      <c r="M1269" s="146"/>
      <c r="T1269" s="54"/>
      <c r="AT1269" s="18" t="s">
        <v>259</v>
      </c>
      <c r="AU1269" s="18" t="s">
        <v>83</v>
      </c>
    </row>
    <row r="1270" spans="2:65" s="12" customFormat="1" ht="11.25">
      <c r="B1270" s="147"/>
      <c r="D1270" s="148" t="s">
        <v>261</v>
      </c>
      <c r="E1270" s="149" t="s">
        <v>19</v>
      </c>
      <c r="F1270" s="150" t="s">
        <v>2007</v>
      </c>
      <c r="H1270" s="151">
        <v>8.8000000000000007</v>
      </c>
      <c r="I1270" s="152"/>
      <c r="L1270" s="147"/>
      <c r="M1270" s="153"/>
      <c r="T1270" s="154"/>
      <c r="AT1270" s="149" t="s">
        <v>261</v>
      </c>
      <c r="AU1270" s="149" t="s">
        <v>83</v>
      </c>
      <c r="AV1270" s="12" t="s">
        <v>83</v>
      </c>
      <c r="AW1270" s="12" t="s">
        <v>35</v>
      </c>
      <c r="AX1270" s="12" t="s">
        <v>81</v>
      </c>
      <c r="AY1270" s="149" t="s">
        <v>251</v>
      </c>
    </row>
    <row r="1271" spans="2:65" s="1" customFormat="1" ht="16.5" customHeight="1">
      <c r="B1271" s="33"/>
      <c r="C1271" s="175" t="s">
        <v>2008</v>
      </c>
      <c r="D1271" s="175" t="s">
        <v>482</v>
      </c>
      <c r="E1271" s="176" t="s">
        <v>2009</v>
      </c>
      <c r="F1271" s="177" t="s">
        <v>2010</v>
      </c>
      <c r="G1271" s="178" t="s">
        <v>101</v>
      </c>
      <c r="H1271" s="179">
        <v>9.68</v>
      </c>
      <c r="I1271" s="180"/>
      <c r="J1271" s="181">
        <f>ROUND(I1271*H1271,2)</f>
        <v>0</v>
      </c>
      <c r="K1271" s="177" t="s">
        <v>256</v>
      </c>
      <c r="L1271" s="182"/>
      <c r="M1271" s="183" t="s">
        <v>19</v>
      </c>
      <c r="N1271" s="184" t="s">
        <v>44</v>
      </c>
      <c r="P1271" s="139">
        <f>O1271*H1271</f>
        <v>0</v>
      </c>
      <c r="Q1271" s="139">
        <v>2.0000000000000001E-4</v>
      </c>
      <c r="R1271" s="139">
        <f>Q1271*H1271</f>
        <v>1.936E-3</v>
      </c>
      <c r="S1271" s="139">
        <v>0</v>
      </c>
      <c r="T1271" s="140">
        <f>S1271*H1271</f>
        <v>0</v>
      </c>
      <c r="AR1271" s="141" t="s">
        <v>466</v>
      </c>
      <c r="AT1271" s="141" t="s">
        <v>482</v>
      </c>
      <c r="AU1271" s="141" t="s">
        <v>83</v>
      </c>
      <c r="AY1271" s="18" t="s">
        <v>251</v>
      </c>
      <c r="BE1271" s="142">
        <f>IF(N1271="základní",J1271,0)</f>
        <v>0</v>
      </c>
      <c r="BF1271" s="142">
        <f>IF(N1271="snížená",J1271,0)</f>
        <v>0</v>
      </c>
      <c r="BG1271" s="142">
        <f>IF(N1271="zákl. přenesená",J1271,0)</f>
        <v>0</v>
      </c>
      <c r="BH1271" s="142">
        <f>IF(N1271="sníž. přenesená",J1271,0)</f>
        <v>0</v>
      </c>
      <c r="BI1271" s="142">
        <f>IF(N1271="nulová",J1271,0)</f>
        <v>0</v>
      </c>
      <c r="BJ1271" s="18" t="s">
        <v>81</v>
      </c>
      <c r="BK1271" s="142">
        <f>ROUND(I1271*H1271,2)</f>
        <v>0</v>
      </c>
      <c r="BL1271" s="18" t="s">
        <v>346</v>
      </c>
      <c r="BM1271" s="141" t="s">
        <v>2011</v>
      </c>
    </row>
    <row r="1272" spans="2:65" s="12" customFormat="1" ht="11.25">
      <c r="B1272" s="147"/>
      <c r="D1272" s="148" t="s">
        <v>261</v>
      </c>
      <c r="F1272" s="150" t="s">
        <v>2012</v>
      </c>
      <c r="H1272" s="151">
        <v>9.68</v>
      </c>
      <c r="I1272" s="152"/>
      <c r="L1272" s="147"/>
      <c r="M1272" s="153"/>
      <c r="T1272" s="154"/>
      <c r="AT1272" s="149" t="s">
        <v>261</v>
      </c>
      <c r="AU1272" s="149" t="s">
        <v>83</v>
      </c>
      <c r="AV1272" s="12" t="s">
        <v>83</v>
      </c>
      <c r="AW1272" s="12" t="s">
        <v>4</v>
      </c>
      <c r="AX1272" s="12" t="s">
        <v>81</v>
      </c>
      <c r="AY1272" s="149" t="s">
        <v>251</v>
      </c>
    </row>
    <row r="1273" spans="2:65" s="1" customFormat="1" ht="16.5" customHeight="1">
      <c r="B1273" s="33"/>
      <c r="C1273" s="130" t="s">
        <v>2013</v>
      </c>
      <c r="D1273" s="130" t="s">
        <v>253</v>
      </c>
      <c r="E1273" s="131" t="s">
        <v>2014</v>
      </c>
      <c r="F1273" s="132" t="s">
        <v>2015</v>
      </c>
      <c r="G1273" s="133" t="s">
        <v>731</v>
      </c>
      <c r="H1273" s="134">
        <v>2</v>
      </c>
      <c r="I1273" s="135"/>
      <c r="J1273" s="136">
        <f>ROUND(I1273*H1273,2)</f>
        <v>0</v>
      </c>
      <c r="K1273" s="132" t="s">
        <v>256</v>
      </c>
      <c r="L1273" s="33"/>
      <c r="M1273" s="137" t="s">
        <v>19</v>
      </c>
      <c r="N1273" s="138" t="s">
        <v>44</v>
      </c>
      <c r="P1273" s="139">
        <f>O1273*H1273</f>
        <v>0</v>
      </c>
      <c r="Q1273" s="139">
        <v>0</v>
      </c>
      <c r="R1273" s="139">
        <f>Q1273*H1273</f>
        <v>0</v>
      </c>
      <c r="S1273" s="139">
        <v>0</v>
      </c>
      <c r="T1273" s="140">
        <f>S1273*H1273</f>
        <v>0</v>
      </c>
      <c r="AR1273" s="141" t="s">
        <v>346</v>
      </c>
      <c r="AT1273" s="141" t="s">
        <v>253</v>
      </c>
      <c r="AU1273" s="141" t="s">
        <v>83</v>
      </c>
      <c r="AY1273" s="18" t="s">
        <v>251</v>
      </c>
      <c r="BE1273" s="142">
        <f>IF(N1273="základní",J1273,0)</f>
        <v>0</v>
      </c>
      <c r="BF1273" s="142">
        <f>IF(N1273="snížená",J1273,0)</f>
        <v>0</v>
      </c>
      <c r="BG1273" s="142">
        <f>IF(N1273="zákl. přenesená",J1273,0)</f>
        <v>0</v>
      </c>
      <c r="BH1273" s="142">
        <f>IF(N1273="sníž. přenesená",J1273,0)</f>
        <v>0</v>
      </c>
      <c r="BI1273" s="142">
        <f>IF(N1273="nulová",J1273,0)</f>
        <v>0</v>
      </c>
      <c r="BJ1273" s="18" t="s">
        <v>81</v>
      </c>
      <c r="BK1273" s="142">
        <f>ROUND(I1273*H1273,2)</f>
        <v>0</v>
      </c>
      <c r="BL1273" s="18" t="s">
        <v>346</v>
      </c>
      <c r="BM1273" s="141" t="s">
        <v>2016</v>
      </c>
    </row>
    <row r="1274" spans="2:65" s="1" customFormat="1" ht="11.25">
      <c r="B1274" s="33"/>
      <c r="D1274" s="143" t="s">
        <v>259</v>
      </c>
      <c r="F1274" s="144" t="s">
        <v>2017</v>
      </c>
      <c r="I1274" s="145"/>
      <c r="L1274" s="33"/>
      <c r="M1274" s="146"/>
      <c r="T1274" s="54"/>
      <c r="AT1274" s="18" t="s">
        <v>259</v>
      </c>
      <c r="AU1274" s="18" t="s">
        <v>83</v>
      </c>
    </row>
    <row r="1275" spans="2:65" s="12" customFormat="1" ht="11.25">
      <c r="B1275" s="147"/>
      <c r="D1275" s="148" t="s">
        <v>261</v>
      </c>
      <c r="E1275" s="149" t="s">
        <v>19</v>
      </c>
      <c r="F1275" s="150" t="s">
        <v>2018</v>
      </c>
      <c r="H1275" s="151">
        <v>2</v>
      </c>
      <c r="I1275" s="152"/>
      <c r="L1275" s="147"/>
      <c r="M1275" s="153"/>
      <c r="T1275" s="154"/>
      <c r="AT1275" s="149" t="s">
        <v>261</v>
      </c>
      <c r="AU1275" s="149" t="s">
        <v>83</v>
      </c>
      <c r="AV1275" s="12" t="s">
        <v>83</v>
      </c>
      <c r="AW1275" s="12" t="s">
        <v>35</v>
      </c>
      <c r="AX1275" s="12" t="s">
        <v>81</v>
      </c>
      <c r="AY1275" s="149" t="s">
        <v>251</v>
      </c>
    </row>
    <row r="1276" spans="2:65" s="1" customFormat="1" ht="16.5" customHeight="1">
      <c r="B1276" s="33"/>
      <c r="C1276" s="175" t="s">
        <v>2019</v>
      </c>
      <c r="D1276" s="175" t="s">
        <v>482</v>
      </c>
      <c r="E1276" s="176" t="s">
        <v>2020</v>
      </c>
      <c r="F1276" s="177" t="s">
        <v>2021</v>
      </c>
      <c r="G1276" s="178" t="s">
        <v>90</v>
      </c>
      <c r="H1276" s="179">
        <v>1.1000000000000001</v>
      </c>
      <c r="I1276" s="180"/>
      <c r="J1276" s="181">
        <f>ROUND(I1276*H1276,2)</f>
        <v>0</v>
      </c>
      <c r="K1276" s="177" t="s">
        <v>19</v>
      </c>
      <c r="L1276" s="182"/>
      <c r="M1276" s="183" t="s">
        <v>19</v>
      </c>
      <c r="N1276" s="184" t="s">
        <v>44</v>
      </c>
      <c r="P1276" s="139">
        <f>O1276*H1276</f>
        <v>0</v>
      </c>
      <c r="Q1276" s="139">
        <v>2.1999999999999999E-2</v>
      </c>
      <c r="R1276" s="139">
        <f>Q1276*H1276</f>
        <v>2.4199999999999999E-2</v>
      </c>
      <c r="S1276" s="139">
        <v>0</v>
      </c>
      <c r="T1276" s="140">
        <f>S1276*H1276</f>
        <v>0</v>
      </c>
      <c r="AR1276" s="141" t="s">
        <v>466</v>
      </c>
      <c r="AT1276" s="141" t="s">
        <v>482</v>
      </c>
      <c r="AU1276" s="141" t="s">
        <v>83</v>
      </c>
      <c r="AY1276" s="18" t="s">
        <v>251</v>
      </c>
      <c r="BE1276" s="142">
        <f>IF(N1276="základní",J1276,0)</f>
        <v>0</v>
      </c>
      <c r="BF1276" s="142">
        <f>IF(N1276="snížená",J1276,0)</f>
        <v>0</v>
      </c>
      <c r="BG1276" s="142">
        <f>IF(N1276="zákl. přenesená",J1276,0)</f>
        <v>0</v>
      </c>
      <c r="BH1276" s="142">
        <f>IF(N1276="sníž. přenesená",J1276,0)</f>
        <v>0</v>
      </c>
      <c r="BI1276" s="142">
        <f>IF(N1276="nulová",J1276,0)</f>
        <v>0</v>
      </c>
      <c r="BJ1276" s="18" t="s">
        <v>81</v>
      </c>
      <c r="BK1276" s="142">
        <f>ROUND(I1276*H1276,2)</f>
        <v>0</v>
      </c>
      <c r="BL1276" s="18" t="s">
        <v>346</v>
      </c>
      <c r="BM1276" s="141" t="s">
        <v>2022</v>
      </c>
    </row>
    <row r="1277" spans="2:65" s="12" customFormat="1" ht="11.25">
      <c r="B1277" s="147"/>
      <c r="D1277" s="148" t="s">
        <v>261</v>
      </c>
      <c r="E1277" s="149" t="s">
        <v>19</v>
      </c>
      <c r="F1277" s="150" t="s">
        <v>2023</v>
      </c>
      <c r="H1277" s="151">
        <v>1</v>
      </c>
      <c r="I1277" s="152"/>
      <c r="L1277" s="147"/>
      <c r="M1277" s="153"/>
      <c r="T1277" s="154"/>
      <c r="AT1277" s="149" t="s">
        <v>261</v>
      </c>
      <c r="AU1277" s="149" t="s">
        <v>83</v>
      </c>
      <c r="AV1277" s="12" t="s">
        <v>83</v>
      </c>
      <c r="AW1277" s="12" t="s">
        <v>35</v>
      </c>
      <c r="AX1277" s="12" t="s">
        <v>81</v>
      </c>
      <c r="AY1277" s="149" t="s">
        <v>251</v>
      </c>
    </row>
    <row r="1278" spans="2:65" s="12" customFormat="1" ht="11.25">
      <c r="B1278" s="147"/>
      <c r="D1278" s="148" t="s">
        <v>261</v>
      </c>
      <c r="F1278" s="150" t="s">
        <v>2024</v>
      </c>
      <c r="H1278" s="151">
        <v>1.1000000000000001</v>
      </c>
      <c r="I1278" s="152"/>
      <c r="L1278" s="147"/>
      <c r="M1278" s="153"/>
      <c r="T1278" s="154"/>
      <c r="AT1278" s="149" t="s">
        <v>261</v>
      </c>
      <c r="AU1278" s="149" t="s">
        <v>83</v>
      </c>
      <c r="AV1278" s="12" t="s">
        <v>83</v>
      </c>
      <c r="AW1278" s="12" t="s">
        <v>4</v>
      </c>
      <c r="AX1278" s="12" t="s">
        <v>81</v>
      </c>
      <c r="AY1278" s="149" t="s">
        <v>251</v>
      </c>
    </row>
    <row r="1279" spans="2:65" s="1" customFormat="1" ht="16.5" customHeight="1">
      <c r="B1279" s="33"/>
      <c r="C1279" s="130" t="s">
        <v>2025</v>
      </c>
      <c r="D1279" s="130" t="s">
        <v>253</v>
      </c>
      <c r="E1279" s="131" t="s">
        <v>2026</v>
      </c>
      <c r="F1279" s="132" t="s">
        <v>2027</v>
      </c>
      <c r="G1279" s="133" t="s">
        <v>731</v>
      </c>
      <c r="H1279" s="134">
        <v>2</v>
      </c>
      <c r="I1279" s="135"/>
      <c r="J1279" s="136">
        <f>ROUND(I1279*H1279,2)</f>
        <v>0</v>
      </c>
      <c r="K1279" s="132" t="s">
        <v>256</v>
      </c>
      <c r="L1279" s="33"/>
      <c r="M1279" s="137" t="s">
        <v>19</v>
      </c>
      <c r="N1279" s="138" t="s">
        <v>44</v>
      </c>
      <c r="P1279" s="139">
        <f>O1279*H1279</f>
        <v>0</v>
      </c>
      <c r="Q1279" s="139">
        <v>0</v>
      </c>
      <c r="R1279" s="139">
        <f>Q1279*H1279</f>
        <v>0</v>
      </c>
      <c r="S1279" s="139">
        <v>0</v>
      </c>
      <c r="T1279" s="140">
        <f>S1279*H1279</f>
        <v>0</v>
      </c>
      <c r="AR1279" s="141" t="s">
        <v>346</v>
      </c>
      <c r="AT1279" s="141" t="s">
        <v>253</v>
      </c>
      <c r="AU1279" s="141" t="s">
        <v>83</v>
      </c>
      <c r="AY1279" s="18" t="s">
        <v>251</v>
      </c>
      <c r="BE1279" s="142">
        <f>IF(N1279="základní",J1279,0)</f>
        <v>0</v>
      </c>
      <c r="BF1279" s="142">
        <f>IF(N1279="snížená",J1279,0)</f>
        <v>0</v>
      </c>
      <c r="BG1279" s="142">
        <f>IF(N1279="zákl. přenesená",J1279,0)</f>
        <v>0</v>
      </c>
      <c r="BH1279" s="142">
        <f>IF(N1279="sníž. přenesená",J1279,0)</f>
        <v>0</v>
      </c>
      <c r="BI1279" s="142">
        <f>IF(N1279="nulová",J1279,0)</f>
        <v>0</v>
      </c>
      <c r="BJ1279" s="18" t="s">
        <v>81</v>
      </c>
      <c r="BK1279" s="142">
        <f>ROUND(I1279*H1279,2)</f>
        <v>0</v>
      </c>
      <c r="BL1279" s="18" t="s">
        <v>346</v>
      </c>
      <c r="BM1279" s="141" t="s">
        <v>2028</v>
      </c>
    </row>
    <row r="1280" spans="2:65" s="1" customFormat="1" ht="11.25">
      <c r="B1280" s="33"/>
      <c r="D1280" s="143" t="s">
        <v>259</v>
      </c>
      <c r="F1280" s="144" t="s">
        <v>2029</v>
      </c>
      <c r="I1280" s="145"/>
      <c r="L1280" s="33"/>
      <c r="M1280" s="146"/>
      <c r="T1280" s="54"/>
      <c r="AT1280" s="18" t="s">
        <v>259</v>
      </c>
      <c r="AU1280" s="18" t="s">
        <v>83</v>
      </c>
    </row>
    <row r="1281" spans="2:65" s="12" customFormat="1" ht="11.25">
      <c r="B1281" s="147"/>
      <c r="D1281" s="148" t="s">
        <v>261</v>
      </c>
      <c r="E1281" s="149" t="s">
        <v>19</v>
      </c>
      <c r="F1281" s="150" t="s">
        <v>2030</v>
      </c>
      <c r="H1281" s="151">
        <v>2</v>
      </c>
      <c r="I1281" s="152"/>
      <c r="L1281" s="147"/>
      <c r="M1281" s="153"/>
      <c r="T1281" s="154"/>
      <c r="AT1281" s="149" t="s">
        <v>261</v>
      </c>
      <c r="AU1281" s="149" t="s">
        <v>83</v>
      </c>
      <c r="AV1281" s="12" t="s">
        <v>83</v>
      </c>
      <c r="AW1281" s="12" t="s">
        <v>35</v>
      </c>
      <c r="AX1281" s="12" t="s">
        <v>81</v>
      </c>
      <c r="AY1281" s="149" t="s">
        <v>251</v>
      </c>
    </row>
    <row r="1282" spans="2:65" s="1" customFormat="1" ht="16.5" customHeight="1">
      <c r="B1282" s="33"/>
      <c r="C1282" s="175" t="s">
        <v>2031</v>
      </c>
      <c r="D1282" s="175" t="s">
        <v>482</v>
      </c>
      <c r="E1282" s="176" t="s">
        <v>2032</v>
      </c>
      <c r="F1282" s="177" t="s">
        <v>2033</v>
      </c>
      <c r="G1282" s="178" t="s">
        <v>90</v>
      </c>
      <c r="H1282" s="179">
        <v>2.6619999999999999</v>
      </c>
      <c r="I1282" s="180"/>
      <c r="J1282" s="181">
        <f>ROUND(I1282*H1282,2)</f>
        <v>0</v>
      </c>
      <c r="K1282" s="177" t="s">
        <v>19</v>
      </c>
      <c r="L1282" s="182"/>
      <c r="M1282" s="183" t="s">
        <v>19</v>
      </c>
      <c r="N1282" s="184" t="s">
        <v>44</v>
      </c>
      <c r="P1282" s="139">
        <f>O1282*H1282</f>
        <v>0</v>
      </c>
      <c r="Q1282" s="139">
        <v>1.2E-2</v>
      </c>
      <c r="R1282" s="139">
        <f>Q1282*H1282</f>
        <v>3.1944E-2</v>
      </c>
      <c r="S1282" s="139">
        <v>0</v>
      </c>
      <c r="T1282" s="140">
        <f>S1282*H1282</f>
        <v>0</v>
      </c>
      <c r="AR1282" s="141" t="s">
        <v>466</v>
      </c>
      <c r="AT1282" s="141" t="s">
        <v>482</v>
      </c>
      <c r="AU1282" s="141" t="s">
        <v>83</v>
      </c>
      <c r="AY1282" s="18" t="s">
        <v>251</v>
      </c>
      <c r="BE1282" s="142">
        <f>IF(N1282="základní",J1282,0)</f>
        <v>0</v>
      </c>
      <c r="BF1282" s="142">
        <f>IF(N1282="snížená",J1282,0)</f>
        <v>0</v>
      </c>
      <c r="BG1282" s="142">
        <f>IF(N1282="zákl. přenesená",J1282,0)</f>
        <v>0</v>
      </c>
      <c r="BH1282" s="142">
        <f>IF(N1282="sníž. přenesená",J1282,0)</f>
        <v>0</v>
      </c>
      <c r="BI1282" s="142">
        <f>IF(N1282="nulová",J1282,0)</f>
        <v>0</v>
      </c>
      <c r="BJ1282" s="18" t="s">
        <v>81</v>
      </c>
      <c r="BK1282" s="142">
        <f>ROUND(I1282*H1282,2)</f>
        <v>0</v>
      </c>
      <c r="BL1282" s="18" t="s">
        <v>346</v>
      </c>
      <c r="BM1282" s="141" t="s">
        <v>2034</v>
      </c>
    </row>
    <row r="1283" spans="2:65" s="12" customFormat="1" ht="11.25">
      <c r="B1283" s="147"/>
      <c r="D1283" s="148" t="s">
        <v>261</v>
      </c>
      <c r="E1283" s="149" t="s">
        <v>19</v>
      </c>
      <c r="F1283" s="150" t="s">
        <v>2035</v>
      </c>
      <c r="H1283" s="151">
        <v>2.42</v>
      </c>
      <c r="I1283" s="152"/>
      <c r="L1283" s="147"/>
      <c r="M1283" s="153"/>
      <c r="T1283" s="154"/>
      <c r="AT1283" s="149" t="s">
        <v>261</v>
      </c>
      <c r="AU1283" s="149" t="s">
        <v>83</v>
      </c>
      <c r="AV1283" s="12" t="s">
        <v>83</v>
      </c>
      <c r="AW1283" s="12" t="s">
        <v>35</v>
      </c>
      <c r="AX1283" s="12" t="s">
        <v>81</v>
      </c>
      <c r="AY1283" s="149" t="s">
        <v>251</v>
      </c>
    </row>
    <row r="1284" spans="2:65" s="12" customFormat="1" ht="11.25">
      <c r="B1284" s="147"/>
      <c r="D1284" s="148" t="s">
        <v>261</v>
      </c>
      <c r="F1284" s="150" t="s">
        <v>2036</v>
      </c>
      <c r="H1284" s="151">
        <v>2.6619999999999999</v>
      </c>
      <c r="I1284" s="152"/>
      <c r="L1284" s="147"/>
      <c r="M1284" s="153"/>
      <c r="T1284" s="154"/>
      <c r="AT1284" s="149" t="s">
        <v>261</v>
      </c>
      <c r="AU1284" s="149" t="s">
        <v>83</v>
      </c>
      <c r="AV1284" s="12" t="s">
        <v>83</v>
      </c>
      <c r="AW1284" s="12" t="s">
        <v>4</v>
      </c>
      <c r="AX1284" s="12" t="s">
        <v>81</v>
      </c>
      <c r="AY1284" s="149" t="s">
        <v>251</v>
      </c>
    </row>
    <row r="1285" spans="2:65" s="1" customFormat="1" ht="16.5" customHeight="1">
      <c r="B1285" s="33"/>
      <c r="C1285" s="130" t="s">
        <v>2037</v>
      </c>
      <c r="D1285" s="130" t="s">
        <v>253</v>
      </c>
      <c r="E1285" s="131" t="s">
        <v>2038</v>
      </c>
      <c r="F1285" s="132" t="s">
        <v>2039</v>
      </c>
      <c r="G1285" s="133" t="s">
        <v>731</v>
      </c>
      <c r="H1285" s="134">
        <v>2</v>
      </c>
      <c r="I1285" s="135"/>
      <c r="J1285" s="136">
        <f>ROUND(I1285*H1285,2)</f>
        <v>0</v>
      </c>
      <c r="K1285" s="132" t="s">
        <v>256</v>
      </c>
      <c r="L1285" s="33"/>
      <c r="M1285" s="137" t="s">
        <v>19</v>
      </c>
      <c r="N1285" s="138" t="s">
        <v>44</v>
      </c>
      <c r="P1285" s="139">
        <f>O1285*H1285</f>
        <v>0</v>
      </c>
      <c r="Q1285" s="139">
        <v>0</v>
      </c>
      <c r="R1285" s="139">
        <f>Q1285*H1285</f>
        <v>0</v>
      </c>
      <c r="S1285" s="139">
        <v>0</v>
      </c>
      <c r="T1285" s="140">
        <f>S1285*H1285</f>
        <v>0</v>
      </c>
      <c r="AR1285" s="141" t="s">
        <v>346</v>
      </c>
      <c r="AT1285" s="141" t="s">
        <v>253</v>
      </c>
      <c r="AU1285" s="141" t="s">
        <v>83</v>
      </c>
      <c r="AY1285" s="18" t="s">
        <v>251</v>
      </c>
      <c r="BE1285" s="142">
        <f>IF(N1285="základní",J1285,0)</f>
        <v>0</v>
      </c>
      <c r="BF1285" s="142">
        <f>IF(N1285="snížená",J1285,0)</f>
        <v>0</v>
      </c>
      <c r="BG1285" s="142">
        <f>IF(N1285="zákl. přenesená",J1285,0)</f>
        <v>0</v>
      </c>
      <c r="BH1285" s="142">
        <f>IF(N1285="sníž. přenesená",J1285,0)</f>
        <v>0</v>
      </c>
      <c r="BI1285" s="142">
        <f>IF(N1285="nulová",J1285,0)</f>
        <v>0</v>
      </c>
      <c r="BJ1285" s="18" t="s">
        <v>81</v>
      </c>
      <c r="BK1285" s="142">
        <f>ROUND(I1285*H1285,2)</f>
        <v>0</v>
      </c>
      <c r="BL1285" s="18" t="s">
        <v>346</v>
      </c>
      <c r="BM1285" s="141" t="s">
        <v>2040</v>
      </c>
    </row>
    <row r="1286" spans="2:65" s="1" customFormat="1" ht="11.25">
      <c r="B1286" s="33"/>
      <c r="D1286" s="143" t="s">
        <v>259</v>
      </c>
      <c r="F1286" s="144" t="s">
        <v>2041</v>
      </c>
      <c r="I1286" s="145"/>
      <c r="L1286" s="33"/>
      <c r="M1286" s="146"/>
      <c r="T1286" s="54"/>
      <c r="AT1286" s="18" t="s">
        <v>259</v>
      </c>
      <c r="AU1286" s="18" t="s">
        <v>83</v>
      </c>
    </row>
    <row r="1287" spans="2:65" s="12" customFormat="1" ht="11.25">
      <c r="B1287" s="147"/>
      <c r="D1287" s="148" t="s">
        <v>261</v>
      </c>
      <c r="E1287" s="149" t="s">
        <v>19</v>
      </c>
      <c r="F1287" s="150" t="s">
        <v>2018</v>
      </c>
      <c r="H1287" s="151">
        <v>2</v>
      </c>
      <c r="I1287" s="152"/>
      <c r="L1287" s="147"/>
      <c r="M1287" s="153"/>
      <c r="T1287" s="154"/>
      <c r="AT1287" s="149" t="s">
        <v>261</v>
      </c>
      <c r="AU1287" s="149" t="s">
        <v>83</v>
      </c>
      <c r="AV1287" s="12" t="s">
        <v>83</v>
      </c>
      <c r="AW1287" s="12" t="s">
        <v>35</v>
      </c>
      <c r="AX1287" s="12" t="s">
        <v>81</v>
      </c>
      <c r="AY1287" s="149" t="s">
        <v>251</v>
      </c>
    </row>
    <row r="1288" spans="2:65" s="1" customFormat="1" ht="16.5" customHeight="1">
      <c r="B1288" s="33"/>
      <c r="C1288" s="175" t="s">
        <v>2042</v>
      </c>
      <c r="D1288" s="175" t="s">
        <v>482</v>
      </c>
      <c r="E1288" s="176" t="s">
        <v>2043</v>
      </c>
      <c r="F1288" s="177" t="s">
        <v>2044</v>
      </c>
      <c r="G1288" s="178" t="s">
        <v>90</v>
      </c>
      <c r="H1288" s="179">
        <v>1</v>
      </c>
      <c r="I1288" s="180"/>
      <c r="J1288" s="181">
        <f>ROUND(I1288*H1288,2)</f>
        <v>0</v>
      </c>
      <c r="K1288" s="177" t="s">
        <v>256</v>
      </c>
      <c r="L1288" s="182"/>
      <c r="M1288" s="183" t="s">
        <v>19</v>
      </c>
      <c r="N1288" s="184" t="s">
        <v>44</v>
      </c>
      <c r="P1288" s="139">
        <f>O1288*H1288</f>
        <v>0</v>
      </c>
      <c r="Q1288" s="139">
        <v>4.4269999999999997E-2</v>
      </c>
      <c r="R1288" s="139">
        <f>Q1288*H1288</f>
        <v>4.4269999999999997E-2</v>
      </c>
      <c r="S1288" s="139">
        <v>0</v>
      </c>
      <c r="T1288" s="140">
        <f>S1288*H1288</f>
        <v>0</v>
      </c>
      <c r="AR1288" s="141" t="s">
        <v>466</v>
      </c>
      <c r="AT1288" s="141" t="s">
        <v>482</v>
      </c>
      <c r="AU1288" s="141" t="s">
        <v>83</v>
      </c>
      <c r="AY1288" s="18" t="s">
        <v>251</v>
      </c>
      <c r="BE1288" s="142">
        <f>IF(N1288="základní",J1288,0)</f>
        <v>0</v>
      </c>
      <c r="BF1288" s="142">
        <f>IF(N1288="snížená",J1288,0)</f>
        <v>0</v>
      </c>
      <c r="BG1288" s="142">
        <f>IF(N1288="zákl. přenesená",J1288,0)</f>
        <v>0</v>
      </c>
      <c r="BH1288" s="142">
        <f>IF(N1288="sníž. přenesená",J1288,0)</f>
        <v>0</v>
      </c>
      <c r="BI1288" s="142">
        <f>IF(N1288="nulová",J1288,0)</f>
        <v>0</v>
      </c>
      <c r="BJ1288" s="18" t="s">
        <v>81</v>
      </c>
      <c r="BK1288" s="142">
        <f>ROUND(I1288*H1288,2)</f>
        <v>0</v>
      </c>
      <c r="BL1288" s="18" t="s">
        <v>346</v>
      </c>
      <c r="BM1288" s="141" t="s">
        <v>2045</v>
      </c>
    </row>
    <row r="1289" spans="2:65" s="1" customFormat="1" ht="16.5" customHeight="1">
      <c r="B1289" s="33"/>
      <c r="C1289" s="130" t="s">
        <v>2046</v>
      </c>
      <c r="D1289" s="130" t="s">
        <v>253</v>
      </c>
      <c r="E1289" s="131" t="s">
        <v>2047</v>
      </c>
      <c r="F1289" s="132" t="s">
        <v>2048</v>
      </c>
      <c r="G1289" s="133" t="s">
        <v>731</v>
      </c>
      <c r="H1289" s="134">
        <v>1</v>
      </c>
      <c r="I1289" s="135"/>
      <c r="J1289" s="136">
        <f>ROUND(I1289*H1289,2)</f>
        <v>0</v>
      </c>
      <c r="K1289" s="132" t="s">
        <v>256</v>
      </c>
      <c r="L1289" s="33"/>
      <c r="M1289" s="137" t="s">
        <v>19</v>
      </c>
      <c r="N1289" s="138" t="s">
        <v>44</v>
      </c>
      <c r="P1289" s="139">
        <f>O1289*H1289</f>
        <v>0</v>
      </c>
      <c r="Q1289" s="139">
        <v>0</v>
      </c>
      <c r="R1289" s="139">
        <f>Q1289*H1289</f>
        <v>0</v>
      </c>
      <c r="S1289" s="139">
        <v>0</v>
      </c>
      <c r="T1289" s="140">
        <f>S1289*H1289</f>
        <v>0</v>
      </c>
      <c r="AR1289" s="141" t="s">
        <v>346</v>
      </c>
      <c r="AT1289" s="141" t="s">
        <v>253</v>
      </c>
      <c r="AU1289" s="141" t="s">
        <v>83</v>
      </c>
      <c r="AY1289" s="18" t="s">
        <v>251</v>
      </c>
      <c r="BE1289" s="142">
        <f>IF(N1289="základní",J1289,0)</f>
        <v>0</v>
      </c>
      <c r="BF1289" s="142">
        <f>IF(N1289="snížená",J1289,0)</f>
        <v>0</v>
      </c>
      <c r="BG1289" s="142">
        <f>IF(N1289="zákl. přenesená",J1289,0)</f>
        <v>0</v>
      </c>
      <c r="BH1289" s="142">
        <f>IF(N1289="sníž. přenesená",J1289,0)</f>
        <v>0</v>
      </c>
      <c r="BI1289" s="142">
        <f>IF(N1289="nulová",J1289,0)</f>
        <v>0</v>
      </c>
      <c r="BJ1289" s="18" t="s">
        <v>81</v>
      </c>
      <c r="BK1289" s="142">
        <f>ROUND(I1289*H1289,2)</f>
        <v>0</v>
      </c>
      <c r="BL1289" s="18" t="s">
        <v>346</v>
      </c>
      <c r="BM1289" s="141" t="s">
        <v>2049</v>
      </c>
    </row>
    <row r="1290" spans="2:65" s="1" customFormat="1" ht="11.25">
      <c r="B1290" s="33"/>
      <c r="D1290" s="143" t="s">
        <v>259</v>
      </c>
      <c r="F1290" s="144" t="s">
        <v>2050</v>
      </c>
      <c r="I1290" s="145"/>
      <c r="L1290" s="33"/>
      <c r="M1290" s="146"/>
      <c r="T1290" s="54"/>
      <c r="AT1290" s="18" t="s">
        <v>259</v>
      </c>
      <c r="AU1290" s="18" t="s">
        <v>83</v>
      </c>
    </row>
    <row r="1291" spans="2:65" s="13" customFormat="1" ht="11.25">
      <c r="B1291" s="155"/>
      <c r="D1291" s="148" t="s">
        <v>261</v>
      </c>
      <c r="E1291" s="156" t="s">
        <v>19</v>
      </c>
      <c r="F1291" s="157" t="s">
        <v>1850</v>
      </c>
      <c r="H1291" s="156" t="s">
        <v>19</v>
      </c>
      <c r="I1291" s="158"/>
      <c r="L1291" s="155"/>
      <c r="M1291" s="159"/>
      <c r="T1291" s="160"/>
      <c r="AT1291" s="156" t="s">
        <v>261</v>
      </c>
      <c r="AU1291" s="156" t="s">
        <v>83</v>
      </c>
      <c r="AV1291" s="13" t="s">
        <v>81</v>
      </c>
      <c r="AW1291" s="13" t="s">
        <v>35</v>
      </c>
      <c r="AX1291" s="13" t="s">
        <v>73</v>
      </c>
      <c r="AY1291" s="156" t="s">
        <v>251</v>
      </c>
    </row>
    <row r="1292" spans="2:65" s="12" customFormat="1" ht="11.25">
      <c r="B1292" s="147"/>
      <c r="D1292" s="148" t="s">
        <v>261</v>
      </c>
      <c r="E1292" s="149" t="s">
        <v>19</v>
      </c>
      <c r="F1292" s="150" t="s">
        <v>2051</v>
      </c>
      <c r="H1292" s="151">
        <v>1</v>
      </c>
      <c r="I1292" s="152"/>
      <c r="L1292" s="147"/>
      <c r="M1292" s="153"/>
      <c r="T1292" s="154"/>
      <c r="AT1292" s="149" t="s">
        <v>261</v>
      </c>
      <c r="AU1292" s="149" t="s">
        <v>83</v>
      </c>
      <c r="AV1292" s="12" t="s">
        <v>83</v>
      </c>
      <c r="AW1292" s="12" t="s">
        <v>35</v>
      </c>
      <c r="AX1292" s="12" t="s">
        <v>73</v>
      </c>
      <c r="AY1292" s="149" t="s">
        <v>251</v>
      </c>
    </row>
    <row r="1293" spans="2:65" s="15" customFormat="1" ht="11.25">
      <c r="B1293" s="168"/>
      <c r="D1293" s="148" t="s">
        <v>261</v>
      </c>
      <c r="E1293" s="169" t="s">
        <v>19</v>
      </c>
      <c r="F1293" s="170" t="s">
        <v>393</v>
      </c>
      <c r="H1293" s="171">
        <v>1</v>
      </c>
      <c r="I1293" s="172"/>
      <c r="L1293" s="168"/>
      <c r="M1293" s="173"/>
      <c r="T1293" s="174"/>
      <c r="AT1293" s="169" t="s">
        <v>261</v>
      </c>
      <c r="AU1293" s="169" t="s">
        <v>83</v>
      </c>
      <c r="AV1293" s="15" t="s">
        <v>268</v>
      </c>
      <c r="AW1293" s="15" t="s">
        <v>35</v>
      </c>
      <c r="AX1293" s="15" t="s">
        <v>81</v>
      </c>
      <c r="AY1293" s="169" t="s">
        <v>251</v>
      </c>
    </row>
    <row r="1294" spans="2:65" s="1" customFormat="1" ht="24.2" customHeight="1">
      <c r="B1294" s="33"/>
      <c r="C1294" s="175" t="s">
        <v>2052</v>
      </c>
      <c r="D1294" s="175" t="s">
        <v>482</v>
      </c>
      <c r="E1294" s="176" t="s">
        <v>2053</v>
      </c>
      <c r="F1294" s="177" t="s">
        <v>2054</v>
      </c>
      <c r="G1294" s="178" t="s">
        <v>1855</v>
      </c>
      <c r="H1294" s="179">
        <v>1</v>
      </c>
      <c r="I1294" s="180"/>
      <c r="J1294" s="181">
        <f>ROUND(I1294*H1294,2)</f>
        <v>0</v>
      </c>
      <c r="K1294" s="177" t="s">
        <v>2055</v>
      </c>
      <c r="L1294" s="182"/>
      <c r="M1294" s="183" t="s">
        <v>19</v>
      </c>
      <c r="N1294" s="184" t="s">
        <v>44</v>
      </c>
      <c r="P1294" s="139">
        <f>O1294*H1294</f>
        <v>0</v>
      </c>
      <c r="Q1294" s="139">
        <v>0.13400000000000001</v>
      </c>
      <c r="R1294" s="139">
        <f>Q1294*H1294</f>
        <v>0.13400000000000001</v>
      </c>
      <c r="S1294" s="139">
        <v>0</v>
      </c>
      <c r="T1294" s="140">
        <f>S1294*H1294</f>
        <v>0</v>
      </c>
      <c r="AR1294" s="141" t="s">
        <v>466</v>
      </c>
      <c r="AT1294" s="141" t="s">
        <v>482</v>
      </c>
      <c r="AU1294" s="141" t="s">
        <v>83</v>
      </c>
      <c r="AY1294" s="18" t="s">
        <v>251</v>
      </c>
      <c r="BE1294" s="142">
        <f>IF(N1294="základní",J1294,0)</f>
        <v>0</v>
      </c>
      <c r="BF1294" s="142">
        <f>IF(N1294="snížená",J1294,0)</f>
        <v>0</v>
      </c>
      <c r="BG1294" s="142">
        <f>IF(N1294="zákl. přenesená",J1294,0)</f>
        <v>0</v>
      </c>
      <c r="BH1294" s="142">
        <f>IF(N1294="sníž. přenesená",J1294,0)</f>
        <v>0</v>
      </c>
      <c r="BI1294" s="142">
        <f>IF(N1294="nulová",J1294,0)</f>
        <v>0</v>
      </c>
      <c r="BJ1294" s="18" t="s">
        <v>81</v>
      </c>
      <c r="BK1294" s="142">
        <f>ROUND(I1294*H1294,2)</f>
        <v>0</v>
      </c>
      <c r="BL1294" s="18" t="s">
        <v>346</v>
      </c>
      <c r="BM1294" s="141" t="s">
        <v>2056</v>
      </c>
    </row>
    <row r="1295" spans="2:65" s="1" customFormat="1" ht="19.5">
      <c r="B1295" s="33"/>
      <c r="D1295" s="148" t="s">
        <v>1476</v>
      </c>
      <c r="F1295" s="185" t="s">
        <v>2057</v>
      </c>
      <c r="I1295" s="145"/>
      <c r="L1295" s="33"/>
      <c r="M1295" s="146"/>
      <c r="T1295" s="54"/>
      <c r="AT1295" s="18" t="s">
        <v>1476</v>
      </c>
      <c r="AU1295" s="18" t="s">
        <v>83</v>
      </c>
    </row>
    <row r="1296" spans="2:65" s="13" customFormat="1" ht="11.25">
      <c r="B1296" s="155"/>
      <c r="D1296" s="148" t="s">
        <v>261</v>
      </c>
      <c r="E1296" s="156" t="s">
        <v>19</v>
      </c>
      <c r="F1296" s="157" t="s">
        <v>1859</v>
      </c>
      <c r="H1296" s="156" t="s">
        <v>19</v>
      </c>
      <c r="I1296" s="158"/>
      <c r="L1296" s="155"/>
      <c r="M1296" s="159"/>
      <c r="T1296" s="160"/>
      <c r="AT1296" s="156" t="s">
        <v>261</v>
      </c>
      <c r="AU1296" s="156" t="s">
        <v>83</v>
      </c>
      <c r="AV1296" s="13" t="s">
        <v>81</v>
      </c>
      <c r="AW1296" s="13" t="s">
        <v>35</v>
      </c>
      <c r="AX1296" s="13" t="s">
        <v>73</v>
      </c>
      <c r="AY1296" s="156" t="s">
        <v>251</v>
      </c>
    </row>
    <row r="1297" spans="2:65" s="12" customFormat="1" ht="11.25">
      <c r="B1297" s="147"/>
      <c r="D1297" s="148" t="s">
        <v>261</v>
      </c>
      <c r="E1297" s="149" t="s">
        <v>19</v>
      </c>
      <c r="F1297" s="150" t="s">
        <v>2051</v>
      </c>
      <c r="H1297" s="151">
        <v>1</v>
      </c>
      <c r="I1297" s="152"/>
      <c r="L1297" s="147"/>
      <c r="M1297" s="153"/>
      <c r="T1297" s="154"/>
      <c r="AT1297" s="149" t="s">
        <v>261</v>
      </c>
      <c r="AU1297" s="149" t="s">
        <v>83</v>
      </c>
      <c r="AV1297" s="12" t="s">
        <v>83</v>
      </c>
      <c r="AW1297" s="12" t="s">
        <v>35</v>
      </c>
      <c r="AX1297" s="12" t="s">
        <v>73</v>
      </c>
      <c r="AY1297" s="149" t="s">
        <v>251</v>
      </c>
    </row>
    <row r="1298" spans="2:65" s="15" customFormat="1" ht="11.25">
      <c r="B1298" s="168"/>
      <c r="D1298" s="148" t="s">
        <v>261</v>
      </c>
      <c r="E1298" s="169" t="s">
        <v>19</v>
      </c>
      <c r="F1298" s="170" t="s">
        <v>393</v>
      </c>
      <c r="H1298" s="171">
        <v>1</v>
      </c>
      <c r="I1298" s="172"/>
      <c r="L1298" s="168"/>
      <c r="M1298" s="173"/>
      <c r="T1298" s="174"/>
      <c r="AT1298" s="169" t="s">
        <v>261</v>
      </c>
      <c r="AU1298" s="169" t="s">
        <v>83</v>
      </c>
      <c r="AV1298" s="15" t="s">
        <v>268</v>
      </c>
      <c r="AW1298" s="15" t="s">
        <v>35</v>
      </c>
      <c r="AX1298" s="15" t="s">
        <v>81</v>
      </c>
      <c r="AY1298" s="169" t="s">
        <v>251</v>
      </c>
    </row>
    <row r="1299" spans="2:65" s="1" customFormat="1" ht="21.75" customHeight="1">
      <c r="B1299" s="33"/>
      <c r="C1299" s="130" t="s">
        <v>2058</v>
      </c>
      <c r="D1299" s="130" t="s">
        <v>253</v>
      </c>
      <c r="E1299" s="131" t="s">
        <v>2059</v>
      </c>
      <c r="F1299" s="132" t="s">
        <v>2060</v>
      </c>
      <c r="G1299" s="133" t="s">
        <v>731</v>
      </c>
      <c r="H1299" s="134">
        <v>1</v>
      </c>
      <c r="I1299" s="135"/>
      <c r="J1299" s="136">
        <f>ROUND(I1299*H1299,2)</f>
        <v>0</v>
      </c>
      <c r="K1299" s="132" t="s">
        <v>256</v>
      </c>
      <c r="L1299" s="33"/>
      <c r="M1299" s="137" t="s">
        <v>19</v>
      </c>
      <c r="N1299" s="138" t="s">
        <v>44</v>
      </c>
      <c r="P1299" s="139">
        <f>O1299*H1299</f>
        <v>0</v>
      </c>
      <c r="Q1299" s="139">
        <v>0</v>
      </c>
      <c r="R1299" s="139">
        <f>Q1299*H1299</f>
        <v>0</v>
      </c>
      <c r="S1299" s="139">
        <v>0</v>
      </c>
      <c r="T1299" s="140">
        <f>S1299*H1299</f>
        <v>0</v>
      </c>
      <c r="AR1299" s="141" t="s">
        <v>346</v>
      </c>
      <c r="AT1299" s="141" t="s">
        <v>253</v>
      </c>
      <c r="AU1299" s="141" t="s">
        <v>83</v>
      </c>
      <c r="AY1299" s="18" t="s">
        <v>251</v>
      </c>
      <c r="BE1299" s="142">
        <f>IF(N1299="základní",J1299,0)</f>
        <v>0</v>
      </c>
      <c r="BF1299" s="142">
        <f>IF(N1299="snížená",J1299,0)</f>
        <v>0</v>
      </c>
      <c r="BG1299" s="142">
        <f>IF(N1299="zákl. přenesená",J1299,0)</f>
        <v>0</v>
      </c>
      <c r="BH1299" s="142">
        <f>IF(N1299="sníž. přenesená",J1299,0)</f>
        <v>0</v>
      </c>
      <c r="BI1299" s="142">
        <f>IF(N1299="nulová",J1299,0)</f>
        <v>0</v>
      </c>
      <c r="BJ1299" s="18" t="s">
        <v>81</v>
      </c>
      <c r="BK1299" s="142">
        <f>ROUND(I1299*H1299,2)</f>
        <v>0</v>
      </c>
      <c r="BL1299" s="18" t="s">
        <v>346</v>
      </c>
      <c r="BM1299" s="141" t="s">
        <v>2061</v>
      </c>
    </row>
    <row r="1300" spans="2:65" s="1" customFormat="1" ht="11.25">
      <c r="B1300" s="33"/>
      <c r="D1300" s="143" t="s">
        <v>259</v>
      </c>
      <c r="F1300" s="144" t="s">
        <v>2062</v>
      </c>
      <c r="I1300" s="145"/>
      <c r="L1300" s="33"/>
      <c r="M1300" s="146"/>
      <c r="T1300" s="54"/>
      <c r="AT1300" s="18" t="s">
        <v>259</v>
      </c>
      <c r="AU1300" s="18" t="s">
        <v>83</v>
      </c>
    </row>
    <row r="1301" spans="2:65" s="13" customFormat="1" ht="11.25">
      <c r="B1301" s="155"/>
      <c r="D1301" s="148" t="s">
        <v>261</v>
      </c>
      <c r="E1301" s="156" t="s">
        <v>19</v>
      </c>
      <c r="F1301" s="157" t="s">
        <v>1850</v>
      </c>
      <c r="H1301" s="156" t="s">
        <v>19</v>
      </c>
      <c r="I1301" s="158"/>
      <c r="L1301" s="155"/>
      <c r="M1301" s="159"/>
      <c r="T1301" s="160"/>
      <c r="AT1301" s="156" t="s">
        <v>261</v>
      </c>
      <c r="AU1301" s="156" t="s">
        <v>83</v>
      </c>
      <c r="AV1301" s="13" t="s">
        <v>81</v>
      </c>
      <c r="AW1301" s="13" t="s">
        <v>35</v>
      </c>
      <c r="AX1301" s="13" t="s">
        <v>73</v>
      </c>
      <c r="AY1301" s="156" t="s">
        <v>251</v>
      </c>
    </row>
    <row r="1302" spans="2:65" s="12" customFormat="1" ht="11.25">
      <c r="B1302" s="147"/>
      <c r="D1302" s="148" t="s">
        <v>261</v>
      </c>
      <c r="E1302" s="149" t="s">
        <v>19</v>
      </c>
      <c r="F1302" s="150" t="s">
        <v>2063</v>
      </c>
      <c r="H1302" s="151">
        <v>1</v>
      </c>
      <c r="I1302" s="152"/>
      <c r="L1302" s="147"/>
      <c r="M1302" s="153"/>
      <c r="T1302" s="154"/>
      <c r="AT1302" s="149" t="s">
        <v>261</v>
      </c>
      <c r="AU1302" s="149" t="s">
        <v>83</v>
      </c>
      <c r="AV1302" s="12" t="s">
        <v>83</v>
      </c>
      <c r="AW1302" s="12" t="s">
        <v>35</v>
      </c>
      <c r="AX1302" s="12" t="s">
        <v>73</v>
      </c>
      <c r="AY1302" s="149" t="s">
        <v>251</v>
      </c>
    </row>
    <row r="1303" spans="2:65" s="15" customFormat="1" ht="11.25">
      <c r="B1303" s="168"/>
      <c r="D1303" s="148" t="s">
        <v>261</v>
      </c>
      <c r="E1303" s="169" t="s">
        <v>19</v>
      </c>
      <c r="F1303" s="170" t="s">
        <v>393</v>
      </c>
      <c r="H1303" s="171">
        <v>1</v>
      </c>
      <c r="I1303" s="172"/>
      <c r="L1303" s="168"/>
      <c r="M1303" s="173"/>
      <c r="T1303" s="174"/>
      <c r="AT1303" s="169" t="s">
        <v>261</v>
      </c>
      <c r="AU1303" s="169" t="s">
        <v>83</v>
      </c>
      <c r="AV1303" s="15" t="s">
        <v>268</v>
      </c>
      <c r="AW1303" s="15" t="s">
        <v>35</v>
      </c>
      <c r="AX1303" s="15" t="s">
        <v>81</v>
      </c>
      <c r="AY1303" s="169" t="s">
        <v>251</v>
      </c>
    </row>
    <row r="1304" spans="2:65" s="1" customFormat="1" ht="24">
      <c r="B1304" s="33"/>
      <c r="C1304" s="175" t="s">
        <v>2064</v>
      </c>
      <c r="D1304" s="175" t="s">
        <v>482</v>
      </c>
      <c r="E1304" s="176" t="s">
        <v>2065</v>
      </c>
      <c r="F1304" s="177" t="s">
        <v>2066</v>
      </c>
      <c r="G1304" s="178" t="s">
        <v>1855</v>
      </c>
      <c r="H1304" s="179">
        <v>1</v>
      </c>
      <c r="I1304" s="180"/>
      <c r="J1304" s="181">
        <f>ROUND(I1304*H1304,2)</f>
        <v>0</v>
      </c>
      <c r="K1304" s="177" t="s">
        <v>2055</v>
      </c>
      <c r="L1304" s="182"/>
      <c r="M1304" s="183" t="s">
        <v>19</v>
      </c>
      <c r="N1304" s="184" t="s">
        <v>44</v>
      </c>
      <c r="P1304" s="139">
        <f>O1304*H1304</f>
        <v>0</v>
      </c>
      <c r="Q1304" s="139">
        <v>0.26</v>
      </c>
      <c r="R1304" s="139">
        <f>Q1304*H1304</f>
        <v>0.26</v>
      </c>
      <c r="S1304" s="139">
        <v>0</v>
      </c>
      <c r="T1304" s="140">
        <f>S1304*H1304</f>
        <v>0</v>
      </c>
      <c r="AR1304" s="141" t="s">
        <v>466</v>
      </c>
      <c r="AT1304" s="141" t="s">
        <v>482</v>
      </c>
      <c r="AU1304" s="141" t="s">
        <v>83</v>
      </c>
      <c r="AY1304" s="18" t="s">
        <v>251</v>
      </c>
      <c r="BE1304" s="142">
        <f>IF(N1304="základní",J1304,0)</f>
        <v>0</v>
      </c>
      <c r="BF1304" s="142">
        <f>IF(N1304="snížená",J1304,0)</f>
        <v>0</v>
      </c>
      <c r="BG1304" s="142">
        <f>IF(N1304="zákl. přenesená",J1304,0)</f>
        <v>0</v>
      </c>
      <c r="BH1304" s="142">
        <f>IF(N1304="sníž. přenesená",J1304,0)</f>
        <v>0</v>
      </c>
      <c r="BI1304" s="142">
        <f>IF(N1304="nulová",J1304,0)</f>
        <v>0</v>
      </c>
      <c r="BJ1304" s="18" t="s">
        <v>81</v>
      </c>
      <c r="BK1304" s="142">
        <f>ROUND(I1304*H1304,2)</f>
        <v>0</v>
      </c>
      <c r="BL1304" s="18" t="s">
        <v>346</v>
      </c>
      <c r="BM1304" s="141" t="s">
        <v>2067</v>
      </c>
    </row>
    <row r="1305" spans="2:65" s="1" customFormat="1" ht="19.5">
      <c r="B1305" s="33"/>
      <c r="D1305" s="148" t="s">
        <v>1476</v>
      </c>
      <c r="F1305" s="185" t="s">
        <v>2057</v>
      </c>
      <c r="I1305" s="145"/>
      <c r="L1305" s="33"/>
      <c r="M1305" s="146"/>
      <c r="T1305" s="54"/>
      <c r="AT1305" s="18" t="s">
        <v>1476</v>
      </c>
      <c r="AU1305" s="18" t="s">
        <v>83</v>
      </c>
    </row>
    <row r="1306" spans="2:65" s="13" customFormat="1" ht="11.25">
      <c r="B1306" s="155"/>
      <c r="D1306" s="148" t="s">
        <v>261</v>
      </c>
      <c r="E1306" s="156" t="s">
        <v>19</v>
      </c>
      <c r="F1306" s="157" t="s">
        <v>1859</v>
      </c>
      <c r="H1306" s="156" t="s">
        <v>19</v>
      </c>
      <c r="I1306" s="158"/>
      <c r="L1306" s="155"/>
      <c r="M1306" s="159"/>
      <c r="T1306" s="160"/>
      <c r="AT1306" s="156" t="s">
        <v>261</v>
      </c>
      <c r="AU1306" s="156" t="s">
        <v>83</v>
      </c>
      <c r="AV1306" s="13" t="s">
        <v>81</v>
      </c>
      <c r="AW1306" s="13" t="s">
        <v>35</v>
      </c>
      <c r="AX1306" s="13" t="s">
        <v>73</v>
      </c>
      <c r="AY1306" s="156" t="s">
        <v>251</v>
      </c>
    </row>
    <row r="1307" spans="2:65" s="12" customFormat="1" ht="11.25">
      <c r="B1307" s="147"/>
      <c r="D1307" s="148" t="s">
        <v>261</v>
      </c>
      <c r="E1307" s="149" t="s">
        <v>19</v>
      </c>
      <c r="F1307" s="150" t="s">
        <v>2051</v>
      </c>
      <c r="H1307" s="151">
        <v>1</v>
      </c>
      <c r="I1307" s="152"/>
      <c r="L1307" s="147"/>
      <c r="M1307" s="153"/>
      <c r="T1307" s="154"/>
      <c r="AT1307" s="149" t="s">
        <v>261</v>
      </c>
      <c r="AU1307" s="149" t="s">
        <v>83</v>
      </c>
      <c r="AV1307" s="12" t="s">
        <v>83</v>
      </c>
      <c r="AW1307" s="12" t="s">
        <v>35</v>
      </c>
      <c r="AX1307" s="12" t="s">
        <v>73</v>
      </c>
      <c r="AY1307" s="149" t="s">
        <v>251</v>
      </c>
    </row>
    <row r="1308" spans="2:65" s="15" customFormat="1" ht="11.25">
      <c r="B1308" s="168"/>
      <c r="D1308" s="148" t="s">
        <v>261</v>
      </c>
      <c r="E1308" s="169" t="s">
        <v>19</v>
      </c>
      <c r="F1308" s="170" t="s">
        <v>393</v>
      </c>
      <c r="H1308" s="171">
        <v>1</v>
      </c>
      <c r="I1308" s="172"/>
      <c r="L1308" s="168"/>
      <c r="M1308" s="173"/>
      <c r="T1308" s="174"/>
      <c r="AT1308" s="169" t="s">
        <v>261</v>
      </c>
      <c r="AU1308" s="169" t="s">
        <v>83</v>
      </c>
      <c r="AV1308" s="15" t="s">
        <v>268</v>
      </c>
      <c r="AW1308" s="15" t="s">
        <v>35</v>
      </c>
      <c r="AX1308" s="15" t="s">
        <v>81</v>
      </c>
      <c r="AY1308" s="169" t="s">
        <v>251</v>
      </c>
    </row>
    <row r="1309" spans="2:65" s="1" customFormat="1" ht="16.5" customHeight="1">
      <c r="B1309" s="33"/>
      <c r="C1309" s="130" t="s">
        <v>2068</v>
      </c>
      <c r="D1309" s="130" t="s">
        <v>253</v>
      </c>
      <c r="E1309" s="131" t="s">
        <v>2069</v>
      </c>
      <c r="F1309" s="132" t="s">
        <v>2070</v>
      </c>
      <c r="G1309" s="133" t="s">
        <v>840</v>
      </c>
      <c r="H1309" s="134">
        <v>1</v>
      </c>
      <c r="I1309" s="135"/>
      <c r="J1309" s="136">
        <f>ROUND(I1309*H1309,2)</f>
        <v>0</v>
      </c>
      <c r="K1309" s="132" t="s">
        <v>19</v>
      </c>
      <c r="L1309" s="33"/>
      <c r="M1309" s="137" t="s">
        <v>19</v>
      </c>
      <c r="N1309" s="138" t="s">
        <v>44</v>
      </c>
      <c r="P1309" s="139">
        <f>O1309*H1309</f>
        <v>0</v>
      </c>
      <c r="Q1309" s="139">
        <v>3.8999999999999999E-4</v>
      </c>
      <c r="R1309" s="139">
        <f>Q1309*H1309</f>
        <v>3.8999999999999999E-4</v>
      </c>
      <c r="S1309" s="139">
        <v>0</v>
      </c>
      <c r="T1309" s="140">
        <f>S1309*H1309</f>
        <v>0</v>
      </c>
      <c r="AR1309" s="141" t="s">
        <v>346</v>
      </c>
      <c r="AT1309" s="141" t="s">
        <v>253</v>
      </c>
      <c r="AU1309" s="141" t="s">
        <v>83</v>
      </c>
      <c r="AY1309" s="18" t="s">
        <v>251</v>
      </c>
      <c r="BE1309" s="142">
        <f>IF(N1309="základní",J1309,0)</f>
        <v>0</v>
      </c>
      <c r="BF1309" s="142">
        <f>IF(N1309="snížená",J1309,0)</f>
        <v>0</v>
      </c>
      <c r="BG1309" s="142">
        <f>IF(N1309="zákl. přenesená",J1309,0)</f>
        <v>0</v>
      </c>
      <c r="BH1309" s="142">
        <f>IF(N1309="sníž. přenesená",J1309,0)</f>
        <v>0</v>
      </c>
      <c r="BI1309" s="142">
        <f>IF(N1309="nulová",J1309,0)</f>
        <v>0</v>
      </c>
      <c r="BJ1309" s="18" t="s">
        <v>81</v>
      </c>
      <c r="BK1309" s="142">
        <f>ROUND(I1309*H1309,2)</f>
        <v>0</v>
      </c>
      <c r="BL1309" s="18" t="s">
        <v>346</v>
      </c>
      <c r="BM1309" s="141" t="s">
        <v>2071</v>
      </c>
    </row>
    <row r="1310" spans="2:65" s="1" customFormat="1" ht="19.5">
      <c r="B1310" s="33"/>
      <c r="D1310" s="148" t="s">
        <v>1476</v>
      </c>
      <c r="F1310" s="185" t="s">
        <v>2072</v>
      </c>
      <c r="I1310" s="145"/>
      <c r="L1310" s="33"/>
      <c r="M1310" s="146"/>
      <c r="T1310" s="54"/>
      <c r="AT1310" s="18" t="s">
        <v>1476</v>
      </c>
      <c r="AU1310" s="18" t="s">
        <v>83</v>
      </c>
    </row>
    <row r="1311" spans="2:65" s="12" customFormat="1" ht="11.25">
      <c r="B1311" s="147"/>
      <c r="D1311" s="148" t="s">
        <v>261</v>
      </c>
      <c r="E1311" s="149" t="s">
        <v>19</v>
      </c>
      <c r="F1311" s="150" t="s">
        <v>2073</v>
      </c>
      <c r="H1311" s="151">
        <v>1</v>
      </c>
      <c r="I1311" s="152"/>
      <c r="L1311" s="147"/>
      <c r="M1311" s="153"/>
      <c r="T1311" s="154"/>
      <c r="AT1311" s="149" t="s">
        <v>261</v>
      </c>
      <c r="AU1311" s="149" t="s">
        <v>83</v>
      </c>
      <c r="AV1311" s="12" t="s">
        <v>83</v>
      </c>
      <c r="AW1311" s="12" t="s">
        <v>35</v>
      </c>
      <c r="AX1311" s="12" t="s">
        <v>81</v>
      </c>
      <c r="AY1311" s="149" t="s">
        <v>251</v>
      </c>
    </row>
    <row r="1312" spans="2:65" s="1" customFormat="1" ht="24.2" customHeight="1">
      <c r="B1312" s="33"/>
      <c r="C1312" s="175" t="s">
        <v>2074</v>
      </c>
      <c r="D1312" s="175" t="s">
        <v>482</v>
      </c>
      <c r="E1312" s="176" t="s">
        <v>2075</v>
      </c>
      <c r="F1312" s="177" t="s">
        <v>2076</v>
      </c>
      <c r="G1312" s="178" t="s">
        <v>840</v>
      </c>
      <c r="H1312" s="179">
        <v>1</v>
      </c>
      <c r="I1312" s="180"/>
      <c r="J1312" s="181">
        <f>ROUND(I1312*H1312,2)</f>
        <v>0</v>
      </c>
      <c r="K1312" s="177" t="s">
        <v>19</v>
      </c>
      <c r="L1312" s="182"/>
      <c r="M1312" s="183" t="s">
        <v>19</v>
      </c>
      <c r="N1312" s="184" t="s">
        <v>44</v>
      </c>
      <c r="P1312" s="139">
        <f>O1312*H1312</f>
        <v>0</v>
      </c>
      <c r="Q1312" s="139">
        <v>0.1</v>
      </c>
      <c r="R1312" s="139">
        <f>Q1312*H1312</f>
        <v>0.1</v>
      </c>
      <c r="S1312" s="139">
        <v>0</v>
      </c>
      <c r="T1312" s="140">
        <f>S1312*H1312</f>
        <v>0</v>
      </c>
      <c r="AR1312" s="141" t="s">
        <v>466</v>
      </c>
      <c r="AT1312" s="141" t="s">
        <v>482</v>
      </c>
      <c r="AU1312" s="141" t="s">
        <v>83</v>
      </c>
      <c r="AY1312" s="18" t="s">
        <v>251</v>
      </c>
      <c r="BE1312" s="142">
        <f>IF(N1312="základní",J1312,0)</f>
        <v>0</v>
      </c>
      <c r="BF1312" s="142">
        <f>IF(N1312="snížená",J1312,0)</f>
        <v>0</v>
      </c>
      <c r="BG1312" s="142">
        <f>IF(N1312="zákl. přenesená",J1312,0)</f>
        <v>0</v>
      </c>
      <c r="BH1312" s="142">
        <f>IF(N1312="sníž. přenesená",J1312,0)</f>
        <v>0</v>
      </c>
      <c r="BI1312" s="142">
        <f>IF(N1312="nulová",J1312,0)</f>
        <v>0</v>
      </c>
      <c r="BJ1312" s="18" t="s">
        <v>81</v>
      </c>
      <c r="BK1312" s="142">
        <f>ROUND(I1312*H1312,2)</f>
        <v>0</v>
      </c>
      <c r="BL1312" s="18" t="s">
        <v>346</v>
      </c>
      <c r="BM1312" s="141" t="s">
        <v>2077</v>
      </c>
    </row>
    <row r="1313" spans="2:65" s="1" customFormat="1" ht="19.5">
      <c r="B1313" s="33"/>
      <c r="D1313" s="148" t="s">
        <v>1476</v>
      </c>
      <c r="F1313" s="185" t="s">
        <v>2072</v>
      </c>
      <c r="I1313" s="145"/>
      <c r="L1313" s="33"/>
      <c r="M1313" s="146"/>
      <c r="T1313" s="54"/>
      <c r="AT1313" s="18" t="s">
        <v>1476</v>
      </c>
      <c r="AU1313" s="18" t="s">
        <v>83</v>
      </c>
    </row>
    <row r="1314" spans="2:65" s="1" customFormat="1" ht="16.5" customHeight="1">
      <c r="B1314" s="33"/>
      <c r="C1314" s="130" t="s">
        <v>2078</v>
      </c>
      <c r="D1314" s="130" t="s">
        <v>253</v>
      </c>
      <c r="E1314" s="131" t="s">
        <v>2079</v>
      </c>
      <c r="F1314" s="132" t="s">
        <v>2080</v>
      </c>
      <c r="G1314" s="133" t="s">
        <v>840</v>
      </c>
      <c r="H1314" s="134">
        <v>1</v>
      </c>
      <c r="I1314" s="135"/>
      <c r="J1314" s="136">
        <f>ROUND(I1314*H1314,2)</f>
        <v>0</v>
      </c>
      <c r="K1314" s="132" t="s">
        <v>19</v>
      </c>
      <c r="L1314" s="33"/>
      <c r="M1314" s="137" t="s">
        <v>19</v>
      </c>
      <c r="N1314" s="138" t="s">
        <v>44</v>
      </c>
      <c r="P1314" s="139">
        <f>O1314*H1314</f>
        <v>0</v>
      </c>
      <c r="Q1314" s="139">
        <v>3.3E-4</v>
      </c>
      <c r="R1314" s="139">
        <f>Q1314*H1314</f>
        <v>3.3E-4</v>
      </c>
      <c r="S1314" s="139">
        <v>0</v>
      </c>
      <c r="T1314" s="140">
        <f>S1314*H1314</f>
        <v>0</v>
      </c>
      <c r="AR1314" s="141" t="s">
        <v>346</v>
      </c>
      <c r="AT1314" s="141" t="s">
        <v>253</v>
      </c>
      <c r="AU1314" s="141" t="s">
        <v>83</v>
      </c>
      <c r="AY1314" s="18" t="s">
        <v>251</v>
      </c>
      <c r="BE1314" s="142">
        <f>IF(N1314="základní",J1314,0)</f>
        <v>0</v>
      </c>
      <c r="BF1314" s="142">
        <f>IF(N1314="snížená",J1314,0)</f>
        <v>0</v>
      </c>
      <c r="BG1314" s="142">
        <f>IF(N1314="zákl. přenesená",J1314,0)</f>
        <v>0</v>
      </c>
      <c r="BH1314" s="142">
        <f>IF(N1314="sníž. přenesená",J1314,0)</f>
        <v>0</v>
      </c>
      <c r="BI1314" s="142">
        <f>IF(N1314="nulová",J1314,0)</f>
        <v>0</v>
      </c>
      <c r="BJ1314" s="18" t="s">
        <v>81</v>
      </c>
      <c r="BK1314" s="142">
        <f>ROUND(I1314*H1314,2)</f>
        <v>0</v>
      </c>
      <c r="BL1314" s="18" t="s">
        <v>346</v>
      </c>
      <c r="BM1314" s="141" t="s">
        <v>2081</v>
      </c>
    </row>
    <row r="1315" spans="2:65" s="1" customFormat="1" ht="19.5">
      <c r="B1315" s="33"/>
      <c r="D1315" s="148" t="s">
        <v>1476</v>
      </c>
      <c r="F1315" s="185" t="s">
        <v>2072</v>
      </c>
      <c r="I1315" s="145"/>
      <c r="L1315" s="33"/>
      <c r="M1315" s="146"/>
      <c r="T1315" s="54"/>
      <c r="AT1315" s="18" t="s">
        <v>1476</v>
      </c>
      <c r="AU1315" s="18" t="s">
        <v>83</v>
      </c>
    </row>
    <row r="1316" spans="2:65" s="12" customFormat="1" ht="11.25">
      <c r="B1316" s="147"/>
      <c r="D1316" s="148" t="s">
        <v>261</v>
      </c>
      <c r="E1316" s="149" t="s">
        <v>19</v>
      </c>
      <c r="F1316" s="150" t="s">
        <v>2082</v>
      </c>
      <c r="H1316" s="151">
        <v>1</v>
      </c>
      <c r="I1316" s="152"/>
      <c r="L1316" s="147"/>
      <c r="M1316" s="153"/>
      <c r="T1316" s="154"/>
      <c r="AT1316" s="149" t="s">
        <v>261</v>
      </c>
      <c r="AU1316" s="149" t="s">
        <v>83</v>
      </c>
      <c r="AV1316" s="12" t="s">
        <v>83</v>
      </c>
      <c r="AW1316" s="12" t="s">
        <v>35</v>
      </c>
      <c r="AX1316" s="12" t="s">
        <v>81</v>
      </c>
      <c r="AY1316" s="149" t="s">
        <v>251</v>
      </c>
    </row>
    <row r="1317" spans="2:65" s="1" customFormat="1" ht="37.9" customHeight="1">
      <c r="B1317" s="33"/>
      <c r="C1317" s="175" t="s">
        <v>2083</v>
      </c>
      <c r="D1317" s="175" t="s">
        <v>482</v>
      </c>
      <c r="E1317" s="176" t="s">
        <v>2084</v>
      </c>
      <c r="F1317" s="177" t="s">
        <v>2085</v>
      </c>
      <c r="G1317" s="178" t="s">
        <v>840</v>
      </c>
      <c r="H1317" s="179">
        <v>1</v>
      </c>
      <c r="I1317" s="180"/>
      <c r="J1317" s="181">
        <f>ROUND(I1317*H1317,2)</f>
        <v>0</v>
      </c>
      <c r="K1317" s="177" t="s">
        <v>19</v>
      </c>
      <c r="L1317" s="182"/>
      <c r="M1317" s="183" t="s">
        <v>19</v>
      </c>
      <c r="N1317" s="184" t="s">
        <v>44</v>
      </c>
      <c r="P1317" s="139">
        <f>O1317*H1317</f>
        <v>0</v>
      </c>
      <c r="Q1317" s="139">
        <v>0.1</v>
      </c>
      <c r="R1317" s="139">
        <f>Q1317*H1317</f>
        <v>0.1</v>
      </c>
      <c r="S1317" s="139">
        <v>0</v>
      </c>
      <c r="T1317" s="140">
        <f>S1317*H1317</f>
        <v>0</v>
      </c>
      <c r="AR1317" s="141" t="s">
        <v>466</v>
      </c>
      <c r="AT1317" s="141" t="s">
        <v>482</v>
      </c>
      <c r="AU1317" s="141" t="s">
        <v>83</v>
      </c>
      <c r="AY1317" s="18" t="s">
        <v>251</v>
      </c>
      <c r="BE1317" s="142">
        <f>IF(N1317="základní",J1317,0)</f>
        <v>0</v>
      </c>
      <c r="BF1317" s="142">
        <f>IF(N1317="snížená",J1317,0)</f>
        <v>0</v>
      </c>
      <c r="BG1317" s="142">
        <f>IF(N1317="zákl. přenesená",J1317,0)</f>
        <v>0</v>
      </c>
      <c r="BH1317" s="142">
        <f>IF(N1317="sníž. přenesená",J1317,0)</f>
        <v>0</v>
      </c>
      <c r="BI1317" s="142">
        <f>IF(N1317="nulová",J1317,0)</f>
        <v>0</v>
      </c>
      <c r="BJ1317" s="18" t="s">
        <v>81</v>
      </c>
      <c r="BK1317" s="142">
        <f>ROUND(I1317*H1317,2)</f>
        <v>0</v>
      </c>
      <c r="BL1317" s="18" t="s">
        <v>346</v>
      </c>
      <c r="BM1317" s="141" t="s">
        <v>2086</v>
      </c>
    </row>
    <row r="1318" spans="2:65" s="1" customFormat="1" ht="19.5">
      <c r="B1318" s="33"/>
      <c r="D1318" s="148" t="s">
        <v>1476</v>
      </c>
      <c r="F1318" s="185" t="s">
        <v>2072</v>
      </c>
      <c r="I1318" s="145"/>
      <c r="L1318" s="33"/>
      <c r="M1318" s="146"/>
      <c r="T1318" s="54"/>
      <c r="AT1318" s="18" t="s">
        <v>1476</v>
      </c>
      <c r="AU1318" s="18" t="s">
        <v>83</v>
      </c>
    </row>
    <row r="1319" spans="2:65" s="1" customFormat="1" ht="24.2" customHeight="1">
      <c r="B1319" s="33"/>
      <c r="C1319" s="130" t="s">
        <v>2087</v>
      </c>
      <c r="D1319" s="130" t="s">
        <v>253</v>
      </c>
      <c r="E1319" s="131" t="s">
        <v>2088</v>
      </c>
      <c r="F1319" s="132" t="s">
        <v>2089</v>
      </c>
      <c r="G1319" s="133" t="s">
        <v>731</v>
      </c>
      <c r="H1319" s="134">
        <v>4</v>
      </c>
      <c r="I1319" s="135"/>
      <c r="J1319" s="136">
        <f>ROUND(I1319*H1319,2)</f>
        <v>0</v>
      </c>
      <c r="K1319" s="132" t="s">
        <v>256</v>
      </c>
      <c r="L1319" s="33"/>
      <c r="M1319" s="137" t="s">
        <v>19</v>
      </c>
      <c r="N1319" s="138" t="s">
        <v>44</v>
      </c>
      <c r="P1319" s="139">
        <f>O1319*H1319</f>
        <v>0</v>
      </c>
      <c r="Q1319" s="139">
        <v>0</v>
      </c>
      <c r="R1319" s="139">
        <f>Q1319*H1319</f>
        <v>0</v>
      </c>
      <c r="S1319" s="139">
        <v>0</v>
      </c>
      <c r="T1319" s="140">
        <f>S1319*H1319</f>
        <v>0</v>
      </c>
      <c r="AR1319" s="141" t="s">
        <v>346</v>
      </c>
      <c r="AT1319" s="141" t="s">
        <v>253</v>
      </c>
      <c r="AU1319" s="141" t="s">
        <v>83</v>
      </c>
      <c r="AY1319" s="18" t="s">
        <v>251</v>
      </c>
      <c r="BE1319" s="142">
        <f>IF(N1319="základní",J1319,0)</f>
        <v>0</v>
      </c>
      <c r="BF1319" s="142">
        <f>IF(N1319="snížená",J1319,0)</f>
        <v>0</v>
      </c>
      <c r="BG1319" s="142">
        <f>IF(N1319="zákl. přenesená",J1319,0)</f>
        <v>0</v>
      </c>
      <c r="BH1319" s="142">
        <f>IF(N1319="sníž. přenesená",J1319,0)</f>
        <v>0</v>
      </c>
      <c r="BI1319" s="142">
        <f>IF(N1319="nulová",J1319,0)</f>
        <v>0</v>
      </c>
      <c r="BJ1319" s="18" t="s">
        <v>81</v>
      </c>
      <c r="BK1319" s="142">
        <f>ROUND(I1319*H1319,2)</f>
        <v>0</v>
      </c>
      <c r="BL1319" s="18" t="s">
        <v>346</v>
      </c>
      <c r="BM1319" s="141" t="s">
        <v>2090</v>
      </c>
    </row>
    <row r="1320" spans="2:65" s="1" customFormat="1" ht="11.25">
      <c r="B1320" s="33"/>
      <c r="D1320" s="143" t="s">
        <v>259</v>
      </c>
      <c r="F1320" s="144" t="s">
        <v>2091</v>
      </c>
      <c r="I1320" s="145"/>
      <c r="L1320" s="33"/>
      <c r="M1320" s="146"/>
      <c r="T1320" s="54"/>
      <c r="AT1320" s="18" t="s">
        <v>259</v>
      </c>
      <c r="AU1320" s="18" t="s">
        <v>83</v>
      </c>
    </row>
    <row r="1321" spans="2:65" s="12" customFormat="1" ht="11.25">
      <c r="B1321" s="147"/>
      <c r="D1321" s="148" t="s">
        <v>261</v>
      </c>
      <c r="E1321" s="149" t="s">
        <v>19</v>
      </c>
      <c r="F1321" s="150" t="s">
        <v>2092</v>
      </c>
      <c r="H1321" s="151">
        <v>4</v>
      </c>
      <c r="I1321" s="152"/>
      <c r="L1321" s="147"/>
      <c r="M1321" s="153"/>
      <c r="T1321" s="154"/>
      <c r="AT1321" s="149" t="s">
        <v>261</v>
      </c>
      <c r="AU1321" s="149" t="s">
        <v>83</v>
      </c>
      <c r="AV1321" s="12" t="s">
        <v>83</v>
      </c>
      <c r="AW1321" s="12" t="s">
        <v>35</v>
      </c>
      <c r="AX1321" s="12" t="s">
        <v>81</v>
      </c>
      <c r="AY1321" s="149" t="s">
        <v>251</v>
      </c>
    </row>
    <row r="1322" spans="2:65" s="1" customFormat="1" ht="16.5" customHeight="1">
      <c r="B1322" s="33"/>
      <c r="C1322" s="175" t="s">
        <v>2093</v>
      </c>
      <c r="D1322" s="175" t="s">
        <v>482</v>
      </c>
      <c r="E1322" s="176" t="s">
        <v>2094</v>
      </c>
      <c r="F1322" s="177" t="s">
        <v>2095</v>
      </c>
      <c r="G1322" s="178" t="s">
        <v>731</v>
      </c>
      <c r="H1322" s="179">
        <v>4</v>
      </c>
      <c r="I1322" s="180"/>
      <c r="J1322" s="181">
        <f>ROUND(I1322*H1322,2)</f>
        <v>0</v>
      </c>
      <c r="K1322" s="177" t="s">
        <v>256</v>
      </c>
      <c r="L1322" s="182"/>
      <c r="M1322" s="183" t="s">
        <v>19</v>
      </c>
      <c r="N1322" s="184" t="s">
        <v>44</v>
      </c>
      <c r="P1322" s="139">
        <f>O1322*H1322</f>
        <v>0</v>
      </c>
      <c r="Q1322" s="139">
        <v>4.1000000000000003E-3</v>
      </c>
      <c r="R1322" s="139">
        <f>Q1322*H1322</f>
        <v>1.6400000000000001E-2</v>
      </c>
      <c r="S1322" s="139">
        <v>0</v>
      </c>
      <c r="T1322" s="140">
        <f>S1322*H1322</f>
        <v>0</v>
      </c>
      <c r="AR1322" s="141" t="s">
        <v>466</v>
      </c>
      <c r="AT1322" s="141" t="s">
        <v>482</v>
      </c>
      <c r="AU1322" s="141" t="s">
        <v>83</v>
      </c>
      <c r="AY1322" s="18" t="s">
        <v>251</v>
      </c>
      <c r="BE1322" s="142">
        <f>IF(N1322="základní",J1322,0)</f>
        <v>0</v>
      </c>
      <c r="BF1322" s="142">
        <f>IF(N1322="snížená",J1322,0)</f>
        <v>0</v>
      </c>
      <c r="BG1322" s="142">
        <f>IF(N1322="zákl. přenesená",J1322,0)</f>
        <v>0</v>
      </c>
      <c r="BH1322" s="142">
        <f>IF(N1322="sníž. přenesená",J1322,0)</f>
        <v>0</v>
      </c>
      <c r="BI1322" s="142">
        <f>IF(N1322="nulová",J1322,0)</f>
        <v>0</v>
      </c>
      <c r="BJ1322" s="18" t="s">
        <v>81</v>
      </c>
      <c r="BK1322" s="142">
        <f>ROUND(I1322*H1322,2)</f>
        <v>0</v>
      </c>
      <c r="BL1322" s="18" t="s">
        <v>346</v>
      </c>
      <c r="BM1322" s="141" t="s">
        <v>2096</v>
      </c>
    </row>
    <row r="1323" spans="2:65" s="1" customFormat="1" ht="24.2" customHeight="1">
      <c r="B1323" s="33"/>
      <c r="C1323" s="130" t="s">
        <v>2097</v>
      </c>
      <c r="D1323" s="130" t="s">
        <v>253</v>
      </c>
      <c r="E1323" s="131" t="s">
        <v>2098</v>
      </c>
      <c r="F1323" s="132" t="s">
        <v>2099</v>
      </c>
      <c r="G1323" s="133" t="s">
        <v>731</v>
      </c>
      <c r="H1323" s="134">
        <v>6</v>
      </c>
      <c r="I1323" s="135"/>
      <c r="J1323" s="136">
        <f>ROUND(I1323*H1323,2)</f>
        <v>0</v>
      </c>
      <c r="K1323" s="132" t="s">
        <v>256</v>
      </c>
      <c r="L1323" s="33"/>
      <c r="M1323" s="137" t="s">
        <v>19</v>
      </c>
      <c r="N1323" s="138" t="s">
        <v>44</v>
      </c>
      <c r="P1323" s="139">
        <f>O1323*H1323</f>
        <v>0</v>
      </c>
      <c r="Q1323" s="139">
        <v>0</v>
      </c>
      <c r="R1323" s="139">
        <f>Q1323*H1323</f>
        <v>0</v>
      </c>
      <c r="S1323" s="139">
        <v>0</v>
      </c>
      <c r="T1323" s="140">
        <f>S1323*H1323</f>
        <v>0</v>
      </c>
      <c r="AR1323" s="141" t="s">
        <v>346</v>
      </c>
      <c r="AT1323" s="141" t="s">
        <v>253</v>
      </c>
      <c r="AU1323" s="141" t="s">
        <v>83</v>
      </c>
      <c r="AY1323" s="18" t="s">
        <v>251</v>
      </c>
      <c r="BE1323" s="142">
        <f>IF(N1323="základní",J1323,0)</f>
        <v>0</v>
      </c>
      <c r="BF1323" s="142">
        <f>IF(N1323="snížená",J1323,0)</f>
        <v>0</v>
      </c>
      <c r="BG1323" s="142">
        <f>IF(N1323="zákl. přenesená",J1323,0)</f>
        <v>0</v>
      </c>
      <c r="BH1323" s="142">
        <f>IF(N1323="sníž. přenesená",J1323,0)</f>
        <v>0</v>
      </c>
      <c r="BI1323" s="142">
        <f>IF(N1323="nulová",J1323,0)</f>
        <v>0</v>
      </c>
      <c r="BJ1323" s="18" t="s">
        <v>81</v>
      </c>
      <c r="BK1323" s="142">
        <f>ROUND(I1323*H1323,2)</f>
        <v>0</v>
      </c>
      <c r="BL1323" s="18" t="s">
        <v>346</v>
      </c>
      <c r="BM1323" s="141" t="s">
        <v>2100</v>
      </c>
    </row>
    <row r="1324" spans="2:65" s="1" customFormat="1" ht="11.25">
      <c r="B1324" s="33"/>
      <c r="D1324" s="143" t="s">
        <v>259</v>
      </c>
      <c r="F1324" s="144" t="s">
        <v>2101</v>
      </c>
      <c r="I1324" s="145"/>
      <c r="L1324" s="33"/>
      <c r="M1324" s="146"/>
      <c r="T1324" s="54"/>
      <c r="AT1324" s="18" t="s">
        <v>259</v>
      </c>
      <c r="AU1324" s="18" t="s">
        <v>83</v>
      </c>
    </row>
    <row r="1325" spans="2:65" s="12" customFormat="1" ht="11.25">
      <c r="B1325" s="147"/>
      <c r="D1325" s="148" t="s">
        <v>261</v>
      </c>
      <c r="E1325" s="149" t="s">
        <v>19</v>
      </c>
      <c r="F1325" s="150" t="s">
        <v>2102</v>
      </c>
      <c r="H1325" s="151">
        <v>6</v>
      </c>
      <c r="I1325" s="152"/>
      <c r="L1325" s="147"/>
      <c r="M1325" s="153"/>
      <c r="T1325" s="154"/>
      <c r="AT1325" s="149" t="s">
        <v>261</v>
      </c>
      <c r="AU1325" s="149" t="s">
        <v>83</v>
      </c>
      <c r="AV1325" s="12" t="s">
        <v>83</v>
      </c>
      <c r="AW1325" s="12" t="s">
        <v>35</v>
      </c>
      <c r="AX1325" s="12" t="s">
        <v>81</v>
      </c>
      <c r="AY1325" s="149" t="s">
        <v>251</v>
      </c>
    </row>
    <row r="1326" spans="2:65" s="1" customFormat="1" ht="16.5" customHeight="1">
      <c r="B1326" s="33"/>
      <c r="C1326" s="175" t="s">
        <v>2103</v>
      </c>
      <c r="D1326" s="175" t="s">
        <v>482</v>
      </c>
      <c r="E1326" s="176" t="s">
        <v>2104</v>
      </c>
      <c r="F1326" s="177" t="s">
        <v>2105</v>
      </c>
      <c r="G1326" s="178" t="s">
        <v>731</v>
      </c>
      <c r="H1326" s="179">
        <v>6</v>
      </c>
      <c r="I1326" s="180"/>
      <c r="J1326" s="181">
        <f>ROUND(I1326*H1326,2)</f>
        <v>0</v>
      </c>
      <c r="K1326" s="177" t="s">
        <v>19</v>
      </c>
      <c r="L1326" s="182"/>
      <c r="M1326" s="183" t="s">
        <v>19</v>
      </c>
      <c r="N1326" s="184" t="s">
        <v>44</v>
      </c>
      <c r="P1326" s="139">
        <f>O1326*H1326</f>
        <v>0</v>
      </c>
      <c r="Q1326" s="139">
        <v>2.4399999999999999E-3</v>
      </c>
      <c r="R1326" s="139">
        <f>Q1326*H1326</f>
        <v>1.464E-2</v>
      </c>
      <c r="S1326" s="139">
        <v>0</v>
      </c>
      <c r="T1326" s="140">
        <f>S1326*H1326</f>
        <v>0</v>
      </c>
      <c r="AR1326" s="141" t="s">
        <v>466</v>
      </c>
      <c r="AT1326" s="141" t="s">
        <v>482</v>
      </c>
      <c r="AU1326" s="141" t="s">
        <v>83</v>
      </c>
      <c r="AY1326" s="18" t="s">
        <v>251</v>
      </c>
      <c r="BE1326" s="142">
        <f>IF(N1326="základní",J1326,0)</f>
        <v>0</v>
      </c>
      <c r="BF1326" s="142">
        <f>IF(N1326="snížená",J1326,0)</f>
        <v>0</v>
      </c>
      <c r="BG1326" s="142">
        <f>IF(N1326="zákl. přenesená",J1326,0)</f>
        <v>0</v>
      </c>
      <c r="BH1326" s="142">
        <f>IF(N1326="sníž. přenesená",J1326,0)</f>
        <v>0</v>
      </c>
      <c r="BI1326" s="142">
        <f>IF(N1326="nulová",J1326,0)</f>
        <v>0</v>
      </c>
      <c r="BJ1326" s="18" t="s">
        <v>81</v>
      </c>
      <c r="BK1326" s="142">
        <f>ROUND(I1326*H1326,2)</f>
        <v>0</v>
      </c>
      <c r="BL1326" s="18" t="s">
        <v>346</v>
      </c>
      <c r="BM1326" s="141" t="s">
        <v>2106</v>
      </c>
    </row>
    <row r="1327" spans="2:65" s="1" customFormat="1" ht="24.2" customHeight="1">
      <c r="B1327" s="33"/>
      <c r="C1327" s="130" t="s">
        <v>2107</v>
      </c>
      <c r="D1327" s="130" t="s">
        <v>253</v>
      </c>
      <c r="E1327" s="131" t="s">
        <v>2108</v>
      </c>
      <c r="F1327" s="132" t="s">
        <v>2109</v>
      </c>
      <c r="G1327" s="133" t="s">
        <v>324</v>
      </c>
      <c r="H1327" s="134">
        <v>0.77700000000000002</v>
      </c>
      <c r="I1327" s="135"/>
      <c r="J1327" s="136">
        <f>ROUND(I1327*H1327,2)</f>
        <v>0</v>
      </c>
      <c r="K1327" s="132" t="s">
        <v>256</v>
      </c>
      <c r="L1327" s="33"/>
      <c r="M1327" s="137" t="s">
        <v>19</v>
      </c>
      <c r="N1327" s="138" t="s">
        <v>44</v>
      </c>
      <c r="P1327" s="139">
        <f>O1327*H1327</f>
        <v>0</v>
      </c>
      <c r="Q1327" s="139">
        <v>0</v>
      </c>
      <c r="R1327" s="139">
        <f>Q1327*H1327</f>
        <v>0</v>
      </c>
      <c r="S1327" s="139">
        <v>0</v>
      </c>
      <c r="T1327" s="140">
        <f>S1327*H1327</f>
        <v>0</v>
      </c>
      <c r="AR1327" s="141" t="s">
        <v>346</v>
      </c>
      <c r="AT1327" s="141" t="s">
        <v>253</v>
      </c>
      <c r="AU1327" s="141" t="s">
        <v>83</v>
      </c>
      <c r="AY1327" s="18" t="s">
        <v>251</v>
      </c>
      <c r="BE1327" s="142">
        <f>IF(N1327="základní",J1327,0)</f>
        <v>0</v>
      </c>
      <c r="BF1327" s="142">
        <f>IF(N1327="snížená",J1327,0)</f>
        <v>0</v>
      </c>
      <c r="BG1327" s="142">
        <f>IF(N1327="zákl. přenesená",J1327,0)</f>
        <v>0</v>
      </c>
      <c r="BH1327" s="142">
        <f>IF(N1327="sníž. přenesená",J1327,0)</f>
        <v>0</v>
      </c>
      <c r="BI1327" s="142">
        <f>IF(N1327="nulová",J1327,0)</f>
        <v>0</v>
      </c>
      <c r="BJ1327" s="18" t="s">
        <v>81</v>
      </c>
      <c r="BK1327" s="142">
        <f>ROUND(I1327*H1327,2)</f>
        <v>0</v>
      </c>
      <c r="BL1327" s="18" t="s">
        <v>346</v>
      </c>
      <c r="BM1327" s="141" t="s">
        <v>2110</v>
      </c>
    </row>
    <row r="1328" spans="2:65" s="1" customFormat="1" ht="11.25">
      <c r="B1328" s="33"/>
      <c r="D1328" s="143" t="s">
        <v>259</v>
      </c>
      <c r="F1328" s="144" t="s">
        <v>2111</v>
      </c>
      <c r="I1328" s="145"/>
      <c r="L1328" s="33"/>
      <c r="M1328" s="146"/>
      <c r="T1328" s="54"/>
      <c r="AT1328" s="18" t="s">
        <v>259</v>
      </c>
      <c r="AU1328" s="18" t="s">
        <v>83</v>
      </c>
    </row>
    <row r="1329" spans="2:65" s="11" customFormat="1" ht="22.9" customHeight="1">
      <c r="B1329" s="118"/>
      <c r="D1329" s="119" t="s">
        <v>72</v>
      </c>
      <c r="E1329" s="128" t="s">
        <v>2112</v>
      </c>
      <c r="F1329" s="128" t="s">
        <v>2113</v>
      </c>
      <c r="I1329" s="121"/>
      <c r="J1329" s="129">
        <f>BK1329</f>
        <v>0</v>
      </c>
      <c r="L1329" s="118"/>
      <c r="M1329" s="123"/>
      <c r="P1329" s="124">
        <f>SUM(P1330:P1364)</f>
        <v>0</v>
      </c>
      <c r="R1329" s="124">
        <f>SUM(R1330:R1364)</f>
        <v>0.1539008</v>
      </c>
      <c r="T1329" s="125">
        <f>SUM(T1330:T1364)</f>
        <v>8.5425999999999988E-2</v>
      </c>
      <c r="AR1329" s="119" t="s">
        <v>83</v>
      </c>
      <c r="AT1329" s="126" t="s">
        <v>72</v>
      </c>
      <c r="AU1329" s="126" t="s">
        <v>81</v>
      </c>
      <c r="AY1329" s="119" t="s">
        <v>251</v>
      </c>
      <c r="BK1329" s="127">
        <f>SUM(BK1330:BK1364)</f>
        <v>0</v>
      </c>
    </row>
    <row r="1330" spans="2:65" s="1" customFormat="1" ht="16.5" customHeight="1">
      <c r="B1330" s="33"/>
      <c r="C1330" s="130" t="s">
        <v>2114</v>
      </c>
      <c r="D1330" s="130" t="s">
        <v>253</v>
      </c>
      <c r="E1330" s="131" t="s">
        <v>2115</v>
      </c>
      <c r="F1330" s="132" t="s">
        <v>2116</v>
      </c>
      <c r="G1330" s="133" t="s">
        <v>90</v>
      </c>
      <c r="H1330" s="134">
        <v>2.42</v>
      </c>
      <c r="I1330" s="135"/>
      <c r="J1330" s="136">
        <f>ROUND(I1330*H1330,2)</f>
        <v>0</v>
      </c>
      <c r="K1330" s="132" t="s">
        <v>256</v>
      </c>
      <c r="L1330" s="33"/>
      <c r="M1330" s="137" t="s">
        <v>19</v>
      </c>
      <c r="N1330" s="138" t="s">
        <v>44</v>
      </c>
      <c r="P1330" s="139">
        <f>O1330*H1330</f>
        <v>0</v>
      </c>
      <c r="Q1330" s="139">
        <v>0</v>
      </c>
      <c r="R1330" s="139">
        <f>Q1330*H1330</f>
        <v>0</v>
      </c>
      <c r="S1330" s="139">
        <v>3.5299999999999998E-2</v>
      </c>
      <c r="T1330" s="140">
        <f>S1330*H1330</f>
        <v>8.5425999999999988E-2</v>
      </c>
      <c r="AR1330" s="141" t="s">
        <v>346</v>
      </c>
      <c r="AT1330" s="141" t="s">
        <v>253</v>
      </c>
      <c r="AU1330" s="141" t="s">
        <v>83</v>
      </c>
      <c r="AY1330" s="18" t="s">
        <v>251</v>
      </c>
      <c r="BE1330" s="142">
        <f>IF(N1330="základní",J1330,0)</f>
        <v>0</v>
      </c>
      <c r="BF1330" s="142">
        <f>IF(N1330="snížená",J1330,0)</f>
        <v>0</v>
      </c>
      <c r="BG1330" s="142">
        <f>IF(N1330="zákl. přenesená",J1330,0)</f>
        <v>0</v>
      </c>
      <c r="BH1330" s="142">
        <f>IF(N1330="sníž. přenesená",J1330,0)</f>
        <v>0</v>
      </c>
      <c r="BI1330" s="142">
        <f>IF(N1330="nulová",J1330,0)</f>
        <v>0</v>
      </c>
      <c r="BJ1330" s="18" t="s">
        <v>81</v>
      </c>
      <c r="BK1330" s="142">
        <f>ROUND(I1330*H1330,2)</f>
        <v>0</v>
      </c>
      <c r="BL1330" s="18" t="s">
        <v>346</v>
      </c>
      <c r="BM1330" s="141" t="s">
        <v>2117</v>
      </c>
    </row>
    <row r="1331" spans="2:65" s="1" customFormat="1" ht="11.25">
      <c r="B1331" s="33"/>
      <c r="D1331" s="143" t="s">
        <v>259</v>
      </c>
      <c r="F1331" s="144" t="s">
        <v>2118</v>
      </c>
      <c r="I1331" s="145"/>
      <c r="L1331" s="33"/>
      <c r="M1331" s="146"/>
      <c r="T1331" s="54"/>
      <c r="AT1331" s="18" t="s">
        <v>259</v>
      </c>
      <c r="AU1331" s="18" t="s">
        <v>83</v>
      </c>
    </row>
    <row r="1332" spans="2:65" s="12" customFormat="1" ht="11.25">
      <c r="B1332" s="147"/>
      <c r="D1332" s="148" t="s">
        <v>261</v>
      </c>
      <c r="E1332" s="149" t="s">
        <v>19</v>
      </c>
      <c r="F1332" s="150" t="s">
        <v>2035</v>
      </c>
      <c r="H1332" s="151">
        <v>2.42</v>
      </c>
      <c r="I1332" s="152"/>
      <c r="L1332" s="147"/>
      <c r="M1332" s="153"/>
      <c r="T1332" s="154"/>
      <c r="AT1332" s="149" t="s">
        <v>261</v>
      </c>
      <c r="AU1332" s="149" t="s">
        <v>83</v>
      </c>
      <c r="AV1332" s="12" t="s">
        <v>83</v>
      </c>
      <c r="AW1332" s="12" t="s">
        <v>35</v>
      </c>
      <c r="AX1332" s="12" t="s">
        <v>81</v>
      </c>
      <c r="AY1332" s="149" t="s">
        <v>251</v>
      </c>
    </row>
    <row r="1333" spans="2:65" s="1" customFormat="1" ht="16.5" customHeight="1">
      <c r="B1333" s="33"/>
      <c r="C1333" s="130" t="s">
        <v>2119</v>
      </c>
      <c r="D1333" s="130" t="s">
        <v>253</v>
      </c>
      <c r="E1333" s="131" t="s">
        <v>2120</v>
      </c>
      <c r="F1333" s="132" t="s">
        <v>2121</v>
      </c>
      <c r="G1333" s="133" t="s">
        <v>90</v>
      </c>
      <c r="H1333" s="134">
        <v>4.26</v>
      </c>
      <c r="I1333" s="135"/>
      <c r="J1333" s="136">
        <f>ROUND(I1333*H1333,2)</f>
        <v>0</v>
      </c>
      <c r="K1333" s="132" t="s">
        <v>256</v>
      </c>
      <c r="L1333" s="33"/>
      <c r="M1333" s="137" t="s">
        <v>19</v>
      </c>
      <c r="N1333" s="138" t="s">
        <v>44</v>
      </c>
      <c r="P1333" s="139">
        <f>O1333*H1333</f>
        <v>0</v>
      </c>
      <c r="Q1333" s="139">
        <v>2.9999999999999997E-4</v>
      </c>
      <c r="R1333" s="139">
        <f>Q1333*H1333</f>
        <v>1.2779999999999998E-3</v>
      </c>
      <c r="S1333" s="139">
        <v>0</v>
      </c>
      <c r="T1333" s="140">
        <f>S1333*H1333</f>
        <v>0</v>
      </c>
      <c r="AR1333" s="141" t="s">
        <v>346</v>
      </c>
      <c r="AT1333" s="141" t="s">
        <v>253</v>
      </c>
      <c r="AU1333" s="141" t="s">
        <v>83</v>
      </c>
      <c r="AY1333" s="18" t="s">
        <v>251</v>
      </c>
      <c r="BE1333" s="142">
        <f>IF(N1333="základní",J1333,0)</f>
        <v>0</v>
      </c>
      <c r="BF1333" s="142">
        <f>IF(N1333="snížená",J1333,0)</f>
        <v>0</v>
      </c>
      <c r="BG1333" s="142">
        <f>IF(N1333="zákl. přenesená",J1333,0)</f>
        <v>0</v>
      </c>
      <c r="BH1333" s="142">
        <f>IF(N1333="sníž. přenesená",J1333,0)</f>
        <v>0</v>
      </c>
      <c r="BI1333" s="142">
        <f>IF(N1333="nulová",J1333,0)</f>
        <v>0</v>
      </c>
      <c r="BJ1333" s="18" t="s">
        <v>81</v>
      </c>
      <c r="BK1333" s="142">
        <f>ROUND(I1333*H1333,2)</f>
        <v>0</v>
      </c>
      <c r="BL1333" s="18" t="s">
        <v>346</v>
      </c>
      <c r="BM1333" s="141" t="s">
        <v>2122</v>
      </c>
    </row>
    <row r="1334" spans="2:65" s="1" customFormat="1" ht="11.25">
      <c r="B1334" s="33"/>
      <c r="D1334" s="143" t="s">
        <v>259</v>
      </c>
      <c r="F1334" s="144" t="s">
        <v>2123</v>
      </c>
      <c r="I1334" s="145"/>
      <c r="L1334" s="33"/>
      <c r="M1334" s="146"/>
      <c r="T1334" s="54"/>
      <c r="AT1334" s="18" t="s">
        <v>259</v>
      </c>
      <c r="AU1334" s="18" t="s">
        <v>83</v>
      </c>
    </row>
    <row r="1335" spans="2:65" s="12" customFormat="1" ht="11.25">
      <c r="B1335" s="147"/>
      <c r="D1335" s="148" t="s">
        <v>261</v>
      </c>
      <c r="E1335" s="149" t="s">
        <v>19</v>
      </c>
      <c r="F1335" s="150" t="s">
        <v>88</v>
      </c>
      <c r="H1335" s="151">
        <v>1.84</v>
      </c>
      <c r="I1335" s="152"/>
      <c r="L1335" s="147"/>
      <c r="M1335" s="153"/>
      <c r="T1335" s="154"/>
      <c r="AT1335" s="149" t="s">
        <v>261</v>
      </c>
      <c r="AU1335" s="149" t="s">
        <v>83</v>
      </c>
      <c r="AV1335" s="12" t="s">
        <v>83</v>
      </c>
      <c r="AW1335" s="12" t="s">
        <v>35</v>
      </c>
      <c r="AX1335" s="12" t="s">
        <v>73</v>
      </c>
      <c r="AY1335" s="149" t="s">
        <v>251</v>
      </c>
    </row>
    <row r="1336" spans="2:65" s="12" customFormat="1" ht="11.25">
      <c r="B1336" s="147"/>
      <c r="D1336" s="148" t="s">
        <v>261</v>
      </c>
      <c r="E1336" s="149" t="s">
        <v>19</v>
      </c>
      <c r="F1336" s="150" t="s">
        <v>2035</v>
      </c>
      <c r="H1336" s="151">
        <v>2.42</v>
      </c>
      <c r="I1336" s="152"/>
      <c r="L1336" s="147"/>
      <c r="M1336" s="153"/>
      <c r="T1336" s="154"/>
      <c r="AT1336" s="149" t="s">
        <v>261</v>
      </c>
      <c r="AU1336" s="149" t="s">
        <v>83</v>
      </c>
      <c r="AV1336" s="12" t="s">
        <v>83</v>
      </c>
      <c r="AW1336" s="12" t="s">
        <v>35</v>
      </c>
      <c r="AX1336" s="12" t="s">
        <v>73</v>
      </c>
      <c r="AY1336" s="149" t="s">
        <v>251</v>
      </c>
    </row>
    <row r="1337" spans="2:65" s="15" customFormat="1" ht="11.25">
      <c r="B1337" s="168"/>
      <c r="D1337" s="148" t="s">
        <v>261</v>
      </c>
      <c r="E1337" s="169" t="s">
        <v>151</v>
      </c>
      <c r="F1337" s="170" t="s">
        <v>393</v>
      </c>
      <c r="H1337" s="171">
        <v>4.26</v>
      </c>
      <c r="I1337" s="172"/>
      <c r="L1337" s="168"/>
      <c r="M1337" s="173"/>
      <c r="T1337" s="174"/>
      <c r="AT1337" s="169" t="s">
        <v>261</v>
      </c>
      <c r="AU1337" s="169" t="s">
        <v>83</v>
      </c>
      <c r="AV1337" s="15" t="s">
        <v>268</v>
      </c>
      <c r="AW1337" s="15" t="s">
        <v>35</v>
      </c>
      <c r="AX1337" s="15" t="s">
        <v>81</v>
      </c>
      <c r="AY1337" s="169" t="s">
        <v>251</v>
      </c>
    </row>
    <row r="1338" spans="2:65" s="1" customFormat="1" ht="21.75" customHeight="1">
      <c r="B1338" s="33"/>
      <c r="C1338" s="130" t="s">
        <v>2124</v>
      </c>
      <c r="D1338" s="130" t="s">
        <v>253</v>
      </c>
      <c r="E1338" s="131" t="s">
        <v>2125</v>
      </c>
      <c r="F1338" s="132" t="s">
        <v>2126</v>
      </c>
      <c r="G1338" s="133" t="s">
        <v>90</v>
      </c>
      <c r="H1338" s="134">
        <v>4.26</v>
      </c>
      <c r="I1338" s="135"/>
      <c r="J1338" s="136">
        <f>ROUND(I1338*H1338,2)</f>
        <v>0</v>
      </c>
      <c r="K1338" s="132" t="s">
        <v>256</v>
      </c>
      <c r="L1338" s="33"/>
      <c r="M1338" s="137" t="s">
        <v>19</v>
      </c>
      <c r="N1338" s="138" t="s">
        <v>44</v>
      </c>
      <c r="P1338" s="139">
        <f>O1338*H1338</f>
        <v>0</v>
      </c>
      <c r="Q1338" s="139">
        <v>4.4999999999999997E-3</v>
      </c>
      <c r="R1338" s="139">
        <f>Q1338*H1338</f>
        <v>1.9169999999999996E-2</v>
      </c>
      <c r="S1338" s="139">
        <v>0</v>
      </c>
      <c r="T1338" s="140">
        <f>S1338*H1338</f>
        <v>0</v>
      </c>
      <c r="AR1338" s="141" t="s">
        <v>346</v>
      </c>
      <c r="AT1338" s="141" t="s">
        <v>253</v>
      </c>
      <c r="AU1338" s="141" t="s">
        <v>83</v>
      </c>
      <c r="AY1338" s="18" t="s">
        <v>251</v>
      </c>
      <c r="BE1338" s="142">
        <f>IF(N1338="základní",J1338,0)</f>
        <v>0</v>
      </c>
      <c r="BF1338" s="142">
        <f>IF(N1338="snížená",J1338,0)</f>
        <v>0</v>
      </c>
      <c r="BG1338" s="142">
        <f>IF(N1338="zákl. přenesená",J1338,0)</f>
        <v>0</v>
      </c>
      <c r="BH1338" s="142">
        <f>IF(N1338="sníž. přenesená",J1338,0)</f>
        <v>0</v>
      </c>
      <c r="BI1338" s="142">
        <f>IF(N1338="nulová",J1338,0)</f>
        <v>0</v>
      </c>
      <c r="BJ1338" s="18" t="s">
        <v>81</v>
      </c>
      <c r="BK1338" s="142">
        <f>ROUND(I1338*H1338,2)</f>
        <v>0</v>
      </c>
      <c r="BL1338" s="18" t="s">
        <v>346</v>
      </c>
      <c r="BM1338" s="141" t="s">
        <v>2127</v>
      </c>
    </row>
    <row r="1339" spans="2:65" s="1" customFormat="1" ht="11.25">
      <c r="B1339" s="33"/>
      <c r="D1339" s="143" t="s">
        <v>259</v>
      </c>
      <c r="F1339" s="144" t="s">
        <v>2128</v>
      </c>
      <c r="I1339" s="145"/>
      <c r="L1339" s="33"/>
      <c r="M1339" s="146"/>
      <c r="T1339" s="54"/>
      <c r="AT1339" s="18" t="s">
        <v>259</v>
      </c>
      <c r="AU1339" s="18" t="s">
        <v>83</v>
      </c>
    </row>
    <row r="1340" spans="2:65" s="12" customFormat="1" ht="11.25">
      <c r="B1340" s="147"/>
      <c r="D1340" s="148" t="s">
        <v>261</v>
      </c>
      <c r="E1340" s="149" t="s">
        <v>19</v>
      </c>
      <c r="F1340" s="150" t="s">
        <v>151</v>
      </c>
      <c r="H1340" s="151">
        <v>4.26</v>
      </c>
      <c r="I1340" s="152"/>
      <c r="L1340" s="147"/>
      <c r="M1340" s="153"/>
      <c r="T1340" s="154"/>
      <c r="AT1340" s="149" t="s">
        <v>261</v>
      </c>
      <c r="AU1340" s="149" t="s">
        <v>83</v>
      </c>
      <c r="AV1340" s="12" t="s">
        <v>83</v>
      </c>
      <c r="AW1340" s="12" t="s">
        <v>35</v>
      </c>
      <c r="AX1340" s="12" t="s">
        <v>81</v>
      </c>
      <c r="AY1340" s="149" t="s">
        <v>251</v>
      </c>
    </row>
    <row r="1341" spans="2:65" s="1" customFormat="1" ht="16.5" customHeight="1">
      <c r="B1341" s="33"/>
      <c r="C1341" s="130" t="s">
        <v>2129</v>
      </c>
      <c r="D1341" s="130" t="s">
        <v>253</v>
      </c>
      <c r="E1341" s="131" t="s">
        <v>2130</v>
      </c>
      <c r="F1341" s="132" t="s">
        <v>2131</v>
      </c>
      <c r="G1341" s="133" t="s">
        <v>101</v>
      </c>
      <c r="H1341" s="134">
        <v>2</v>
      </c>
      <c r="I1341" s="135"/>
      <c r="J1341" s="136">
        <f>ROUND(I1341*H1341,2)</f>
        <v>0</v>
      </c>
      <c r="K1341" s="132" t="s">
        <v>256</v>
      </c>
      <c r="L1341" s="33"/>
      <c r="M1341" s="137" t="s">
        <v>19</v>
      </c>
      <c r="N1341" s="138" t="s">
        <v>44</v>
      </c>
      <c r="P1341" s="139">
        <f>O1341*H1341</f>
        <v>0</v>
      </c>
      <c r="Q1341" s="139">
        <v>3.7399999999999998E-3</v>
      </c>
      <c r="R1341" s="139">
        <f>Q1341*H1341</f>
        <v>7.4799999999999997E-3</v>
      </c>
      <c r="S1341" s="139">
        <v>0</v>
      </c>
      <c r="T1341" s="140">
        <f>S1341*H1341</f>
        <v>0</v>
      </c>
      <c r="AR1341" s="141" t="s">
        <v>346</v>
      </c>
      <c r="AT1341" s="141" t="s">
        <v>253</v>
      </c>
      <c r="AU1341" s="141" t="s">
        <v>83</v>
      </c>
      <c r="AY1341" s="18" t="s">
        <v>251</v>
      </c>
      <c r="BE1341" s="142">
        <f>IF(N1341="základní",J1341,0)</f>
        <v>0</v>
      </c>
      <c r="BF1341" s="142">
        <f>IF(N1341="snížená",J1341,0)</f>
        <v>0</v>
      </c>
      <c r="BG1341" s="142">
        <f>IF(N1341="zákl. přenesená",J1341,0)</f>
        <v>0</v>
      </c>
      <c r="BH1341" s="142">
        <f>IF(N1341="sníž. přenesená",J1341,0)</f>
        <v>0</v>
      </c>
      <c r="BI1341" s="142">
        <f>IF(N1341="nulová",J1341,0)</f>
        <v>0</v>
      </c>
      <c r="BJ1341" s="18" t="s">
        <v>81</v>
      </c>
      <c r="BK1341" s="142">
        <f>ROUND(I1341*H1341,2)</f>
        <v>0</v>
      </c>
      <c r="BL1341" s="18" t="s">
        <v>346</v>
      </c>
      <c r="BM1341" s="141" t="s">
        <v>2132</v>
      </c>
    </row>
    <row r="1342" spans="2:65" s="1" customFormat="1" ht="11.25">
      <c r="B1342" s="33"/>
      <c r="D1342" s="143" t="s">
        <v>259</v>
      </c>
      <c r="F1342" s="144" t="s">
        <v>2133</v>
      </c>
      <c r="I1342" s="145"/>
      <c r="L1342" s="33"/>
      <c r="M1342" s="146"/>
      <c r="T1342" s="54"/>
      <c r="AT1342" s="18" t="s">
        <v>259</v>
      </c>
      <c r="AU1342" s="18" t="s">
        <v>83</v>
      </c>
    </row>
    <row r="1343" spans="2:65" s="12" customFormat="1" ht="11.25">
      <c r="B1343" s="147"/>
      <c r="D1343" s="148" t="s">
        <v>261</v>
      </c>
      <c r="E1343" s="149" t="s">
        <v>19</v>
      </c>
      <c r="F1343" s="150" t="s">
        <v>2134</v>
      </c>
      <c r="H1343" s="151">
        <v>2</v>
      </c>
      <c r="I1343" s="152"/>
      <c r="L1343" s="147"/>
      <c r="M1343" s="153"/>
      <c r="T1343" s="154"/>
      <c r="AT1343" s="149" t="s">
        <v>261</v>
      </c>
      <c r="AU1343" s="149" t="s">
        <v>83</v>
      </c>
      <c r="AV1343" s="12" t="s">
        <v>83</v>
      </c>
      <c r="AW1343" s="12" t="s">
        <v>35</v>
      </c>
      <c r="AX1343" s="12" t="s">
        <v>81</v>
      </c>
      <c r="AY1343" s="149" t="s">
        <v>251</v>
      </c>
    </row>
    <row r="1344" spans="2:65" s="1" customFormat="1" ht="16.5" customHeight="1">
      <c r="B1344" s="33"/>
      <c r="C1344" s="175" t="s">
        <v>2135</v>
      </c>
      <c r="D1344" s="175" t="s">
        <v>482</v>
      </c>
      <c r="E1344" s="176" t="s">
        <v>2136</v>
      </c>
      <c r="F1344" s="177" t="s">
        <v>2137</v>
      </c>
      <c r="G1344" s="178" t="s">
        <v>101</v>
      </c>
      <c r="H1344" s="179">
        <v>2.2000000000000002</v>
      </c>
      <c r="I1344" s="180"/>
      <c r="J1344" s="181">
        <f>ROUND(I1344*H1344,2)</f>
        <v>0</v>
      </c>
      <c r="K1344" s="177" t="s">
        <v>256</v>
      </c>
      <c r="L1344" s="182"/>
      <c r="M1344" s="183" t="s">
        <v>19</v>
      </c>
      <c r="N1344" s="184" t="s">
        <v>44</v>
      </c>
      <c r="P1344" s="139">
        <f>O1344*H1344</f>
        <v>0</v>
      </c>
      <c r="Q1344" s="139">
        <v>1.98E-3</v>
      </c>
      <c r="R1344" s="139">
        <f>Q1344*H1344</f>
        <v>4.3560000000000005E-3</v>
      </c>
      <c r="S1344" s="139">
        <v>0</v>
      </c>
      <c r="T1344" s="140">
        <f>S1344*H1344</f>
        <v>0</v>
      </c>
      <c r="AR1344" s="141" t="s">
        <v>466</v>
      </c>
      <c r="AT1344" s="141" t="s">
        <v>482</v>
      </c>
      <c r="AU1344" s="141" t="s">
        <v>83</v>
      </c>
      <c r="AY1344" s="18" t="s">
        <v>251</v>
      </c>
      <c r="BE1344" s="142">
        <f>IF(N1344="základní",J1344,0)</f>
        <v>0</v>
      </c>
      <c r="BF1344" s="142">
        <f>IF(N1344="snížená",J1344,0)</f>
        <v>0</v>
      </c>
      <c r="BG1344" s="142">
        <f>IF(N1344="zákl. přenesená",J1344,0)</f>
        <v>0</v>
      </c>
      <c r="BH1344" s="142">
        <f>IF(N1344="sníž. přenesená",J1344,0)</f>
        <v>0</v>
      </c>
      <c r="BI1344" s="142">
        <f>IF(N1344="nulová",J1344,0)</f>
        <v>0</v>
      </c>
      <c r="BJ1344" s="18" t="s">
        <v>81</v>
      </c>
      <c r="BK1344" s="142">
        <f>ROUND(I1344*H1344,2)</f>
        <v>0</v>
      </c>
      <c r="BL1344" s="18" t="s">
        <v>346</v>
      </c>
      <c r="BM1344" s="141" t="s">
        <v>2138</v>
      </c>
    </row>
    <row r="1345" spans="2:65" s="12" customFormat="1" ht="11.25">
      <c r="B1345" s="147"/>
      <c r="D1345" s="148" t="s">
        <v>261</v>
      </c>
      <c r="F1345" s="150" t="s">
        <v>2139</v>
      </c>
      <c r="H1345" s="151">
        <v>2.2000000000000002</v>
      </c>
      <c r="I1345" s="152"/>
      <c r="L1345" s="147"/>
      <c r="M1345" s="153"/>
      <c r="T1345" s="154"/>
      <c r="AT1345" s="149" t="s">
        <v>261</v>
      </c>
      <c r="AU1345" s="149" t="s">
        <v>83</v>
      </c>
      <c r="AV1345" s="12" t="s">
        <v>83</v>
      </c>
      <c r="AW1345" s="12" t="s">
        <v>4</v>
      </c>
      <c r="AX1345" s="12" t="s">
        <v>81</v>
      </c>
      <c r="AY1345" s="149" t="s">
        <v>251</v>
      </c>
    </row>
    <row r="1346" spans="2:65" s="1" customFormat="1" ht="24.2" customHeight="1">
      <c r="B1346" s="33"/>
      <c r="C1346" s="130" t="s">
        <v>2140</v>
      </c>
      <c r="D1346" s="130" t="s">
        <v>253</v>
      </c>
      <c r="E1346" s="131" t="s">
        <v>2141</v>
      </c>
      <c r="F1346" s="132" t="s">
        <v>2142</v>
      </c>
      <c r="G1346" s="133" t="s">
        <v>90</v>
      </c>
      <c r="H1346" s="134">
        <v>1.84</v>
      </c>
      <c r="I1346" s="135"/>
      <c r="J1346" s="136">
        <f>ROUND(I1346*H1346,2)</f>
        <v>0</v>
      </c>
      <c r="K1346" s="132" t="s">
        <v>256</v>
      </c>
      <c r="L1346" s="33"/>
      <c r="M1346" s="137" t="s">
        <v>19</v>
      </c>
      <c r="N1346" s="138" t="s">
        <v>44</v>
      </c>
      <c r="P1346" s="139">
        <f>O1346*H1346</f>
        <v>0</v>
      </c>
      <c r="Q1346" s="139">
        <v>3.7670000000000002E-2</v>
      </c>
      <c r="R1346" s="139">
        <f>Q1346*H1346</f>
        <v>6.9312800000000008E-2</v>
      </c>
      <c r="S1346" s="139">
        <v>0</v>
      </c>
      <c r="T1346" s="140">
        <f>S1346*H1346</f>
        <v>0</v>
      </c>
      <c r="AR1346" s="141" t="s">
        <v>346</v>
      </c>
      <c r="AT1346" s="141" t="s">
        <v>253</v>
      </c>
      <c r="AU1346" s="141" t="s">
        <v>83</v>
      </c>
      <c r="AY1346" s="18" t="s">
        <v>251</v>
      </c>
      <c r="BE1346" s="142">
        <f>IF(N1346="základní",J1346,0)</f>
        <v>0</v>
      </c>
      <c r="BF1346" s="142">
        <f>IF(N1346="snížená",J1346,0)</f>
        <v>0</v>
      </c>
      <c r="BG1346" s="142">
        <f>IF(N1346="zákl. přenesená",J1346,0)</f>
        <v>0</v>
      </c>
      <c r="BH1346" s="142">
        <f>IF(N1346="sníž. přenesená",J1346,0)</f>
        <v>0</v>
      </c>
      <c r="BI1346" s="142">
        <f>IF(N1346="nulová",J1346,0)</f>
        <v>0</v>
      </c>
      <c r="BJ1346" s="18" t="s">
        <v>81</v>
      </c>
      <c r="BK1346" s="142">
        <f>ROUND(I1346*H1346,2)</f>
        <v>0</v>
      </c>
      <c r="BL1346" s="18" t="s">
        <v>346</v>
      </c>
      <c r="BM1346" s="141" t="s">
        <v>2143</v>
      </c>
    </row>
    <row r="1347" spans="2:65" s="1" customFormat="1" ht="11.25">
      <c r="B1347" s="33"/>
      <c r="D1347" s="143" t="s">
        <v>259</v>
      </c>
      <c r="F1347" s="144" t="s">
        <v>2144</v>
      </c>
      <c r="I1347" s="145"/>
      <c r="L1347" s="33"/>
      <c r="M1347" s="146"/>
      <c r="T1347" s="54"/>
      <c r="AT1347" s="18" t="s">
        <v>259</v>
      </c>
      <c r="AU1347" s="18" t="s">
        <v>83</v>
      </c>
    </row>
    <row r="1348" spans="2:65" s="12" customFormat="1" ht="11.25">
      <c r="B1348" s="147"/>
      <c r="D1348" s="148" t="s">
        <v>261</v>
      </c>
      <c r="E1348" s="149" t="s">
        <v>19</v>
      </c>
      <c r="F1348" s="150" t="s">
        <v>88</v>
      </c>
      <c r="H1348" s="151">
        <v>1.84</v>
      </c>
      <c r="I1348" s="152"/>
      <c r="L1348" s="147"/>
      <c r="M1348" s="153"/>
      <c r="T1348" s="154"/>
      <c r="AT1348" s="149" t="s">
        <v>261</v>
      </c>
      <c r="AU1348" s="149" t="s">
        <v>83</v>
      </c>
      <c r="AV1348" s="12" t="s">
        <v>83</v>
      </c>
      <c r="AW1348" s="12" t="s">
        <v>35</v>
      </c>
      <c r="AX1348" s="12" t="s">
        <v>81</v>
      </c>
      <c r="AY1348" s="149" t="s">
        <v>251</v>
      </c>
    </row>
    <row r="1349" spans="2:65" s="1" customFormat="1" ht="16.5" customHeight="1">
      <c r="B1349" s="33"/>
      <c r="C1349" s="175" t="s">
        <v>2145</v>
      </c>
      <c r="D1349" s="175" t="s">
        <v>482</v>
      </c>
      <c r="E1349" s="176" t="s">
        <v>2146</v>
      </c>
      <c r="F1349" s="177" t="s">
        <v>2147</v>
      </c>
      <c r="G1349" s="178" t="s">
        <v>90</v>
      </c>
      <c r="H1349" s="179">
        <v>2.024</v>
      </c>
      <c r="I1349" s="180"/>
      <c r="J1349" s="181">
        <f>ROUND(I1349*H1349,2)</f>
        <v>0</v>
      </c>
      <c r="K1349" s="177" t="s">
        <v>256</v>
      </c>
      <c r="L1349" s="182"/>
      <c r="M1349" s="183" t="s">
        <v>19</v>
      </c>
      <c r="N1349" s="184" t="s">
        <v>44</v>
      </c>
      <c r="P1349" s="139">
        <f>O1349*H1349</f>
        <v>0</v>
      </c>
      <c r="Q1349" s="139">
        <v>2.1999999999999999E-2</v>
      </c>
      <c r="R1349" s="139">
        <f>Q1349*H1349</f>
        <v>4.4527999999999998E-2</v>
      </c>
      <c r="S1349" s="139">
        <v>0</v>
      </c>
      <c r="T1349" s="140">
        <f>S1349*H1349</f>
        <v>0</v>
      </c>
      <c r="AR1349" s="141" t="s">
        <v>466</v>
      </c>
      <c r="AT1349" s="141" t="s">
        <v>482</v>
      </c>
      <c r="AU1349" s="141" t="s">
        <v>83</v>
      </c>
      <c r="AY1349" s="18" t="s">
        <v>251</v>
      </c>
      <c r="BE1349" s="142">
        <f>IF(N1349="základní",J1349,0)</f>
        <v>0</v>
      </c>
      <c r="BF1349" s="142">
        <f>IF(N1349="snížená",J1349,0)</f>
        <v>0</v>
      </c>
      <c r="BG1349" s="142">
        <f>IF(N1349="zákl. přenesená",J1349,0)</f>
        <v>0</v>
      </c>
      <c r="BH1349" s="142">
        <f>IF(N1349="sníž. přenesená",J1349,0)</f>
        <v>0</v>
      </c>
      <c r="BI1349" s="142">
        <f>IF(N1349="nulová",J1349,0)</f>
        <v>0</v>
      </c>
      <c r="BJ1349" s="18" t="s">
        <v>81</v>
      </c>
      <c r="BK1349" s="142">
        <f>ROUND(I1349*H1349,2)</f>
        <v>0</v>
      </c>
      <c r="BL1349" s="18" t="s">
        <v>346</v>
      </c>
      <c r="BM1349" s="141" t="s">
        <v>2148</v>
      </c>
    </row>
    <row r="1350" spans="2:65" s="12" customFormat="1" ht="11.25">
      <c r="B1350" s="147"/>
      <c r="D1350" s="148" t="s">
        <v>261</v>
      </c>
      <c r="F1350" s="150" t="s">
        <v>2149</v>
      </c>
      <c r="H1350" s="151">
        <v>2.024</v>
      </c>
      <c r="I1350" s="152"/>
      <c r="L1350" s="147"/>
      <c r="M1350" s="153"/>
      <c r="T1350" s="154"/>
      <c r="AT1350" s="149" t="s">
        <v>261</v>
      </c>
      <c r="AU1350" s="149" t="s">
        <v>83</v>
      </c>
      <c r="AV1350" s="12" t="s">
        <v>83</v>
      </c>
      <c r="AW1350" s="12" t="s">
        <v>4</v>
      </c>
      <c r="AX1350" s="12" t="s">
        <v>81</v>
      </c>
      <c r="AY1350" s="149" t="s">
        <v>251</v>
      </c>
    </row>
    <row r="1351" spans="2:65" s="1" customFormat="1" ht="21.75" customHeight="1">
      <c r="B1351" s="33"/>
      <c r="C1351" s="130" t="s">
        <v>2150</v>
      </c>
      <c r="D1351" s="130" t="s">
        <v>253</v>
      </c>
      <c r="E1351" s="131" t="s">
        <v>2151</v>
      </c>
      <c r="F1351" s="132" t="s">
        <v>2152</v>
      </c>
      <c r="G1351" s="133" t="s">
        <v>90</v>
      </c>
      <c r="H1351" s="134">
        <v>1.84</v>
      </c>
      <c r="I1351" s="135"/>
      <c r="J1351" s="136">
        <f>ROUND(I1351*H1351,2)</f>
        <v>0</v>
      </c>
      <c r="K1351" s="132" t="s">
        <v>256</v>
      </c>
      <c r="L1351" s="33"/>
      <c r="M1351" s="137" t="s">
        <v>19</v>
      </c>
      <c r="N1351" s="138" t="s">
        <v>44</v>
      </c>
      <c r="P1351" s="139">
        <f>O1351*H1351</f>
        <v>0</v>
      </c>
      <c r="Q1351" s="139">
        <v>0</v>
      </c>
      <c r="R1351" s="139">
        <f>Q1351*H1351</f>
        <v>0</v>
      </c>
      <c r="S1351" s="139">
        <v>0</v>
      </c>
      <c r="T1351" s="140">
        <f>S1351*H1351</f>
        <v>0</v>
      </c>
      <c r="AR1351" s="141" t="s">
        <v>346</v>
      </c>
      <c r="AT1351" s="141" t="s">
        <v>253</v>
      </c>
      <c r="AU1351" s="141" t="s">
        <v>83</v>
      </c>
      <c r="AY1351" s="18" t="s">
        <v>251</v>
      </c>
      <c r="BE1351" s="142">
        <f>IF(N1351="základní",J1351,0)</f>
        <v>0</v>
      </c>
      <c r="BF1351" s="142">
        <f>IF(N1351="snížená",J1351,0)</f>
        <v>0</v>
      </c>
      <c r="BG1351" s="142">
        <f>IF(N1351="zákl. přenesená",J1351,0)</f>
        <v>0</v>
      </c>
      <c r="BH1351" s="142">
        <f>IF(N1351="sníž. přenesená",J1351,0)</f>
        <v>0</v>
      </c>
      <c r="BI1351" s="142">
        <f>IF(N1351="nulová",J1351,0)</f>
        <v>0</v>
      </c>
      <c r="BJ1351" s="18" t="s">
        <v>81</v>
      </c>
      <c r="BK1351" s="142">
        <f>ROUND(I1351*H1351,2)</f>
        <v>0</v>
      </c>
      <c r="BL1351" s="18" t="s">
        <v>346</v>
      </c>
      <c r="BM1351" s="141" t="s">
        <v>2153</v>
      </c>
    </row>
    <row r="1352" spans="2:65" s="1" customFormat="1" ht="11.25">
      <c r="B1352" s="33"/>
      <c r="D1352" s="143" t="s">
        <v>259</v>
      </c>
      <c r="F1352" s="144" t="s">
        <v>2154</v>
      </c>
      <c r="I1352" s="145"/>
      <c r="L1352" s="33"/>
      <c r="M1352" s="146"/>
      <c r="T1352" s="54"/>
      <c r="AT1352" s="18" t="s">
        <v>259</v>
      </c>
      <c r="AU1352" s="18" t="s">
        <v>83</v>
      </c>
    </row>
    <row r="1353" spans="2:65" s="12" customFormat="1" ht="11.25">
      <c r="B1353" s="147"/>
      <c r="D1353" s="148" t="s">
        <v>261</v>
      </c>
      <c r="E1353" s="149" t="s">
        <v>19</v>
      </c>
      <c r="F1353" s="150" t="s">
        <v>88</v>
      </c>
      <c r="H1353" s="151">
        <v>1.84</v>
      </c>
      <c r="I1353" s="152"/>
      <c r="L1353" s="147"/>
      <c r="M1353" s="153"/>
      <c r="T1353" s="154"/>
      <c r="AT1353" s="149" t="s">
        <v>261</v>
      </c>
      <c r="AU1353" s="149" t="s">
        <v>83</v>
      </c>
      <c r="AV1353" s="12" t="s">
        <v>83</v>
      </c>
      <c r="AW1353" s="12" t="s">
        <v>35</v>
      </c>
      <c r="AX1353" s="12" t="s">
        <v>81</v>
      </c>
      <c r="AY1353" s="149" t="s">
        <v>251</v>
      </c>
    </row>
    <row r="1354" spans="2:65" s="1" customFormat="1" ht="16.5" customHeight="1">
      <c r="B1354" s="33"/>
      <c r="C1354" s="130" t="s">
        <v>2155</v>
      </c>
      <c r="D1354" s="130" t="s">
        <v>253</v>
      </c>
      <c r="E1354" s="131" t="s">
        <v>2156</v>
      </c>
      <c r="F1354" s="132" t="s">
        <v>2157</v>
      </c>
      <c r="G1354" s="133" t="s">
        <v>90</v>
      </c>
      <c r="H1354" s="134">
        <v>4.26</v>
      </c>
      <c r="I1354" s="135"/>
      <c r="J1354" s="136">
        <f>ROUND(I1354*H1354,2)</f>
        <v>0</v>
      </c>
      <c r="K1354" s="132" t="s">
        <v>256</v>
      </c>
      <c r="L1354" s="33"/>
      <c r="M1354" s="137" t="s">
        <v>19</v>
      </c>
      <c r="N1354" s="138" t="s">
        <v>44</v>
      </c>
      <c r="P1354" s="139">
        <f>O1354*H1354</f>
        <v>0</v>
      </c>
      <c r="Q1354" s="139">
        <v>1.5E-3</v>
      </c>
      <c r="R1354" s="139">
        <f>Q1354*H1354</f>
        <v>6.3899999999999998E-3</v>
      </c>
      <c r="S1354" s="139">
        <v>0</v>
      </c>
      <c r="T1354" s="140">
        <f>S1354*H1354</f>
        <v>0</v>
      </c>
      <c r="AR1354" s="141" t="s">
        <v>346</v>
      </c>
      <c r="AT1354" s="141" t="s">
        <v>253</v>
      </c>
      <c r="AU1354" s="141" t="s">
        <v>83</v>
      </c>
      <c r="AY1354" s="18" t="s">
        <v>251</v>
      </c>
      <c r="BE1354" s="142">
        <f>IF(N1354="základní",J1354,0)</f>
        <v>0</v>
      </c>
      <c r="BF1354" s="142">
        <f>IF(N1354="snížená",J1354,0)</f>
        <v>0</v>
      </c>
      <c r="BG1354" s="142">
        <f>IF(N1354="zákl. přenesená",J1354,0)</f>
        <v>0</v>
      </c>
      <c r="BH1354" s="142">
        <f>IF(N1354="sníž. přenesená",J1354,0)</f>
        <v>0</v>
      </c>
      <c r="BI1354" s="142">
        <f>IF(N1354="nulová",J1354,0)</f>
        <v>0</v>
      </c>
      <c r="BJ1354" s="18" t="s">
        <v>81</v>
      </c>
      <c r="BK1354" s="142">
        <f>ROUND(I1354*H1354,2)</f>
        <v>0</v>
      </c>
      <c r="BL1354" s="18" t="s">
        <v>346</v>
      </c>
      <c r="BM1354" s="141" t="s">
        <v>2158</v>
      </c>
    </row>
    <row r="1355" spans="2:65" s="1" customFormat="1" ht="11.25">
      <c r="B1355" s="33"/>
      <c r="D1355" s="143" t="s">
        <v>259</v>
      </c>
      <c r="F1355" s="144" t="s">
        <v>2159</v>
      </c>
      <c r="I1355" s="145"/>
      <c r="L1355" s="33"/>
      <c r="M1355" s="146"/>
      <c r="T1355" s="54"/>
      <c r="AT1355" s="18" t="s">
        <v>259</v>
      </c>
      <c r="AU1355" s="18" t="s">
        <v>83</v>
      </c>
    </row>
    <row r="1356" spans="2:65" s="12" customFormat="1" ht="11.25">
      <c r="B1356" s="147"/>
      <c r="D1356" s="148" t="s">
        <v>261</v>
      </c>
      <c r="E1356" s="149" t="s">
        <v>19</v>
      </c>
      <c r="F1356" s="150" t="s">
        <v>151</v>
      </c>
      <c r="H1356" s="151">
        <v>4.26</v>
      </c>
      <c r="I1356" s="152"/>
      <c r="L1356" s="147"/>
      <c r="M1356" s="153"/>
      <c r="T1356" s="154"/>
      <c r="AT1356" s="149" t="s">
        <v>261</v>
      </c>
      <c r="AU1356" s="149" t="s">
        <v>83</v>
      </c>
      <c r="AV1356" s="12" t="s">
        <v>83</v>
      </c>
      <c r="AW1356" s="12" t="s">
        <v>35</v>
      </c>
      <c r="AX1356" s="12" t="s">
        <v>81</v>
      </c>
      <c r="AY1356" s="149" t="s">
        <v>251</v>
      </c>
    </row>
    <row r="1357" spans="2:65" s="1" customFormat="1" ht="16.5" customHeight="1">
      <c r="B1357" s="33"/>
      <c r="C1357" s="130" t="s">
        <v>2160</v>
      </c>
      <c r="D1357" s="130" t="s">
        <v>253</v>
      </c>
      <c r="E1357" s="131" t="s">
        <v>2161</v>
      </c>
      <c r="F1357" s="132" t="s">
        <v>2162</v>
      </c>
      <c r="G1357" s="133" t="s">
        <v>101</v>
      </c>
      <c r="H1357" s="134">
        <v>15.4</v>
      </c>
      <c r="I1357" s="135"/>
      <c r="J1357" s="136">
        <f>ROUND(I1357*H1357,2)</f>
        <v>0</v>
      </c>
      <c r="K1357" s="132" t="s">
        <v>256</v>
      </c>
      <c r="L1357" s="33"/>
      <c r="M1357" s="137" t="s">
        <v>19</v>
      </c>
      <c r="N1357" s="138" t="s">
        <v>44</v>
      </c>
      <c r="P1357" s="139">
        <f>O1357*H1357</f>
        <v>0</v>
      </c>
      <c r="Q1357" s="139">
        <v>9.0000000000000006E-5</v>
      </c>
      <c r="R1357" s="139">
        <f>Q1357*H1357</f>
        <v>1.3860000000000001E-3</v>
      </c>
      <c r="S1357" s="139">
        <v>0</v>
      </c>
      <c r="T1357" s="140">
        <f>S1357*H1357</f>
        <v>0</v>
      </c>
      <c r="AR1357" s="141" t="s">
        <v>346</v>
      </c>
      <c r="AT1357" s="141" t="s">
        <v>253</v>
      </c>
      <c r="AU1357" s="141" t="s">
        <v>83</v>
      </c>
      <c r="AY1357" s="18" t="s">
        <v>251</v>
      </c>
      <c r="BE1357" s="142">
        <f>IF(N1357="základní",J1357,0)</f>
        <v>0</v>
      </c>
      <c r="BF1357" s="142">
        <f>IF(N1357="snížená",J1357,0)</f>
        <v>0</v>
      </c>
      <c r="BG1357" s="142">
        <f>IF(N1357="zákl. přenesená",J1357,0)</f>
        <v>0</v>
      </c>
      <c r="BH1357" s="142">
        <f>IF(N1357="sníž. přenesená",J1357,0)</f>
        <v>0</v>
      </c>
      <c r="BI1357" s="142">
        <f>IF(N1357="nulová",J1357,0)</f>
        <v>0</v>
      </c>
      <c r="BJ1357" s="18" t="s">
        <v>81</v>
      </c>
      <c r="BK1357" s="142">
        <f>ROUND(I1357*H1357,2)</f>
        <v>0</v>
      </c>
      <c r="BL1357" s="18" t="s">
        <v>346</v>
      </c>
      <c r="BM1357" s="141" t="s">
        <v>2163</v>
      </c>
    </row>
    <row r="1358" spans="2:65" s="1" customFormat="1" ht="11.25">
      <c r="B1358" s="33"/>
      <c r="D1358" s="143" t="s">
        <v>259</v>
      </c>
      <c r="F1358" s="144" t="s">
        <v>2164</v>
      </c>
      <c r="I1358" s="145"/>
      <c r="L1358" s="33"/>
      <c r="M1358" s="146"/>
      <c r="T1358" s="54"/>
      <c r="AT1358" s="18" t="s">
        <v>259</v>
      </c>
      <c r="AU1358" s="18" t="s">
        <v>83</v>
      </c>
    </row>
    <row r="1359" spans="2:65" s="12" customFormat="1" ht="11.25">
      <c r="B1359" s="147"/>
      <c r="D1359" s="148" t="s">
        <v>261</v>
      </c>
      <c r="E1359" s="149" t="s">
        <v>19</v>
      </c>
      <c r="F1359" s="150" t="s">
        <v>704</v>
      </c>
      <c r="H1359" s="151">
        <v>4.5999999999999996</v>
      </c>
      <c r="I1359" s="152"/>
      <c r="L1359" s="147"/>
      <c r="M1359" s="153"/>
      <c r="T1359" s="154"/>
      <c r="AT1359" s="149" t="s">
        <v>261</v>
      </c>
      <c r="AU1359" s="149" t="s">
        <v>83</v>
      </c>
      <c r="AV1359" s="12" t="s">
        <v>83</v>
      </c>
      <c r="AW1359" s="12" t="s">
        <v>35</v>
      </c>
      <c r="AX1359" s="12" t="s">
        <v>73</v>
      </c>
      <c r="AY1359" s="149" t="s">
        <v>251</v>
      </c>
    </row>
    <row r="1360" spans="2:65" s="12" customFormat="1" ht="11.25">
      <c r="B1360" s="147"/>
      <c r="D1360" s="148" t="s">
        <v>261</v>
      </c>
      <c r="E1360" s="149" t="s">
        <v>19</v>
      </c>
      <c r="F1360" s="150" t="s">
        <v>2165</v>
      </c>
      <c r="H1360" s="151">
        <v>2</v>
      </c>
      <c r="I1360" s="152"/>
      <c r="L1360" s="147"/>
      <c r="M1360" s="153"/>
      <c r="T1360" s="154"/>
      <c r="AT1360" s="149" t="s">
        <v>261</v>
      </c>
      <c r="AU1360" s="149" t="s">
        <v>83</v>
      </c>
      <c r="AV1360" s="12" t="s">
        <v>83</v>
      </c>
      <c r="AW1360" s="12" t="s">
        <v>35</v>
      </c>
      <c r="AX1360" s="12" t="s">
        <v>73</v>
      </c>
      <c r="AY1360" s="149" t="s">
        <v>251</v>
      </c>
    </row>
    <row r="1361" spans="2:65" s="12" customFormat="1" ht="11.25">
      <c r="B1361" s="147"/>
      <c r="D1361" s="148" t="s">
        <v>261</v>
      </c>
      <c r="E1361" s="149" t="s">
        <v>19</v>
      </c>
      <c r="F1361" s="150" t="s">
        <v>2166</v>
      </c>
      <c r="H1361" s="151">
        <v>8.8000000000000007</v>
      </c>
      <c r="I1361" s="152"/>
      <c r="L1361" s="147"/>
      <c r="M1361" s="153"/>
      <c r="T1361" s="154"/>
      <c r="AT1361" s="149" t="s">
        <v>261</v>
      </c>
      <c r="AU1361" s="149" t="s">
        <v>83</v>
      </c>
      <c r="AV1361" s="12" t="s">
        <v>83</v>
      </c>
      <c r="AW1361" s="12" t="s">
        <v>35</v>
      </c>
      <c r="AX1361" s="12" t="s">
        <v>73</v>
      </c>
      <c r="AY1361" s="149" t="s">
        <v>251</v>
      </c>
    </row>
    <row r="1362" spans="2:65" s="14" customFormat="1" ht="11.25">
      <c r="B1362" s="161"/>
      <c r="D1362" s="148" t="s">
        <v>261</v>
      </c>
      <c r="E1362" s="162" t="s">
        <v>19</v>
      </c>
      <c r="F1362" s="163" t="s">
        <v>280</v>
      </c>
      <c r="H1362" s="164">
        <v>15.4</v>
      </c>
      <c r="I1362" s="165"/>
      <c r="L1362" s="161"/>
      <c r="M1362" s="166"/>
      <c r="T1362" s="167"/>
      <c r="AT1362" s="162" t="s">
        <v>261</v>
      </c>
      <c r="AU1362" s="162" t="s">
        <v>83</v>
      </c>
      <c r="AV1362" s="14" t="s">
        <v>257</v>
      </c>
      <c r="AW1362" s="14" t="s">
        <v>35</v>
      </c>
      <c r="AX1362" s="14" t="s">
        <v>81</v>
      </c>
      <c r="AY1362" s="162" t="s">
        <v>251</v>
      </c>
    </row>
    <row r="1363" spans="2:65" s="1" customFormat="1" ht="24.2" customHeight="1">
      <c r="B1363" s="33"/>
      <c r="C1363" s="130" t="s">
        <v>2167</v>
      </c>
      <c r="D1363" s="130" t="s">
        <v>253</v>
      </c>
      <c r="E1363" s="131" t="s">
        <v>2168</v>
      </c>
      <c r="F1363" s="132" t="s">
        <v>2169</v>
      </c>
      <c r="G1363" s="133" t="s">
        <v>324</v>
      </c>
      <c r="H1363" s="134">
        <v>0.154</v>
      </c>
      <c r="I1363" s="135"/>
      <c r="J1363" s="136">
        <f>ROUND(I1363*H1363,2)</f>
        <v>0</v>
      </c>
      <c r="K1363" s="132" t="s">
        <v>256</v>
      </c>
      <c r="L1363" s="33"/>
      <c r="M1363" s="137" t="s">
        <v>19</v>
      </c>
      <c r="N1363" s="138" t="s">
        <v>44</v>
      </c>
      <c r="P1363" s="139">
        <f>O1363*H1363</f>
        <v>0</v>
      </c>
      <c r="Q1363" s="139">
        <v>0</v>
      </c>
      <c r="R1363" s="139">
        <f>Q1363*H1363</f>
        <v>0</v>
      </c>
      <c r="S1363" s="139">
        <v>0</v>
      </c>
      <c r="T1363" s="140">
        <f>S1363*H1363</f>
        <v>0</v>
      </c>
      <c r="AR1363" s="141" t="s">
        <v>346</v>
      </c>
      <c r="AT1363" s="141" t="s">
        <v>253</v>
      </c>
      <c r="AU1363" s="141" t="s">
        <v>83</v>
      </c>
      <c r="AY1363" s="18" t="s">
        <v>251</v>
      </c>
      <c r="BE1363" s="142">
        <f>IF(N1363="základní",J1363,0)</f>
        <v>0</v>
      </c>
      <c r="BF1363" s="142">
        <f>IF(N1363="snížená",J1363,0)</f>
        <v>0</v>
      </c>
      <c r="BG1363" s="142">
        <f>IF(N1363="zákl. přenesená",J1363,0)</f>
        <v>0</v>
      </c>
      <c r="BH1363" s="142">
        <f>IF(N1363="sníž. přenesená",J1363,0)</f>
        <v>0</v>
      </c>
      <c r="BI1363" s="142">
        <f>IF(N1363="nulová",J1363,0)</f>
        <v>0</v>
      </c>
      <c r="BJ1363" s="18" t="s">
        <v>81</v>
      </c>
      <c r="BK1363" s="142">
        <f>ROUND(I1363*H1363,2)</f>
        <v>0</v>
      </c>
      <c r="BL1363" s="18" t="s">
        <v>346</v>
      </c>
      <c r="BM1363" s="141" t="s">
        <v>2170</v>
      </c>
    </row>
    <row r="1364" spans="2:65" s="1" customFormat="1" ht="11.25">
      <c r="B1364" s="33"/>
      <c r="D1364" s="143" t="s">
        <v>259</v>
      </c>
      <c r="F1364" s="144" t="s">
        <v>2171</v>
      </c>
      <c r="I1364" s="145"/>
      <c r="L1364" s="33"/>
      <c r="M1364" s="146"/>
      <c r="T1364" s="54"/>
      <c r="AT1364" s="18" t="s">
        <v>259</v>
      </c>
      <c r="AU1364" s="18" t="s">
        <v>83</v>
      </c>
    </row>
    <row r="1365" spans="2:65" s="11" customFormat="1" ht="22.9" customHeight="1">
      <c r="B1365" s="118"/>
      <c r="D1365" s="119" t="s">
        <v>72</v>
      </c>
      <c r="E1365" s="128" t="s">
        <v>2172</v>
      </c>
      <c r="F1365" s="128" t="s">
        <v>2173</v>
      </c>
      <c r="I1365" s="121"/>
      <c r="J1365" s="129">
        <f>BK1365</f>
        <v>0</v>
      </c>
      <c r="L1365" s="118"/>
      <c r="M1365" s="123"/>
      <c r="P1365" s="124">
        <f>SUM(P1366:P1403)</f>
        <v>0</v>
      </c>
      <c r="R1365" s="124">
        <f>SUM(R1366:R1403)</f>
        <v>6.4384399999999994E-2</v>
      </c>
      <c r="T1365" s="125">
        <f>SUM(T1366:T1403)</f>
        <v>5.7664E-2</v>
      </c>
      <c r="AR1365" s="119" t="s">
        <v>83</v>
      </c>
      <c r="AT1365" s="126" t="s">
        <v>72</v>
      </c>
      <c r="AU1365" s="126" t="s">
        <v>81</v>
      </c>
      <c r="AY1365" s="119" t="s">
        <v>251</v>
      </c>
      <c r="BK1365" s="127">
        <f>SUM(BK1366:BK1403)</f>
        <v>0</v>
      </c>
    </row>
    <row r="1366" spans="2:65" s="1" customFormat="1" ht="16.5" customHeight="1">
      <c r="B1366" s="33"/>
      <c r="C1366" s="130" t="s">
        <v>2174</v>
      </c>
      <c r="D1366" s="130" t="s">
        <v>253</v>
      </c>
      <c r="E1366" s="131" t="s">
        <v>2175</v>
      </c>
      <c r="F1366" s="132" t="s">
        <v>2176</v>
      </c>
      <c r="G1366" s="133" t="s">
        <v>90</v>
      </c>
      <c r="H1366" s="134">
        <v>2.12</v>
      </c>
      <c r="I1366" s="135"/>
      <c r="J1366" s="136">
        <f>ROUND(I1366*H1366,2)</f>
        <v>0</v>
      </c>
      <c r="K1366" s="132" t="s">
        <v>256</v>
      </c>
      <c r="L1366" s="33"/>
      <c r="M1366" s="137" t="s">
        <v>19</v>
      </c>
      <c r="N1366" s="138" t="s">
        <v>44</v>
      </c>
      <c r="P1366" s="139">
        <f>O1366*H1366</f>
        <v>0</v>
      </c>
      <c r="Q1366" s="139">
        <v>0</v>
      </c>
      <c r="R1366" s="139">
        <f>Q1366*H1366</f>
        <v>0</v>
      </c>
      <c r="S1366" s="139">
        <v>2.7199999999999998E-2</v>
      </c>
      <c r="T1366" s="140">
        <f>S1366*H1366</f>
        <v>5.7664E-2</v>
      </c>
      <c r="AR1366" s="141" t="s">
        <v>346</v>
      </c>
      <c r="AT1366" s="141" t="s">
        <v>253</v>
      </c>
      <c r="AU1366" s="141" t="s">
        <v>83</v>
      </c>
      <c r="AY1366" s="18" t="s">
        <v>251</v>
      </c>
      <c r="BE1366" s="142">
        <f>IF(N1366="základní",J1366,0)</f>
        <v>0</v>
      </c>
      <c r="BF1366" s="142">
        <f>IF(N1366="snížená",J1366,0)</f>
        <v>0</v>
      </c>
      <c r="BG1366" s="142">
        <f>IF(N1366="zákl. přenesená",J1366,0)</f>
        <v>0</v>
      </c>
      <c r="BH1366" s="142">
        <f>IF(N1366="sníž. přenesená",J1366,0)</f>
        <v>0</v>
      </c>
      <c r="BI1366" s="142">
        <f>IF(N1366="nulová",J1366,0)</f>
        <v>0</v>
      </c>
      <c r="BJ1366" s="18" t="s">
        <v>81</v>
      </c>
      <c r="BK1366" s="142">
        <f>ROUND(I1366*H1366,2)</f>
        <v>0</v>
      </c>
      <c r="BL1366" s="18" t="s">
        <v>346</v>
      </c>
      <c r="BM1366" s="141" t="s">
        <v>2177</v>
      </c>
    </row>
    <row r="1367" spans="2:65" s="1" customFormat="1" ht="11.25">
      <c r="B1367" s="33"/>
      <c r="D1367" s="143" t="s">
        <v>259</v>
      </c>
      <c r="F1367" s="144" t="s">
        <v>2178</v>
      </c>
      <c r="I1367" s="145"/>
      <c r="L1367" s="33"/>
      <c r="M1367" s="146"/>
      <c r="T1367" s="54"/>
      <c r="AT1367" s="18" t="s">
        <v>259</v>
      </c>
      <c r="AU1367" s="18" t="s">
        <v>83</v>
      </c>
    </row>
    <row r="1368" spans="2:65" s="13" customFormat="1" ht="11.25">
      <c r="B1368" s="155"/>
      <c r="D1368" s="148" t="s">
        <v>261</v>
      </c>
      <c r="E1368" s="156" t="s">
        <v>19</v>
      </c>
      <c r="F1368" s="157" t="s">
        <v>2179</v>
      </c>
      <c r="H1368" s="156" t="s">
        <v>19</v>
      </c>
      <c r="I1368" s="158"/>
      <c r="L1368" s="155"/>
      <c r="M1368" s="159"/>
      <c r="T1368" s="160"/>
      <c r="AT1368" s="156" t="s">
        <v>261</v>
      </c>
      <c r="AU1368" s="156" t="s">
        <v>83</v>
      </c>
      <c r="AV1368" s="13" t="s">
        <v>81</v>
      </c>
      <c r="AW1368" s="13" t="s">
        <v>35</v>
      </c>
      <c r="AX1368" s="13" t="s">
        <v>73</v>
      </c>
      <c r="AY1368" s="156" t="s">
        <v>251</v>
      </c>
    </row>
    <row r="1369" spans="2:65" s="12" customFormat="1" ht="11.25">
      <c r="B1369" s="147"/>
      <c r="D1369" s="148" t="s">
        <v>261</v>
      </c>
      <c r="E1369" s="149" t="s">
        <v>19</v>
      </c>
      <c r="F1369" s="150" t="s">
        <v>2180</v>
      </c>
      <c r="H1369" s="151">
        <v>1.04</v>
      </c>
      <c r="I1369" s="152"/>
      <c r="L1369" s="147"/>
      <c r="M1369" s="153"/>
      <c r="T1369" s="154"/>
      <c r="AT1369" s="149" t="s">
        <v>261</v>
      </c>
      <c r="AU1369" s="149" t="s">
        <v>83</v>
      </c>
      <c r="AV1369" s="12" t="s">
        <v>83</v>
      </c>
      <c r="AW1369" s="12" t="s">
        <v>35</v>
      </c>
      <c r="AX1369" s="12" t="s">
        <v>73</v>
      </c>
      <c r="AY1369" s="149" t="s">
        <v>251</v>
      </c>
    </row>
    <row r="1370" spans="2:65" s="12" customFormat="1" ht="11.25">
      <c r="B1370" s="147"/>
      <c r="D1370" s="148" t="s">
        <v>261</v>
      </c>
      <c r="E1370" s="149" t="s">
        <v>19</v>
      </c>
      <c r="F1370" s="150" t="s">
        <v>2181</v>
      </c>
      <c r="H1370" s="151">
        <v>1.08</v>
      </c>
      <c r="I1370" s="152"/>
      <c r="L1370" s="147"/>
      <c r="M1370" s="153"/>
      <c r="T1370" s="154"/>
      <c r="AT1370" s="149" t="s">
        <v>261</v>
      </c>
      <c r="AU1370" s="149" t="s">
        <v>83</v>
      </c>
      <c r="AV1370" s="12" t="s">
        <v>83</v>
      </c>
      <c r="AW1370" s="12" t="s">
        <v>35</v>
      </c>
      <c r="AX1370" s="12" t="s">
        <v>73</v>
      </c>
      <c r="AY1370" s="149" t="s">
        <v>251</v>
      </c>
    </row>
    <row r="1371" spans="2:65" s="15" customFormat="1" ht="11.25">
      <c r="B1371" s="168"/>
      <c r="D1371" s="148" t="s">
        <v>261</v>
      </c>
      <c r="E1371" s="169" t="s">
        <v>139</v>
      </c>
      <c r="F1371" s="170" t="s">
        <v>393</v>
      </c>
      <c r="H1371" s="171">
        <v>2.12</v>
      </c>
      <c r="I1371" s="172"/>
      <c r="L1371" s="168"/>
      <c r="M1371" s="173"/>
      <c r="T1371" s="174"/>
      <c r="AT1371" s="169" t="s">
        <v>261</v>
      </c>
      <c r="AU1371" s="169" t="s">
        <v>83</v>
      </c>
      <c r="AV1371" s="15" t="s">
        <v>268</v>
      </c>
      <c r="AW1371" s="15" t="s">
        <v>35</v>
      </c>
      <c r="AX1371" s="15" t="s">
        <v>81</v>
      </c>
      <c r="AY1371" s="169" t="s">
        <v>251</v>
      </c>
    </row>
    <row r="1372" spans="2:65" s="1" customFormat="1" ht="16.5" customHeight="1">
      <c r="B1372" s="33"/>
      <c r="C1372" s="130" t="s">
        <v>2182</v>
      </c>
      <c r="D1372" s="130" t="s">
        <v>253</v>
      </c>
      <c r="E1372" s="131" t="s">
        <v>2183</v>
      </c>
      <c r="F1372" s="132" t="s">
        <v>2184</v>
      </c>
      <c r="G1372" s="133" t="s">
        <v>90</v>
      </c>
      <c r="H1372" s="134">
        <v>2.12</v>
      </c>
      <c r="I1372" s="135"/>
      <c r="J1372" s="136">
        <f>ROUND(I1372*H1372,2)</f>
        <v>0</v>
      </c>
      <c r="K1372" s="132" t="s">
        <v>256</v>
      </c>
      <c r="L1372" s="33"/>
      <c r="M1372" s="137" t="s">
        <v>19</v>
      </c>
      <c r="N1372" s="138" t="s">
        <v>44</v>
      </c>
      <c r="P1372" s="139">
        <f>O1372*H1372</f>
        <v>0</v>
      </c>
      <c r="Q1372" s="139">
        <v>2.9999999999999997E-4</v>
      </c>
      <c r="R1372" s="139">
        <f>Q1372*H1372</f>
        <v>6.3599999999999996E-4</v>
      </c>
      <c r="S1372" s="139">
        <v>0</v>
      </c>
      <c r="T1372" s="140">
        <f>S1372*H1372</f>
        <v>0</v>
      </c>
      <c r="AR1372" s="141" t="s">
        <v>346</v>
      </c>
      <c r="AT1372" s="141" t="s">
        <v>253</v>
      </c>
      <c r="AU1372" s="141" t="s">
        <v>83</v>
      </c>
      <c r="AY1372" s="18" t="s">
        <v>251</v>
      </c>
      <c r="BE1372" s="142">
        <f>IF(N1372="základní",J1372,0)</f>
        <v>0</v>
      </c>
      <c r="BF1372" s="142">
        <f>IF(N1372="snížená",J1372,0)</f>
        <v>0</v>
      </c>
      <c r="BG1372" s="142">
        <f>IF(N1372="zákl. přenesená",J1372,0)</f>
        <v>0</v>
      </c>
      <c r="BH1372" s="142">
        <f>IF(N1372="sníž. přenesená",J1372,0)</f>
        <v>0</v>
      </c>
      <c r="BI1372" s="142">
        <f>IF(N1372="nulová",J1372,0)</f>
        <v>0</v>
      </c>
      <c r="BJ1372" s="18" t="s">
        <v>81</v>
      </c>
      <c r="BK1372" s="142">
        <f>ROUND(I1372*H1372,2)</f>
        <v>0</v>
      </c>
      <c r="BL1372" s="18" t="s">
        <v>346</v>
      </c>
      <c r="BM1372" s="141" t="s">
        <v>2185</v>
      </c>
    </row>
    <row r="1373" spans="2:65" s="1" customFormat="1" ht="11.25">
      <c r="B1373" s="33"/>
      <c r="D1373" s="143" t="s">
        <v>259</v>
      </c>
      <c r="F1373" s="144" t="s">
        <v>2186</v>
      </c>
      <c r="I1373" s="145"/>
      <c r="L1373" s="33"/>
      <c r="M1373" s="146"/>
      <c r="T1373" s="54"/>
      <c r="AT1373" s="18" t="s">
        <v>259</v>
      </c>
      <c r="AU1373" s="18" t="s">
        <v>83</v>
      </c>
    </row>
    <row r="1374" spans="2:65" s="12" customFormat="1" ht="11.25">
      <c r="B1374" s="147"/>
      <c r="D1374" s="148" t="s">
        <v>261</v>
      </c>
      <c r="E1374" s="149" t="s">
        <v>19</v>
      </c>
      <c r="F1374" s="150" t="s">
        <v>139</v>
      </c>
      <c r="H1374" s="151">
        <v>2.12</v>
      </c>
      <c r="I1374" s="152"/>
      <c r="L1374" s="147"/>
      <c r="M1374" s="153"/>
      <c r="T1374" s="154"/>
      <c r="AT1374" s="149" t="s">
        <v>261</v>
      </c>
      <c r="AU1374" s="149" t="s">
        <v>83</v>
      </c>
      <c r="AV1374" s="12" t="s">
        <v>83</v>
      </c>
      <c r="AW1374" s="12" t="s">
        <v>35</v>
      </c>
      <c r="AX1374" s="12" t="s">
        <v>81</v>
      </c>
      <c r="AY1374" s="149" t="s">
        <v>251</v>
      </c>
    </row>
    <row r="1375" spans="2:65" s="1" customFormat="1" ht="16.5" customHeight="1">
      <c r="B1375" s="33"/>
      <c r="C1375" s="130" t="s">
        <v>2187</v>
      </c>
      <c r="D1375" s="130" t="s">
        <v>253</v>
      </c>
      <c r="E1375" s="131" t="s">
        <v>2188</v>
      </c>
      <c r="F1375" s="132" t="s">
        <v>2189</v>
      </c>
      <c r="G1375" s="133" t="s">
        <v>90</v>
      </c>
      <c r="H1375" s="134">
        <v>2.12</v>
      </c>
      <c r="I1375" s="135"/>
      <c r="J1375" s="136">
        <f>ROUND(I1375*H1375,2)</f>
        <v>0</v>
      </c>
      <c r="K1375" s="132" t="s">
        <v>256</v>
      </c>
      <c r="L1375" s="33"/>
      <c r="M1375" s="137" t="s">
        <v>19</v>
      </c>
      <c r="N1375" s="138" t="s">
        <v>44</v>
      </c>
      <c r="P1375" s="139">
        <f>O1375*H1375</f>
        <v>0</v>
      </c>
      <c r="Q1375" s="139">
        <v>1.5E-3</v>
      </c>
      <c r="R1375" s="139">
        <f>Q1375*H1375</f>
        <v>3.1800000000000001E-3</v>
      </c>
      <c r="S1375" s="139">
        <v>0</v>
      </c>
      <c r="T1375" s="140">
        <f>S1375*H1375</f>
        <v>0</v>
      </c>
      <c r="AR1375" s="141" t="s">
        <v>346</v>
      </c>
      <c r="AT1375" s="141" t="s">
        <v>253</v>
      </c>
      <c r="AU1375" s="141" t="s">
        <v>83</v>
      </c>
      <c r="AY1375" s="18" t="s">
        <v>251</v>
      </c>
      <c r="BE1375" s="142">
        <f>IF(N1375="základní",J1375,0)</f>
        <v>0</v>
      </c>
      <c r="BF1375" s="142">
        <f>IF(N1375="snížená",J1375,0)</f>
        <v>0</v>
      </c>
      <c r="BG1375" s="142">
        <f>IF(N1375="zákl. přenesená",J1375,0)</f>
        <v>0</v>
      </c>
      <c r="BH1375" s="142">
        <f>IF(N1375="sníž. přenesená",J1375,0)</f>
        <v>0</v>
      </c>
      <c r="BI1375" s="142">
        <f>IF(N1375="nulová",J1375,0)</f>
        <v>0</v>
      </c>
      <c r="BJ1375" s="18" t="s">
        <v>81</v>
      </c>
      <c r="BK1375" s="142">
        <f>ROUND(I1375*H1375,2)</f>
        <v>0</v>
      </c>
      <c r="BL1375" s="18" t="s">
        <v>346</v>
      </c>
      <c r="BM1375" s="141" t="s">
        <v>2190</v>
      </c>
    </row>
    <row r="1376" spans="2:65" s="1" customFormat="1" ht="11.25">
      <c r="B1376" s="33"/>
      <c r="D1376" s="143" t="s">
        <v>259</v>
      </c>
      <c r="F1376" s="144" t="s">
        <v>2191</v>
      </c>
      <c r="I1376" s="145"/>
      <c r="L1376" s="33"/>
      <c r="M1376" s="146"/>
      <c r="T1376" s="54"/>
      <c r="AT1376" s="18" t="s">
        <v>259</v>
      </c>
      <c r="AU1376" s="18" t="s">
        <v>83</v>
      </c>
    </row>
    <row r="1377" spans="2:65" s="12" customFormat="1" ht="11.25">
      <c r="B1377" s="147"/>
      <c r="D1377" s="148" t="s">
        <v>261</v>
      </c>
      <c r="E1377" s="149" t="s">
        <v>19</v>
      </c>
      <c r="F1377" s="150" t="s">
        <v>139</v>
      </c>
      <c r="H1377" s="151">
        <v>2.12</v>
      </c>
      <c r="I1377" s="152"/>
      <c r="L1377" s="147"/>
      <c r="M1377" s="153"/>
      <c r="T1377" s="154"/>
      <c r="AT1377" s="149" t="s">
        <v>261</v>
      </c>
      <c r="AU1377" s="149" t="s">
        <v>83</v>
      </c>
      <c r="AV1377" s="12" t="s">
        <v>83</v>
      </c>
      <c r="AW1377" s="12" t="s">
        <v>35</v>
      </c>
      <c r="AX1377" s="12" t="s">
        <v>81</v>
      </c>
      <c r="AY1377" s="149" t="s">
        <v>251</v>
      </c>
    </row>
    <row r="1378" spans="2:65" s="1" customFormat="1" ht="21.75" customHeight="1">
      <c r="B1378" s="33"/>
      <c r="C1378" s="130" t="s">
        <v>2192</v>
      </c>
      <c r="D1378" s="130" t="s">
        <v>253</v>
      </c>
      <c r="E1378" s="131" t="s">
        <v>2193</v>
      </c>
      <c r="F1378" s="132" t="s">
        <v>2194</v>
      </c>
      <c r="G1378" s="133" t="s">
        <v>90</v>
      </c>
      <c r="H1378" s="134">
        <v>2.12</v>
      </c>
      <c r="I1378" s="135"/>
      <c r="J1378" s="136">
        <f>ROUND(I1378*H1378,2)</f>
        <v>0</v>
      </c>
      <c r="K1378" s="132" t="s">
        <v>256</v>
      </c>
      <c r="L1378" s="33"/>
      <c r="M1378" s="137" t="s">
        <v>19</v>
      </c>
      <c r="N1378" s="138" t="s">
        <v>44</v>
      </c>
      <c r="P1378" s="139">
        <f>O1378*H1378</f>
        <v>0</v>
      </c>
      <c r="Q1378" s="139">
        <v>4.4999999999999997E-3</v>
      </c>
      <c r="R1378" s="139">
        <f>Q1378*H1378</f>
        <v>9.5399999999999999E-3</v>
      </c>
      <c r="S1378" s="139">
        <v>0</v>
      </c>
      <c r="T1378" s="140">
        <f>S1378*H1378</f>
        <v>0</v>
      </c>
      <c r="AR1378" s="141" t="s">
        <v>346</v>
      </c>
      <c r="AT1378" s="141" t="s">
        <v>253</v>
      </c>
      <c r="AU1378" s="141" t="s">
        <v>83</v>
      </c>
      <c r="AY1378" s="18" t="s">
        <v>251</v>
      </c>
      <c r="BE1378" s="142">
        <f>IF(N1378="základní",J1378,0)</f>
        <v>0</v>
      </c>
      <c r="BF1378" s="142">
        <f>IF(N1378="snížená",J1378,0)</f>
        <v>0</v>
      </c>
      <c r="BG1378" s="142">
        <f>IF(N1378="zákl. přenesená",J1378,0)</f>
        <v>0</v>
      </c>
      <c r="BH1378" s="142">
        <f>IF(N1378="sníž. přenesená",J1378,0)</f>
        <v>0</v>
      </c>
      <c r="BI1378" s="142">
        <f>IF(N1378="nulová",J1378,0)</f>
        <v>0</v>
      </c>
      <c r="BJ1378" s="18" t="s">
        <v>81</v>
      </c>
      <c r="BK1378" s="142">
        <f>ROUND(I1378*H1378,2)</f>
        <v>0</v>
      </c>
      <c r="BL1378" s="18" t="s">
        <v>346</v>
      </c>
      <c r="BM1378" s="141" t="s">
        <v>2195</v>
      </c>
    </row>
    <row r="1379" spans="2:65" s="1" customFormat="1" ht="11.25">
      <c r="B1379" s="33"/>
      <c r="D1379" s="143" t="s">
        <v>259</v>
      </c>
      <c r="F1379" s="144" t="s">
        <v>2196</v>
      </c>
      <c r="I1379" s="145"/>
      <c r="L1379" s="33"/>
      <c r="M1379" s="146"/>
      <c r="T1379" s="54"/>
      <c r="AT1379" s="18" t="s">
        <v>259</v>
      </c>
      <c r="AU1379" s="18" t="s">
        <v>83</v>
      </c>
    </row>
    <row r="1380" spans="2:65" s="12" customFormat="1" ht="11.25">
      <c r="B1380" s="147"/>
      <c r="D1380" s="148" t="s">
        <v>261</v>
      </c>
      <c r="E1380" s="149" t="s">
        <v>19</v>
      </c>
      <c r="F1380" s="150" t="s">
        <v>139</v>
      </c>
      <c r="H1380" s="151">
        <v>2.12</v>
      </c>
      <c r="I1380" s="152"/>
      <c r="L1380" s="147"/>
      <c r="M1380" s="153"/>
      <c r="T1380" s="154"/>
      <c r="AT1380" s="149" t="s">
        <v>261</v>
      </c>
      <c r="AU1380" s="149" t="s">
        <v>83</v>
      </c>
      <c r="AV1380" s="12" t="s">
        <v>83</v>
      </c>
      <c r="AW1380" s="12" t="s">
        <v>35</v>
      </c>
      <c r="AX1380" s="12" t="s">
        <v>81</v>
      </c>
      <c r="AY1380" s="149" t="s">
        <v>251</v>
      </c>
    </row>
    <row r="1381" spans="2:65" s="1" customFormat="1" ht="21.75" customHeight="1">
      <c r="B1381" s="33"/>
      <c r="C1381" s="130" t="s">
        <v>2197</v>
      </c>
      <c r="D1381" s="130" t="s">
        <v>253</v>
      </c>
      <c r="E1381" s="131" t="s">
        <v>2198</v>
      </c>
      <c r="F1381" s="132" t="s">
        <v>2199</v>
      </c>
      <c r="G1381" s="133" t="s">
        <v>90</v>
      </c>
      <c r="H1381" s="134">
        <v>2.12</v>
      </c>
      <c r="I1381" s="135"/>
      <c r="J1381" s="136">
        <f>ROUND(I1381*H1381,2)</f>
        <v>0</v>
      </c>
      <c r="K1381" s="132" t="s">
        <v>256</v>
      </c>
      <c r="L1381" s="33"/>
      <c r="M1381" s="137" t="s">
        <v>19</v>
      </c>
      <c r="N1381" s="138" t="s">
        <v>44</v>
      </c>
      <c r="P1381" s="139">
        <f>O1381*H1381</f>
        <v>0</v>
      </c>
      <c r="Q1381" s="139">
        <v>5.3800000000000002E-3</v>
      </c>
      <c r="R1381" s="139">
        <f>Q1381*H1381</f>
        <v>1.1405600000000002E-2</v>
      </c>
      <c r="S1381" s="139">
        <v>0</v>
      </c>
      <c r="T1381" s="140">
        <f>S1381*H1381</f>
        <v>0</v>
      </c>
      <c r="AR1381" s="141" t="s">
        <v>346</v>
      </c>
      <c r="AT1381" s="141" t="s">
        <v>253</v>
      </c>
      <c r="AU1381" s="141" t="s">
        <v>83</v>
      </c>
      <c r="AY1381" s="18" t="s">
        <v>251</v>
      </c>
      <c r="BE1381" s="142">
        <f>IF(N1381="základní",J1381,0)</f>
        <v>0</v>
      </c>
      <c r="BF1381" s="142">
        <f>IF(N1381="snížená",J1381,0)</f>
        <v>0</v>
      </c>
      <c r="BG1381" s="142">
        <f>IF(N1381="zákl. přenesená",J1381,0)</f>
        <v>0</v>
      </c>
      <c r="BH1381" s="142">
        <f>IF(N1381="sníž. přenesená",J1381,0)</f>
        <v>0</v>
      </c>
      <c r="BI1381" s="142">
        <f>IF(N1381="nulová",J1381,0)</f>
        <v>0</v>
      </c>
      <c r="BJ1381" s="18" t="s">
        <v>81</v>
      </c>
      <c r="BK1381" s="142">
        <f>ROUND(I1381*H1381,2)</f>
        <v>0</v>
      </c>
      <c r="BL1381" s="18" t="s">
        <v>346</v>
      </c>
      <c r="BM1381" s="141" t="s">
        <v>2200</v>
      </c>
    </row>
    <row r="1382" spans="2:65" s="1" customFormat="1" ht="11.25">
      <c r="B1382" s="33"/>
      <c r="D1382" s="143" t="s">
        <v>259</v>
      </c>
      <c r="F1382" s="144" t="s">
        <v>2201</v>
      </c>
      <c r="I1382" s="145"/>
      <c r="L1382" s="33"/>
      <c r="M1382" s="146"/>
      <c r="T1382" s="54"/>
      <c r="AT1382" s="18" t="s">
        <v>259</v>
      </c>
      <c r="AU1382" s="18" t="s">
        <v>83</v>
      </c>
    </row>
    <row r="1383" spans="2:65" s="12" customFormat="1" ht="11.25">
      <c r="B1383" s="147"/>
      <c r="D1383" s="148" t="s">
        <v>261</v>
      </c>
      <c r="E1383" s="149" t="s">
        <v>19</v>
      </c>
      <c r="F1383" s="150" t="s">
        <v>139</v>
      </c>
      <c r="H1383" s="151">
        <v>2.12</v>
      </c>
      <c r="I1383" s="152"/>
      <c r="L1383" s="147"/>
      <c r="M1383" s="153"/>
      <c r="T1383" s="154"/>
      <c r="AT1383" s="149" t="s">
        <v>261</v>
      </c>
      <c r="AU1383" s="149" t="s">
        <v>83</v>
      </c>
      <c r="AV1383" s="12" t="s">
        <v>83</v>
      </c>
      <c r="AW1383" s="12" t="s">
        <v>35</v>
      </c>
      <c r="AX1383" s="12" t="s">
        <v>81</v>
      </c>
      <c r="AY1383" s="149" t="s">
        <v>251</v>
      </c>
    </row>
    <row r="1384" spans="2:65" s="1" customFormat="1" ht="16.5" customHeight="1">
      <c r="B1384" s="33"/>
      <c r="C1384" s="175" t="s">
        <v>2202</v>
      </c>
      <c r="D1384" s="175" t="s">
        <v>482</v>
      </c>
      <c r="E1384" s="176" t="s">
        <v>2203</v>
      </c>
      <c r="F1384" s="177" t="s">
        <v>2204</v>
      </c>
      <c r="G1384" s="178" t="s">
        <v>90</v>
      </c>
      <c r="H1384" s="179">
        <v>2.3319999999999999</v>
      </c>
      <c r="I1384" s="180"/>
      <c r="J1384" s="181">
        <f>ROUND(I1384*H1384,2)</f>
        <v>0</v>
      </c>
      <c r="K1384" s="177" t="s">
        <v>256</v>
      </c>
      <c r="L1384" s="182"/>
      <c r="M1384" s="183" t="s">
        <v>19</v>
      </c>
      <c r="N1384" s="184" t="s">
        <v>44</v>
      </c>
      <c r="P1384" s="139">
        <f>O1384*H1384</f>
        <v>0</v>
      </c>
      <c r="Q1384" s="139">
        <v>1.6E-2</v>
      </c>
      <c r="R1384" s="139">
        <f>Q1384*H1384</f>
        <v>3.7311999999999998E-2</v>
      </c>
      <c r="S1384" s="139">
        <v>0</v>
      </c>
      <c r="T1384" s="140">
        <f>S1384*H1384</f>
        <v>0</v>
      </c>
      <c r="AR1384" s="141" t="s">
        <v>466</v>
      </c>
      <c r="AT1384" s="141" t="s">
        <v>482</v>
      </c>
      <c r="AU1384" s="141" t="s">
        <v>83</v>
      </c>
      <c r="AY1384" s="18" t="s">
        <v>251</v>
      </c>
      <c r="BE1384" s="142">
        <f>IF(N1384="základní",J1384,0)</f>
        <v>0</v>
      </c>
      <c r="BF1384" s="142">
        <f>IF(N1384="snížená",J1384,0)</f>
        <v>0</v>
      </c>
      <c r="BG1384" s="142">
        <f>IF(N1384="zákl. přenesená",J1384,0)</f>
        <v>0</v>
      </c>
      <c r="BH1384" s="142">
        <f>IF(N1384="sníž. přenesená",J1384,0)</f>
        <v>0</v>
      </c>
      <c r="BI1384" s="142">
        <f>IF(N1384="nulová",J1384,0)</f>
        <v>0</v>
      </c>
      <c r="BJ1384" s="18" t="s">
        <v>81</v>
      </c>
      <c r="BK1384" s="142">
        <f>ROUND(I1384*H1384,2)</f>
        <v>0</v>
      </c>
      <c r="BL1384" s="18" t="s">
        <v>346</v>
      </c>
      <c r="BM1384" s="141" t="s">
        <v>2205</v>
      </c>
    </row>
    <row r="1385" spans="2:65" s="12" customFormat="1" ht="11.25">
      <c r="B1385" s="147"/>
      <c r="D1385" s="148" t="s">
        <v>261</v>
      </c>
      <c r="F1385" s="150" t="s">
        <v>2206</v>
      </c>
      <c r="H1385" s="151">
        <v>2.3319999999999999</v>
      </c>
      <c r="I1385" s="152"/>
      <c r="L1385" s="147"/>
      <c r="M1385" s="153"/>
      <c r="T1385" s="154"/>
      <c r="AT1385" s="149" t="s">
        <v>261</v>
      </c>
      <c r="AU1385" s="149" t="s">
        <v>83</v>
      </c>
      <c r="AV1385" s="12" t="s">
        <v>83</v>
      </c>
      <c r="AW1385" s="12" t="s">
        <v>4</v>
      </c>
      <c r="AX1385" s="12" t="s">
        <v>81</v>
      </c>
      <c r="AY1385" s="149" t="s">
        <v>251</v>
      </c>
    </row>
    <row r="1386" spans="2:65" s="1" customFormat="1" ht="24.2" customHeight="1">
      <c r="B1386" s="33"/>
      <c r="C1386" s="130" t="s">
        <v>2207</v>
      </c>
      <c r="D1386" s="130" t="s">
        <v>253</v>
      </c>
      <c r="E1386" s="131" t="s">
        <v>2208</v>
      </c>
      <c r="F1386" s="132" t="s">
        <v>2209</v>
      </c>
      <c r="G1386" s="133" t="s">
        <v>90</v>
      </c>
      <c r="H1386" s="134">
        <v>2.12</v>
      </c>
      <c r="I1386" s="135"/>
      <c r="J1386" s="136">
        <f>ROUND(I1386*H1386,2)</f>
        <v>0</v>
      </c>
      <c r="K1386" s="132" t="s">
        <v>256</v>
      </c>
      <c r="L1386" s="33"/>
      <c r="M1386" s="137" t="s">
        <v>19</v>
      </c>
      <c r="N1386" s="138" t="s">
        <v>44</v>
      </c>
      <c r="P1386" s="139">
        <f>O1386*H1386</f>
        <v>0</v>
      </c>
      <c r="Q1386" s="139">
        <v>0</v>
      </c>
      <c r="R1386" s="139">
        <f>Q1386*H1386</f>
        <v>0</v>
      </c>
      <c r="S1386" s="139">
        <v>0</v>
      </c>
      <c r="T1386" s="140">
        <f>S1386*H1386</f>
        <v>0</v>
      </c>
      <c r="AR1386" s="141" t="s">
        <v>346</v>
      </c>
      <c r="AT1386" s="141" t="s">
        <v>253</v>
      </c>
      <c r="AU1386" s="141" t="s">
        <v>83</v>
      </c>
      <c r="AY1386" s="18" t="s">
        <v>251</v>
      </c>
      <c r="BE1386" s="142">
        <f>IF(N1386="základní",J1386,0)</f>
        <v>0</v>
      </c>
      <c r="BF1386" s="142">
        <f>IF(N1386="snížená",J1386,0)</f>
        <v>0</v>
      </c>
      <c r="BG1386" s="142">
        <f>IF(N1386="zákl. přenesená",J1386,0)</f>
        <v>0</v>
      </c>
      <c r="BH1386" s="142">
        <f>IF(N1386="sníž. přenesená",J1386,0)</f>
        <v>0</v>
      </c>
      <c r="BI1386" s="142">
        <f>IF(N1386="nulová",J1386,0)</f>
        <v>0</v>
      </c>
      <c r="BJ1386" s="18" t="s">
        <v>81</v>
      </c>
      <c r="BK1386" s="142">
        <f>ROUND(I1386*H1386,2)</f>
        <v>0</v>
      </c>
      <c r="BL1386" s="18" t="s">
        <v>346</v>
      </c>
      <c r="BM1386" s="141" t="s">
        <v>2210</v>
      </c>
    </row>
    <row r="1387" spans="2:65" s="1" customFormat="1" ht="11.25">
      <c r="B1387" s="33"/>
      <c r="D1387" s="143" t="s">
        <v>259</v>
      </c>
      <c r="F1387" s="144" t="s">
        <v>2211</v>
      </c>
      <c r="I1387" s="145"/>
      <c r="L1387" s="33"/>
      <c r="M1387" s="146"/>
      <c r="T1387" s="54"/>
      <c r="AT1387" s="18" t="s">
        <v>259</v>
      </c>
      <c r="AU1387" s="18" t="s">
        <v>83</v>
      </c>
    </row>
    <row r="1388" spans="2:65" s="12" customFormat="1" ht="11.25">
      <c r="B1388" s="147"/>
      <c r="D1388" s="148" t="s">
        <v>261</v>
      </c>
      <c r="E1388" s="149" t="s">
        <v>19</v>
      </c>
      <c r="F1388" s="150" t="s">
        <v>139</v>
      </c>
      <c r="H1388" s="151">
        <v>2.12</v>
      </c>
      <c r="I1388" s="152"/>
      <c r="L1388" s="147"/>
      <c r="M1388" s="153"/>
      <c r="T1388" s="154"/>
      <c r="AT1388" s="149" t="s">
        <v>261</v>
      </c>
      <c r="AU1388" s="149" t="s">
        <v>83</v>
      </c>
      <c r="AV1388" s="12" t="s">
        <v>83</v>
      </c>
      <c r="AW1388" s="12" t="s">
        <v>35</v>
      </c>
      <c r="AX1388" s="12" t="s">
        <v>81</v>
      </c>
      <c r="AY1388" s="149" t="s">
        <v>251</v>
      </c>
    </row>
    <row r="1389" spans="2:65" s="1" customFormat="1" ht="16.5" customHeight="1">
      <c r="B1389" s="33"/>
      <c r="C1389" s="130" t="s">
        <v>2212</v>
      </c>
      <c r="D1389" s="130" t="s">
        <v>253</v>
      </c>
      <c r="E1389" s="131" t="s">
        <v>2213</v>
      </c>
      <c r="F1389" s="132" t="s">
        <v>2214</v>
      </c>
      <c r="G1389" s="133" t="s">
        <v>101</v>
      </c>
      <c r="H1389" s="134">
        <v>5.3</v>
      </c>
      <c r="I1389" s="135"/>
      <c r="J1389" s="136">
        <f>ROUND(I1389*H1389,2)</f>
        <v>0</v>
      </c>
      <c r="K1389" s="132" t="s">
        <v>256</v>
      </c>
      <c r="L1389" s="33"/>
      <c r="M1389" s="137" t="s">
        <v>19</v>
      </c>
      <c r="N1389" s="138" t="s">
        <v>44</v>
      </c>
      <c r="P1389" s="139">
        <f>O1389*H1389</f>
        <v>0</v>
      </c>
      <c r="Q1389" s="139">
        <v>2.0000000000000001E-4</v>
      </c>
      <c r="R1389" s="139">
        <f>Q1389*H1389</f>
        <v>1.06E-3</v>
      </c>
      <c r="S1389" s="139">
        <v>0</v>
      </c>
      <c r="T1389" s="140">
        <f>S1389*H1389</f>
        <v>0</v>
      </c>
      <c r="AR1389" s="141" t="s">
        <v>346</v>
      </c>
      <c r="AT1389" s="141" t="s">
        <v>253</v>
      </c>
      <c r="AU1389" s="141" t="s">
        <v>83</v>
      </c>
      <c r="AY1389" s="18" t="s">
        <v>251</v>
      </c>
      <c r="BE1389" s="142">
        <f>IF(N1389="základní",J1389,0)</f>
        <v>0</v>
      </c>
      <c r="BF1389" s="142">
        <f>IF(N1389="snížená",J1389,0)</f>
        <v>0</v>
      </c>
      <c r="BG1389" s="142">
        <f>IF(N1389="zákl. přenesená",J1389,0)</f>
        <v>0</v>
      </c>
      <c r="BH1389" s="142">
        <f>IF(N1389="sníž. přenesená",J1389,0)</f>
        <v>0</v>
      </c>
      <c r="BI1389" s="142">
        <f>IF(N1389="nulová",J1389,0)</f>
        <v>0</v>
      </c>
      <c r="BJ1389" s="18" t="s">
        <v>81</v>
      </c>
      <c r="BK1389" s="142">
        <f>ROUND(I1389*H1389,2)</f>
        <v>0</v>
      </c>
      <c r="BL1389" s="18" t="s">
        <v>346</v>
      </c>
      <c r="BM1389" s="141" t="s">
        <v>2215</v>
      </c>
    </row>
    <row r="1390" spans="2:65" s="1" customFormat="1" ht="11.25">
      <c r="B1390" s="33"/>
      <c r="D1390" s="143" t="s">
        <v>259</v>
      </c>
      <c r="F1390" s="144" t="s">
        <v>2216</v>
      </c>
      <c r="I1390" s="145"/>
      <c r="L1390" s="33"/>
      <c r="M1390" s="146"/>
      <c r="T1390" s="54"/>
      <c r="AT1390" s="18" t="s">
        <v>259</v>
      </c>
      <c r="AU1390" s="18" t="s">
        <v>83</v>
      </c>
    </row>
    <row r="1391" spans="2:65" s="13" customFormat="1" ht="11.25">
      <c r="B1391" s="155"/>
      <c r="D1391" s="148" t="s">
        <v>261</v>
      </c>
      <c r="E1391" s="156" t="s">
        <v>19</v>
      </c>
      <c r="F1391" s="157" t="s">
        <v>2217</v>
      </c>
      <c r="H1391" s="156" t="s">
        <v>19</v>
      </c>
      <c r="I1391" s="158"/>
      <c r="L1391" s="155"/>
      <c r="M1391" s="159"/>
      <c r="T1391" s="160"/>
      <c r="AT1391" s="156" t="s">
        <v>261</v>
      </c>
      <c r="AU1391" s="156" t="s">
        <v>83</v>
      </c>
      <c r="AV1391" s="13" t="s">
        <v>81</v>
      </c>
      <c r="AW1391" s="13" t="s">
        <v>35</v>
      </c>
      <c r="AX1391" s="13" t="s">
        <v>73</v>
      </c>
      <c r="AY1391" s="156" t="s">
        <v>251</v>
      </c>
    </row>
    <row r="1392" spans="2:65" s="12" customFormat="1" ht="11.25">
      <c r="B1392" s="147"/>
      <c r="D1392" s="148" t="s">
        <v>261</v>
      </c>
      <c r="E1392" s="149" t="s">
        <v>19</v>
      </c>
      <c r="F1392" s="150" t="s">
        <v>2218</v>
      </c>
      <c r="H1392" s="151">
        <v>5.3</v>
      </c>
      <c r="I1392" s="152"/>
      <c r="L1392" s="147"/>
      <c r="M1392" s="153"/>
      <c r="T1392" s="154"/>
      <c r="AT1392" s="149" t="s">
        <v>261</v>
      </c>
      <c r="AU1392" s="149" t="s">
        <v>83</v>
      </c>
      <c r="AV1392" s="12" t="s">
        <v>83</v>
      </c>
      <c r="AW1392" s="12" t="s">
        <v>35</v>
      </c>
      <c r="AX1392" s="12" t="s">
        <v>81</v>
      </c>
      <c r="AY1392" s="149" t="s">
        <v>251</v>
      </c>
    </row>
    <row r="1393" spans="2:65" s="1" customFormat="1" ht="16.5" customHeight="1">
      <c r="B1393" s="33"/>
      <c r="C1393" s="175" t="s">
        <v>2219</v>
      </c>
      <c r="D1393" s="175" t="s">
        <v>482</v>
      </c>
      <c r="E1393" s="176" t="s">
        <v>2220</v>
      </c>
      <c r="F1393" s="177" t="s">
        <v>2221</v>
      </c>
      <c r="G1393" s="178" t="s">
        <v>101</v>
      </c>
      <c r="H1393" s="179">
        <v>5.5650000000000004</v>
      </c>
      <c r="I1393" s="180"/>
      <c r="J1393" s="181">
        <f>ROUND(I1393*H1393,2)</f>
        <v>0</v>
      </c>
      <c r="K1393" s="177" t="s">
        <v>256</v>
      </c>
      <c r="L1393" s="182"/>
      <c r="M1393" s="183" t="s">
        <v>19</v>
      </c>
      <c r="N1393" s="184" t="s">
        <v>44</v>
      </c>
      <c r="P1393" s="139">
        <f>O1393*H1393</f>
        <v>0</v>
      </c>
      <c r="Q1393" s="139">
        <v>1.2E-4</v>
      </c>
      <c r="R1393" s="139">
        <f>Q1393*H1393</f>
        <v>6.6780000000000008E-4</v>
      </c>
      <c r="S1393" s="139">
        <v>0</v>
      </c>
      <c r="T1393" s="140">
        <f>S1393*H1393</f>
        <v>0</v>
      </c>
      <c r="AR1393" s="141" t="s">
        <v>466</v>
      </c>
      <c r="AT1393" s="141" t="s">
        <v>482</v>
      </c>
      <c r="AU1393" s="141" t="s">
        <v>83</v>
      </c>
      <c r="AY1393" s="18" t="s">
        <v>251</v>
      </c>
      <c r="BE1393" s="142">
        <f>IF(N1393="základní",J1393,0)</f>
        <v>0</v>
      </c>
      <c r="BF1393" s="142">
        <f>IF(N1393="snížená",J1393,0)</f>
        <v>0</v>
      </c>
      <c r="BG1393" s="142">
        <f>IF(N1393="zákl. přenesená",J1393,0)</f>
        <v>0</v>
      </c>
      <c r="BH1393" s="142">
        <f>IF(N1393="sníž. přenesená",J1393,0)</f>
        <v>0</v>
      </c>
      <c r="BI1393" s="142">
        <f>IF(N1393="nulová",J1393,0)</f>
        <v>0</v>
      </c>
      <c r="BJ1393" s="18" t="s">
        <v>81</v>
      </c>
      <c r="BK1393" s="142">
        <f>ROUND(I1393*H1393,2)</f>
        <v>0</v>
      </c>
      <c r="BL1393" s="18" t="s">
        <v>346</v>
      </c>
      <c r="BM1393" s="141" t="s">
        <v>2222</v>
      </c>
    </row>
    <row r="1394" spans="2:65" s="12" customFormat="1" ht="11.25">
      <c r="B1394" s="147"/>
      <c r="D1394" s="148" t="s">
        <v>261</v>
      </c>
      <c r="F1394" s="150" t="s">
        <v>2223</v>
      </c>
      <c r="H1394" s="151">
        <v>5.5650000000000004</v>
      </c>
      <c r="I1394" s="152"/>
      <c r="L1394" s="147"/>
      <c r="M1394" s="153"/>
      <c r="T1394" s="154"/>
      <c r="AT1394" s="149" t="s">
        <v>261</v>
      </c>
      <c r="AU1394" s="149" t="s">
        <v>83</v>
      </c>
      <c r="AV1394" s="12" t="s">
        <v>83</v>
      </c>
      <c r="AW1394" s="12" t="s">
        <v>4</v>
      </c>
      <c r="AX1394" s="12" t="s">
        <v>81</v>
      </c>
      <c r="AY1394" s="149" t="s">
        <v>251</v>
      </c>
    </row>
    <row r="1395" spans="2:65" s="1" customFormat="1" ht="16.5" customHeight="1">
      <c r="B1395" s="33"/>
      <c r="C1395" s="130" t="s">
        <v>2224</v>
      </c>
      <c r="D1395" s="130" t="s">
        <v>253</v>
      </c>
      <c r="E1395" s="131" t="s">
        <v>2225</v>
      </c>
      <c r="F1395" s="132" t="s">
        <v>2226</v>
      </c>
      <c r="G1395" s="133" t="s">
        <v>101</v>
      </c>
      <c r="H1395" s="134">
        <v>5.3</v>
      </c>
      <c r="I1395" s="135"/>
      <c r="J1395" s="136">
        <f>ROUND(I1395*H1395,2)</f>
        <v>0</v>
      </c>
      <c r="K1395" s="132" t="s">
        <v>256</v>
      </c>
      <c r="L1395" s="33"/>
      <c r="M1395" s="137" t="s">
        <v>19</v>
      </c>
      <c r="N1395" s="138" t="s">
        <v>44</v>
      </c>
      <c r="P1395" s="139">
        <f>O1395*H1395</f>
        <v>0</v>
      </c>
      <c r="Q1395" s="139">
        <v>9.0000000000000006E-5</v>
      </c>
      <c r="R1395" s="139">
        <f>Q1395*H1395</f>
        <v>4.7699999999999999E-4</v>
      </c>
      <c r="S1395" s="139">
        <v>0</v>
      </c>
      <c r="T1395" s="140">
        <f>S1395*H1395</f>
        <v>0</v>
      </c>
      <c r="AR1395" s="141" t="s">
        <v>346</v>
      </c>
      <c r="AT1395" s="141" t="s">
        <v>253</v>
      </c>
      <c r="AU1395" s="141" t="s">
        <v>83</v>
      </c>
      <c r="AY1395" s="18" t="s">
        <v>251</v>
      </c>
      <c r="BE1395" s="142">
        <f>IF(N1395="základní",J1395,0)</f>
        <v>0</v>
      </c>
      <c r="BF1395" s="142">
        <f>IF(N1395="snížená",J1395,0)</f>
        <v>0</v>
      </c>
      <c r="BG1395" s="142">
        <f>IF(N1395="zákl. přenesená",J1395,0)</f>
        <v>0</v>
      </c>
      <c r="BH1395" s="142">
        <f>IF(N1395="sníž. přenesená",J1395,0)</f>
        <v>0</v>
      </c>
      <c r="BI1395" s="142">
        <f>IF(N1395="nulová",J1395,0)</f>
        <v>0</v>
      </c>
      <c r="BJ1395" s="18" t="s">
        <v>81</v>
      </c>
      <c r="BK1395" s="142">
        <f>ROUND(I1395*H1395,2)</f>
        <v>0</v>
      </c>
      <c r="BL1395" s="18" t="s">
        <v>346</v>
      </c>
      <c r="BM1395" s="141" t="s">
        <v>2227</v>
      </c>
    </row>
    <row r="1396" spans="2:65" s="1" customFormat="1" ht="11.25">
      <c r="B1396" s="33"/>
      <c r="D1396" s="143" t="s">
        <v>259</v>
      </c>
      <c r="F1396" s="144" t="s">
        <v>2228</v>
      </c>
      <c r="I1396" s="145"/>
      <c r="L1396" s="33"/>
      <c r="M1396" s="146"/>
      <c r="T1396" s="54"/>
      <c r="AT1396" s="18" t="s">
        <v>259</v>
      </c>
      <c r="AU1396" s="18" t="s">
        <v>83</v>
      </c>
    </row>
    <row r="1397" spans="2:65" s="13" customFormat="1" ht="11.25">
      <c r="B1397" s="155"/>
      <c r="D1397" s="148" t="s">
        <v>261</v>
      </c>
      <c r="E1397" s="156" t="s">
        <v>19</v>
      </c>
      <c r="F1397" s="157" t="s">
        <v>2217</v>
      </c>
      <c r="H1397" s="156" t="s">
        <v>19</v>
      </c>
      <c r="I1397" s="158"/>
      <c r="L1397" s="155"/>
      <c r="M1397" s="159"/>
      <c r="T1397" s="160"/>
      <c r="AT1397" s="156" t="s">
        <v>261</v>
      </c>
      <c r="AU1397" s="156" t="s">
        <v>83</v>
      </c>
      <c r="AV1397" s="13" t="s">
        <v>81</v>
      </c>
      <c r="AW1397" s="13" t="s">
        <v>35</v>
      </c>
      <c r="AX1397" s="13" t="s">
        <v>73</v>
      </c>
      <c r="AY1397" s="156" t="s">
        <v>251</v>
      </c>
    </row>
    <row r="1398" spans="2:65" s="12" customFormat="1" ht="11.25">
      <c r="B1398" s="147"/>
      <c r="D1398" s="148" t="s">
        <v>261</v>
      </c>
      <c r="E1398" s="149" t="s">
        <v>19</v>
      </c>
      <c r="F1398" s="150" t="s">
        <v>2218</v>
      </c>
      <c r="H1398" s="151">
        <v>5.3</v>
      </c>
      <c r="I1398" s="152"/>
      <c r="L1398" s="147"/>
      <c r="M1398" s="153"/>
      <c r="T1398" s="154"/>
      <c r="AT1398" s="149" t="s">
        <v>261</v>
      </c>
      <c r="AU1398" s="149" t="s">
        <v>83</v>
      </c>
      <c r="AV1398" s="12" t="s">
        <v>83</v>
      </c>
      <c r="AW1398" s="12" t="s">
        <v>35</v>
      </c>
      <c r="AX1398" s="12" t="s">
        <v>81</v>
      </c>
      <c r="AY1398" s="149" t="s">
        <v>251</v>
      </c>
    </row>
    <row r="1399" spans="2:65" s="1" customFormat="1" ht="16.5" customHeight="1">
      <c r="B1399" s="33"/>
      <c r="C1399" s="130" t="s">
        <v>2229</v>
      </c>
      <c r="D1399" s="130" t="s">
        <v>253</v>
      </c>
      <c r="E1399" s="131" t="s">
        <v>2230</v>
      </c>
      <c r="F1399" s="132" t="s">
        <v>2231</v>
      </c>
      <c r="G1399" s="133" t="s">
        <v>90</v>
      </c>
      <c r="H1399" s="134">
        <v>2.12</v>
      </c>
      <c r="I1399" s="135"/>
      <c r="J1399" s="136">
        <f>ROUND(I1399*H1399,2)</f>
        <v>0</v>
      </c>
      <c r="K1399" s="132" t="s">
        <v>256</v>
      </c>
      <c r="L1399" s="33"/>
      <c r="M1399" s="137" t="s">
        <v>19</v>
      </c>
      <c r="N1399" s="138" t="s">
        <v>44</v>
      </c>
      <c r="P1399" s="139">
        <f>O1399*H1399</f>
        <v>0</v>
      </c>
      <c r="Q1399" s="139">
        <v>5.0000000000000002E-5</v>
      </c>
      <c r="R1399" s="139">
        <f>Q1399*H1399</f>
        <v>1.0600000000000002E-4</v>
      </c>
      <c r="S1399" s="139">
        <v>0</v>
      </c>
      <c r="T1399" s="140">
        <f>S1399*H1399</f>
        <v>0</v>
      </c>
      <c r="AR1399" s="141" t="s">
        <v>346</v>
      </c>
      <c r="AT1399" s="141" t="s">
        <v>253</v>
      </c>
      <c r="AU1399" s="141" t="s">
        <v>83</v>
      </c>
      <c r="AY1399" s="18" t="s">
        <v>251</v>
      </c>
      <c r="BE1399" s="142">
        <f>IF(N1399="základní",J1399,0)</f>
        <v>0</v>
      </c>
      <c r="BF1399" s="142">
        <f>IF(N1399="snížená",J1399,0)</f>
        <v>0</v>
      </c>
      <c r="BG1399" s="142">
        <f>IF(N1399="zákl. přenesená",J1399,0)</f>
        <v>0</v>
      </c>
      <c r="BH1399" s="142">
        <f>IF(N1399="sníž. přenesená",J1399,0)</f>
        <v>0</v>
      </c>
      <c r="BI1399" s="142">
        <f>IF(N1399="nulová",J1399,0)</f>
        <v>0</v>
      </c>
      <c r="BJ1399" s="18" t="s">
        <v>81</v>
      </c>
      <c r="BK1399" s="142">
        <f>ROUND(I1399*H1399,2)</f>
        <v>0</v>
      </c>
      <c r="BL1399" s="18" t="s">
        <v>346</v>
      </c>
      <c r="BM1399" s="141" t="s">
        <v>2232</v>
      </c>
    </row>
    <row r="1400" spans="2:65" s="1" customFormat="1" ht="11.25">
      <c r="B1400" s="33"/>
      <c r="D1400" s="143" t="s">
        <v>259</v>
      </c>
      <c r="F1400" s="144" t="s">
        <v>2233</v>
      </c>
      <c r="I1400" s="145"/>
      <c r="L1400" s="33"/>
      <c r="M1400" s="146"/>
      <c r="T1400" s="54"/>
      <c r="AT1400" s="18" t="s">
        <v>259</v>
      </c>
      <c r="AU1400" s="18" t="s">
        <v>83</v>
      </c>
    </row>
    <row r="1401" spans="2:65" s="12" customFormat="1" ht="11.25">
      <c r="B1401" s="147"/>
      <c r="D1401" s="148" t="s">
        <v>261</v>
      </c>
      <c r="E1401" s="149" t="s">
        <v>19</v>
      </c>
      <c r="F1401" s="150" t="s">
        <v>139</v>
      </c>
      <c r="H1401" s="151">
        <v>2.12</v>
      </c>
      <c r="I1401" s="152"/>
      <c r="L1401" s="147"/>
      <c r="M1401" s="153"/>
      <c r="T1401" s="154"/>
      <c r="AT1401" s="149" t="s">
        <v>261</v>
      </c>
      <c r="AU1401" s="149" t="s">
        <v>83</v>
      </c>
      <c r="AV1401" s="12" t="s">
        <v>83</v>
      </c>
      <c r="AW1401" s="12" t="s">
        <v>35</v>
      </c>
      <c r="AX1401" s="12" t="s">
        <v>81</v>
      </c>
      <c r="AY1401" s="149" t="s">
        <v>251</v>
      </c>
    </row>
    <row r="1402" spans="2:65" s="1" customFormat="1" ht="24.2" customHeight="1">
      <c r="B1402" s="33"/>
      <c r="C1402" s="130" t="s">
        <v>2234</v>
      </c>
      <c r="D1402" s="130" t="s">
        <v>253</v>
      </c>
      <c r="E1402" s="131" t="s">
        <v>2235</v>
      </c>
      <c r="F1402" s="132" t="s">
        <v>2236</v>
      </c>
      <c r="G1402" s="133" t="s">
        <v>324</v>
      </c>
      <c r="H1402" s="134">
        <v>6.4000000000000001E-2</v>
      </c>
      <c r="I1402" s="135"/>
      <c r="J1402" s="136">
        <f>ROUND(I1402*H1402,2)</f>
        <v>0</v>
      </c>
      <c r="K1402" s="132" t="s">
        <v>256</v>
      </c>
      <c r="L1402" s="33"/>
      <c r="M1402" s="137" t="s">
        <v>19</v>
      </c>
      <c r="N1402" s="138" t="s">
        <v>44</v>
      </c>
      <c r="P1402" s="139">
        <f>O1402*H1402</f>
        <v>0</v>
      </c>
      <c r="Q1402" s="139">
        <v>0</v>
      </c>
      <c r="R1402" s="139">
        <f>Q1402*H1402</f>
        <v>0</v>
      </c>
      <c r="S1402" s="139">
        <v>0</v>
      </c>
      <c r="T1402" s="140">
        <f>S1402*H1402</f>
        <v>0</v>
      </c>
      <c r="AR1402" s="141" t="s">
        <v>346</v>
      </c>
      <c r="AT1402" s="141" t="s">
        <v>253</v>
      </c>
      <c r="AU1402" s="141" t="s">
        <v>83</v>
      </c>
      <c r="AY1402" s="18" t="s">
        <v>251</v>
      </c>
      <c r="BE1402" s="142">
        <f>IF(N1402="základní",J1402,0)</f>
        <v>0</v>
      </c>
      <c r="BF1402" s="142">
        <f>IF(N1402="snížená",J1402,0)</f>
        <v>0</v>
      </c>
      <c r="BG1402" s="142">
        <f>IF(N1402="zákl. přenesená",J1402,0)</f>
        <v>0</v>
      </c>
      <c r="BH1402" s="142">
        <f>IF(N1402="sníž. přenesená",J1402,0)</f>
        <v>0</v>
      </c>
      <c r="BI1402" s="142">
        <f>IF(N1402="nulová",J1402,0)</f>
        <v>0</v>
      </c>
      <c r="BJ1402" s="18" t="s">
        <v>81</v>
      </c>
      <c r="BK1402" s="142">
        <f>ROUND(I1402*H1402,2)</f>
        <v>0</v>
      </c>
      <c r="BL1402" s="18" t="s">
        <v>346</v>
      </c>
      <c r="BM1402" s="141" t="s">
        <v>2237</v>
      </c>
    </row>
    <row r="1403" spans="2:65" s="1" customFormat="1" ht="11.25">
      <c r="B1403" s="33"/>
      <c r="D1403" s="143" t="s">
        <v>259</v>
      </c>
      <c r="F1403" s="144" t="s">
        <v>2238</v>
      </c>
      <c r="I1403" s="145"/>
      <c r="L1403" s="33"/>
      <c r="M1403" s="146"/>
      <c r="T1403" s="54"/>
      <c r="AT1403" s="18" t="s">
        <v>259</v>
      </c>
      <c r="AU1403" s="18" t="s">
        <v>83</v>
      </c>
    </row>
    <row r="1404" spans="2:65" s="11" customFormat="1" ht="22.9" customHeight="1">
      <c r="B1404" s="118"/>
      <c r="D1404" s="119" t="s">
        <v>72</v>
      </c>
      <c r="E1404" s="128" t="s">
        <v>2239</v>
      </c>
      <c r="F1404" s="128" t="s">
        <v>2240</v>
      </c>
      <c r="I1404" s="121"/>
      <c r="J1404" s="129">
        <f>BK1404</f>
        <v>0</v>
      </c>
      <c r="L1404" s="118"/>
      <c r="M1404" s="123"/>
      <c r="P1404" s="124">
        <f>SUM(P1405:P1441)</f>
        <v>0</v>
      </c>
      <c r="R1404" s="124">
        <f>SUM(R1405:R1441)</f>
        <v>1.4114140000000001E-2</v>
      </c>
      <c r="T1404" s="125">
        <f>SUM(T1405:T1441)</f>
        <v>0</v>
      </c>
      <c r="AR1404" s="119" t="s">
        <v>83</v>
      </c>
      <c r="AT1404" s="126" t="s">
        <v>72</v>
      </c>
      <c r="AU1404" s="126" t="s">
        <v>81</v>
      </c>
      <c r="AY1404" s="119" t="s">
        <v>251</v>
      </c>
      <c r="BK1404" s="127">
        <f>SUM(BK1405:BK1441)</f>
        <v>0</v>
      </c>
    </row>
    <row r="1405" spans="2:65" s="1" customFormat="1" ht="16.5" customHeight="1">
      <c r="B1405" s="33"/>
      <c r="C1405" s="130" t="s">
        <v>2241</v>
      </c>
      <c r="D1405" s="130" t="s">
        <v>253</v>
      </c>
      <c r="E1405" s="131" t="s">
        <v>2242</v>
      </c>
      <c r="F1405" s="132" t="s">
        <v>2243</v>
      </c>
      <c r="G1405" s="133" t="s">
        <v>90</v>
      </c>
      <c r="H1405" s="134">
        <v>19.7</v>
      </c>
      <c r="I1405" s="135"/>
      <c r="J1405" s="136">
        <f>ROUND(I1405*H1405,2)</f>
        <v>0</v>
      </c>
      <c r="K1405" s="132" t="s">
        <v>256</v>
      </c>
      <c r="L1405" s="33"/>
      <c r="M1405" s="137" t="s">
        <v>19</v>
      </c>
      <c r="N1405" s="138" t="s">
        <v>44</v>
      </c>
      <c r="P1405" s="139">
        <f>O1405*H1405</f>
        <v>0</v>
      </c>
      <c r="Q1405" s="139">
        <v>1.7000000000000001E-4</v>
      </c>
      <c r="R1405" s="139">
        <f>Q1405*H1405</f>
        <v>3.349E-3</v>
      </c>
      <c r="S1405" s="139">
        <v>0</v>
      </c>
      <c r="T1405" s="140">
        <f>S1405*H1405</f>
        <v>0</v>
      </c>
      <c r="AR1405" s="141" t="s">
        <v>346</v>
      </c>
      <c r="AT1405" s="141" t="s">
        <v>253</v>
      </c>
      <c r="AU1405" s="141" t="s">
        <v>83</v>
      </c>
      <c r="AY1405" s="18" t="s">
        <v>251</v>
      </c>
      <c r="BE1405" s="142">
        <f>IF(N1405="základní",J1405,0)</f>
        <v>0</v>
      </c>
      <c r="BF1405" s="142">
        <f>IF(N1405="snížená",J1405,0)</f>
        <v>0</v>
      </c>
      <c r="BG1405" s="142">
        <f>IF(N1405="zákl. přenesená",J1405,0)</f>
        <v>0</v>
      </c>
      <c r="BH1405" s="142">
        <f>IF(N1405="sníž. přenesená",J1405,0)</f>
        <v>0</v>
      </c>
      <c r="BI1405" s="142">
        <f>IF(N1405="nulová",J1405,0)</f>
        <v>0</v>
      </c>
      <c r="BJ1405" s="18" t="s">
        <v>81</v>
      </c>
      <c r="BK1405" s="142">
        <f>ROUND(I1405*H1405,2)</f>
        <v>0</v>
      </c>
      <c r="BL1405" s="18" t="s">
        <v>346</v>
      </c>
      <c r="BM1405" s="141" t="s">
        <v>2244</v>
      </c>
    </row>
    <row r="1406" spans="2:65" s="1" customFormat="1" ht="11.25">
      <c r="B1406" s="33"/>
      <c r="D1406" s="143" t="s">
        <v>259</v>
      </c>
      <c r="F1406" s="144" t="s">
        <v>2245</v>
      </c>
      <c r="I1406" s="145"/>
      <c r="L1406" s="33"/>
      <c r="M1406" s="146"/>
      <c r="T1406" s="54"/>
      <c r="AT1406" s="18" t="s">
        <v>259</v>
      </c>
      <c r="AU1406" s="18" t="s">
        <v>83</v>
      </c>
    </row>
    <row r="1407" spans="2:65" s="13" customFormat="1" ht="11.25">
      <c r="B1407" s="155"/>
      <c r="D1407" s="148" t="s">
        <v>261</v>
      </c>
      <c r="E1407" s="156" t="s">
        <v>19</v>
      </c>
      <c r="F1407" s="157" t="s">
        <v>1906</v>
      </c>
      <c r="H1407" s="156" t="s">
        <v>19</v>
      </c>
      <c r="I1407" s="158"/>
      <c r="L1407" s="155"/>
      <c r="M1407" s="159"/>
      <c r="T1407" s="160"/>
      <c r="AT1407" s="156" t="s">
        <v>261</v>
      </c>
      <c r="AU1407" s="156" t="s">
        <v>83</v>
      </c>
      <c r="AV1407" s="13" t="s">
        <v>81</v>
      </c>
      <c r="AW1407" s="13" t="s">
        <v>35</v>
      </c>
      <c r="AX1407" s="13" t="s">
        <v>73</v>
      </c>
      <c r="AY1407" s="156" t="s">
        <v>251</v>
      </c>
    </row>
    <row r="1408" spans="2:65" s="12" customFormat="1" ht="11.25">
      <c r="B1408" s="147"/>
      <c r="D1408" s="148" t="s">
        <v>261</v>
      </c>
      <c r="E1408" s="149" t="s">
        <v>19</v>
      </c>
      <c r="F1408" s="150" t="s">
        <v>2246</v>
      </c>
      <c r="H1408" s="151">
        <v>6.28</v>
      </c>
      <c r="I1408" s="152"/>
      <c r="L1408" s="147"/>
      <c r="M1408" s="153"/>
      <c r="T1408" s="154"/>
      <c r="AT1408" s="149" t="s">
        <v>261</v>
      </c>
      <c r="AU1408" s="149" t="s">
        <v>83</v>
      </c>
      <c r="AV1408" s="12" t="s">
        <v>83</v>
      </c>
      <c r="AW1408" s="12" t="s">
        <v>35</v>
      </c>
      <c r="AX1408" s="12" t="s">
        <v>73</v>
      </c>
      <c r="AY1408" s="149" t="s">
        <v>251</v>
      </c>
    </row>
    <row r="1409" spans="2:65" s="13" customFormat="1" ht="11.25">
      <c r="B1409" s="155"/>
      <c r="D1409" s="148" t="s">
        <v>261</v>
      </c>
      <c r="E1409" s="156" t="s">
        <v>19</v>
      </c>
      <c r="F1409" s="157" t="s">
        <v>1918</v>
      </c>
      <c r="H1409" s="156" t="s">
        <v>19</v>
      </c>
      <c r="I1409" s="158"/>
      <c r="L1409" s="155"/>
      <c r="M1409" s="159"/>
      <c r="T1409" s="160"/>
      <c r="AT1409" s="156" t="s">
        <v>261</v>
      </c>
      <c r="AU1409" s="156" t="s">
        <v>83</v>
      </c>
      <c r="AV1409" s="13" t="s">
        <v>81</v>
      </c>
      <c r="AW1409" s="13" t="s">
        <v>35</v>
      </c>
      <c r="AX1409" s="13" t="s">
        <v>73</v>
      </c>
      <c r="AY1409" s="156" t="s">
        <v>251</v>
      </c>
    </row>
    <row r="1410" spans="2:65" s="12" customFormat="1" ht="11.25">
      <c r="B1410" s="147"/>
      <c r="D1410" s="148" t="s">
        <v>261</v>
      </c>
      <c r="E1410" s="149" t="s">
        <v>19</v>
      </c>
      <c r="F1410" s="150" t="s">
        <v>2247</v>
      </c>
      <c r="H1410" s="151">
        <v>4</v>
      </c>
      <c r="I1410" s="152"/>
      <c r="L1410" s="147"/>
      <c r="M1410" s="153"/>
      <c r="T1410" s="154"/>
      <c r="AT1410" s="149" t="s">
        <v>261</v>
      </c>
      <c r="AU1410" s="149" t="s">
        <v>83</v>
      </c>
      <c r="AV1410" s="12" t="s">
        <v>83</v>
      </c>
      <c r="AW1410" s="12" t="s">
        <v>35</v>
      </c>
      <c r="AX1410" s="12" t="s">
        <v>73</v>
      </c>
      <c r="AY1410" s="149" t="s">
        <v>251</v>
      </c>
    </row>
    <row r="1411" spans="2:65" s="13" customFormat="1" ht="11.25">
      <c r="B1411" s="155"/>
      <c r="D1411" s="148" t="s">
        <v>261</v>
      </c>
      <c r="E1411" s="156" t="s">
        <v>19</v>
      </c>
      <c r="F1411" s="157" t="s">
        <v>1826</v>
      </c>
      <c r="H1411" s="156" t="s">
        <v>19</v>
      </c>
      <c r="I1411" s="158"/>
      <c r="L1411" s="155"/>
      <c r="M1411" s="159"/>
      <c r="T1411" s="160"/>
      <c r="AT1411" s="156" t="s">
        <v>261</v>
      </c>
      <c r="AU1411" s="156" t="s">
        <v>83</v>
      </c>
      <c r="AV1411" s="13" t="s">
        <v>81</v>
      </c>
      <c r="AW1411" s="13" t="s">
        <v>35</v>
      </c>
      <c r="AX1411" s="13" t="s">
        <v>73</v>
      </c>
      <c r="AY1411" s="156" t="s">
        <v>251</v>
      </c>
    </row>
    <row r="1412" spans="2:65" s="12" customFormat="1" ht="11.25">
      <c r="B1412" s="147"/>
      <c r="D1412" s="148" t="s">
        <v>261</v>
      </c>
      <c r="E1412" s="149" t="s">
        <v>19</v>
      </c>
      <c r="F1412" s="150" t="s">
        <v>1827</v>
      </c>
      <c r="H1412" s="151">
        <v>9.42</v>
      </c>
      <c r="I1412" s="152"/>
      <c r="L1412" s="147"/>
      <c r="M1412" s="153"/>
      <c r="T1412" s="154"/>
      <c r="AT1412" s="149" t="s">
        <v>261</v>
      </c>
      <c r="AU1412" s="149" t="s">
        <v>83</v>
      </c>
      <c r="AV1412" s="12" t="s">
        <v>83</v>
      </c>
      <c r="AW1412" s="12" t="s">
        <v>35</v>
      </c>
      <c r="AX1412" s="12" t="s">
        <v>73</v>
      </c>
      <c r="AY1412" s="149" t="s">
        <v>251</v>
      </c>
    </row>
    <row r="1413" spans="2:65" s="15" customFormat="1" ht="11.25">
      <c r="B1413" s="168"/>
      <c r="D1413" s="148" t="s">
        <v>261</v>
      </c>
      <c r="E1413" s="169" t="s">
        <v>92</v>
      </c>
      <c r="F1413" s="170" t="s">
        <v>393</v>
      </c>
      <c r="H1413" s="171">
        <v>19.7</v>
      </c>
      <c r="I1413" s="172"/>
      <c r="L1413" s="168"/>
      <c r="M1413" s="173"/>
      <c r="T1413" s="174"/>
      <c r="AT1413" s="169" t="s">
        <v>261</v>
      </c>
      <c r="AU1413" s="169" t="s">
        <v>83</v>
      </c>
      <c r="AV1413" s="15" t="s">
        <v>268</v>
      </c>
      <c r="AW1413" s="15" t="s">
        <v>35</v>
      </c>
      <c r="AX1413" s="15" t="s">
        <v>81</v>
      </c>
      <c r="AY1413" s="169" t="s">
        <v>251</v>
      </c>
    </row>
    <row r="1414" spans="2:65" s="1" customFormat="1" ht="16.5" customHeight="1">
      <c r="B1414" s="33"/>
      <c r="C1414" s="130" t="s">
        <v>2248</v>
      </c>
      <c r="D1414" s="130" t="s">
        <v>253</v>
      </c>
      <c r="E1414" s="131" t="s">
        <v>2249</v>
      </c>
      <c r="F1414" s="132" t="s">
        <v>2250</v>
      </c>
      <c r="G1414" s="133" t="s">
        <v>90</v>
      </c>
      <c r="H1414" s="134">
        <v>19.7</v>
      </c>
      <c r="I1414" s="135"/>
      <c r="J1414" s="136">
        <f>ROUND(I1414*H1414,2)</f>
        <v>0</v>
      </c>
      <c r="K1414" s="132" t="s">
        <v>256</v>
      </c>
      <c r="L1414" s="33"/>
      <c r="M1414" s="137" t="s">
        <v>19</v>
      </c>
      <c r="N1414" s="138" t="s">
        <v>44</v>
      </c>
      <c r="P1414" s="139">
        <f>O1414*H1414</f>
        <v>0</v>
      </c>
      <c r="Q1414" s="139">
        <v>1.2999999999999999E-4</v>
      </c>
      <c r="R1414" s="139">
        <f>Q1414*H1414</f>
        <v>2.5609999999999995E-3</v>
      </c>
      <c r="S1414" s="139">
        <v>0</v>
      </c>
      <c r="T1414" s="140">
        <f>S1414*H1414</f>
        <v>0</v>
      </c>
      <c r="AR1414" s="141" t="s">
        <v>346</v>
      </c>
      <c r="AT1414" s="141" t="s">
        <v>253</v>
      </c>
      <c r="AU1414" s="141" t="s">
        <v>83</v>
      </c>
      <c r="AY1414" s="18" t="s">
        <v>251</v>
      </c>
      <c r="BE1414" s="142">
        <f>IF(N1414="základní",J1414,0)</f>
        <v>0</v>
      </c>
      <c r="BF1414" s="142">
        <f>IF(N1414="snížená",J1414,0)</f>
        <v>0</v>
      </c>
      <c r="BG1414" s="142">
        <f>IF(N1414="zákl. přenesená",J1414,0)</f>
        <v>0</v>
      </c>
      <c r="BH1414" s="142">
        <f>IF(N1414="sníž. přenesená",J1414,0)</f>
        <v>0</v>
      </c>
      <c r="BI1414" s="142">
        <f>IF(N1414="nulová",J1414,0)</f>
        <v>0</v>
      </c>
      <c r="BJ1414" s="18" t="s">
        <v>81</v>
      </c>
      <c r="BK1414" s="142">
        <f>ROUND(I1414*H1414,2)</f>
        <v>0</v>
      </c>
      <c r="BL1414" s="18" t="s">
        <v>346</v>
      </c>
      <c r="BM1414" s="141" t="s">
        <v>2251</v>
      </c>
    </row>
    <row r="1415" spans="2:65" s="1" customFormat="1" ht="11.25">
      <c r="B1415" s="33"/>
      <c r="D1415" s="143" t="s">
        <v>259</v>
      </c>
      <c r="F1415" s="144" t="s">
        <v>2252</v>
      </c>
      <c r="I1415" s="145"/>
      <c r="L1415" s="33"/>
      <c r="M1415" s="146"/>
      <c r="T1415" s="54"/>
      <c r="AT1415" s="18" t="s">
        <v>259</v>
      </c>
      <c r="AU1415" s="18" t="s">
        <v>83</v>
      </c>
    </row>
    <row r="1416" spans="2:65" s="12" customFormat="1" ht="11.25">
      <c r="B1416" s="147"/>
      <c r="D1416" s="148" t="s">
        <v>261</v>
      </c>
      <c r="E1416" s="149" t="s">
        <v>19</v>
      </c>
      <c r="F1416" s="150" t="s">
        <v>92</v>
      </c>
      <c r="H1416" s="151">
        <v>19.7</v>
      </c>
      <c r="I1416" s="152"/>
      <c r="L1416" s="147"/>
      <c r="M1416" s="153"/>
      <c r="T1416" s="154"/>
      <c r="AT1416" s="149" t="s">
        <v>261</v>
      </c>
      <c r="AU1416" s="149" t="s">
        <v>83</v>
      </c>
      <c r="AV1416" s="12" t="s">
        <v>83</v>
      </c>
      <c r="AW1416" s="12" t="s">
        <v>35</v>
      </c>
      <c r="AX1416" s="12" t="s">
        <v>81</v>
      </c>
      <c r="AY1416" s="149" t="s">
        <v>251</v>
      </c>
    </row>
    <row r="1417" spans="2:65" s="1" customFormat="1" ht="16.5" customHeight="1">
      <c r="B1417" s="33"/>
      <c r="C1417" s="130" t="s">
        <v>2253</v>
      </c>
      <c r="D1417" s="130" t="s">
        <v>253</v>
      </c>
      <c r="E1417" s="131" t="s">
        <v>2254</v>
      </c>
      <c r="F1417" s="132" t="s">
        <v>2255</v>
      </c>
      <c r="G1417" s="133" t="s">
        <v>90</v>
      </c>
      <c r="H1417" s="134">
        <v>19.7</v>
      </c>
      <c r="I1417" s="135"/>
      <c r="J1417" s="136">
        <f>ROUND(I1417*H1417,2)</f>
        <v>0</v>
      </c>
      <c r="K1417" s="132" t="s">
        <v>256</v>
      </c>
      <c r="L1417" s="33"/>
      <c r="M1417" s="137" t="s">
        <v>19</v>
      </c>
      <c r="N1417" s="138" t="s">
        <v>44</v>
      </c>
      <c r="P1417" s="139">
        <f>O1417*H1417</f>
        <v>0</v>
      </c>
      <c r="Q1417" s="139">
        <v>1.2E-4</v>
      </c>
      <c r="R1417" s="139">
        <f>Q1417*H1417</f>
        <v>2.3639999999999998E-3</v>
      </c>
      <c r="S1417" s="139">
        <v>0</v>
      </c>
      <c r="T1417" s="140">
        <f>S1417*H1417</f>
        <v>0</v>
      </c>
      <c r="AR1417" s="141" t="s">
        <v>346</v>
      </c>
      <c r="AT1417" s="141" t="s">
        <v>253</v>
      </c>
      <c r="AU1417" s="141" t="s">
        <v>83</v>
      </c>
      <c r="AY1417" s="18" t="s">
        <v>251</v>
      </c>
      <c r="BE1417" s="142">
        <f>IF(N1417="základní",J1417,0)</f>
        <v>0</v>
      </c>
      <c r="BF1417" s="142">
        <f>IF(N1417="snížená",J1417,0)</f>
        <v>0</v>
      </c>
      <c r="BG1417" s="142">
        <f>IF(N1417="zákl. přenesená",J1417,0)</f>
        <v>0</v>
      </c>
      <c r="BH1417" s="142">
        <f>IF(N1417="sníž. přenesená",J1417,0)</f>
        <v>0</v>
      </c>
      <c r="BI1417" s="142">
        <f>IF(N1417="nulová",J1417,0)</f>
        <v>0</v>
      </c>
      <c r="BJ1417" s="18" t="s">
        <v>81</v>
      </c>
      <c r="BK1417" s="142">
        <f>ROUND(I1417*H1417,2)</f>
        <v>0</v>
      </c>
      <c r="BL1417" s="18" t="s">
        <v>346</v>
      </c>
      <c r="BM1417" s="141" t="s">
        <v>2256</v>
      </c>
    </row>
    <row r="1418" spans="2:65" s="1" customFormat="1" ht="11.25">
      <c r="B1418" s="33"/>
      <c r="D1418" s="143" t="s">
        <v>259</v>
      </c>
      <c r="F1418" s="144" t="s">
        <v>2257</v>
      </c>
      <c r="I1418" s="145"/>
      <c r="L1418" s="33"/>
      <c r="M1418" s="146"/>
      <c r="T1418" s="54"/>
      <c r="AT1418" s="18" t="s">
        <v>259</v>
      </c>
      <c r="AU1418" s="18" t="s">
        <v>83</v>
      </c>
    </row>
    <row r="1419" spans="2:65" s="12" customFormat="1" ht="11.25">
      <c r="B1419" s="147"/>
      <c r="D1419" s="148" t="s">
        <v>261</v>
      </c>
      <c r="E1419" s="149" t="s">
        <v>19</v>
      </c>
      <c r="F1419" s="150" t="s">
        <v>92</v>
      </c>
      <c r="H1419" s="151">
        <v>19.7</v>
      </c>
      <c r="I1419" s="152"/>
      <c r="L1419" s="147"/>
      <c r="M1419" s="153"/>
      <c r="T1419" s="154"/>
      <c r="AT1419" s="149" t="s">
        <v>261</v>
      </c>
      <c r="AU1419" s="149" t="s">
        <v>83</v>
      </c>
      <c r="AV1419" s="12" t="s">
        <v>83</v>
      </c>
      <c r="AW1419" s="12" t="s">
        <v>35</v>
      </c>
      <c r="AX1419" s="12" t="s">
        <v>81</v>
      </c>
      <c r="AY1419" s="149" t="s">
        <v>251</v>
      </c>
    </row>
    <row r="1420" spans="2:65" s="1" customFormat="1" ht="21.75" customHeight="1">
      <c r="B1420" s="33"/>
      <c r="C1420" s="130" t="s">
        <v>2258</v>
      </c>
      <c r="D1420" s="130" t="s">
        <v>253</v>
      </c>
      <c r="E1420" s="131" t="s">
        <v>2259</v>
      </c>
      <c r="F1420" s="132" t="s">
        <v>2260</v>
      </c>
      <c r="G1420" s="133" t="s">
        <v>90</v>
      </c>
      <c r="H1420" s="134">
        <v>9.5739999999999998</v>
      </c>
      <c r="I1420" s="135"/>
      <c r="J1420" s="136">
        <f>ROUND(I1420*H1420,2)</f>
        <v>0</v>
      </c>
      <c r="K1420" s="132" t="s">
        <v>256</v>
      </c>
      <c r="L1420" s="33"/>
      <c r="M1420" s="137" t="s">
        <v>19</v>
      </c>
      <c r="N1420" s="138" t="s">
        <v>44</v>
      </c>
      <c r="P1420" s="139">
        <f>O1420*H1420</f>
        <v>0</v>
      </c>
      <c r="Q1420" s="139">
        <v>6.9999999999999994E-5</v>
      </c>
      <c r="R1420" s="139">
        <f>Q1420*H1420</f>
        <v>6.7017999999999993E-4</v>
      </c>
      <c r="S1420" s="139">
        <v>0</v>
      </c>
      <c r="T1420" s="140">
        <f>S1420*H1420</f>
        <v>0</v>
      </c>
      <c r="AR1420" s="141" t="s">
        <v>346</v>
      </c>
      <c r="AT1420" s="141" t="s">
        <v>253</v>
      </c>
      <c r="AU1420" s="141" t="s">
        <v>83</v>
      </c>
      <c r="AY1420" s="18" t="s">
        <v>251</v>
      </c>
      <c r="BE1420" s="142">
        <f>IF(N1420="základní",J1420,0)</f>
        <v>0</v>
      </c>
      <c r="BF1420" s="142">
        <f>IF(N1420="snížená",J1420,0)</f>
        <v>0</v>
      </c>
      <c r="BG1420" s="142">
        <f>IF(N1420="zákl. přenesená",J1420,0)</f>
        <v>0</v>
      </c>
      <c r="BH1420" s="142">
        <f>IF(N1420="sníž. přenesená",J1420,0)</f>
        <v>0</v>
      </c>
      <c r="BI1420" s="142">
        <f>IF(N1420="nulová",J1420,0)</f>
        <v>0</v>
      </c>
      <c r="BJ1420" s="18" t="s">
        <v>81</v>
      </c>
      <c r="BK1420" s="142">
        <f>ROUND(I1420*H1420,2)</f>
        <v>0</v>
      </c>
      <c r="BL1420" s="18" t="s">
        <v>346</v>
      </c>
      <c r="BM1420" s="141" t="s">
        <v>2261</v>
      </c>
    </row>
    <row r="1421" spans="2:65" s="1" customFormat="1" ht="11.25">
      <c r="B1421" s="33"/>
      <c r="D1421" s="143" t="s">
        <v>259</v>
      </c>
      <c r="F1421" s="144" t="s">
        <v>2262</v>
      </c>
      <c r="I1421" s="145"/>
      <c r="L1421" s="33"/>
      <c r="M1421" s="146"/>
      <c r="T1421" s="54"/>
      <c r="AT1421" s="18" t="s">
        <v>259</v>
      </c>
      <c r="AU1421" s="18" t="s">
        <v>83</v>
      </c>
    </row>
    <row r="1422" spans="2:65" s="13" customFormat="1" ht="11.25">
      <c r="B1422" s="155"/>
      <c r="D1422" s="148" t="s">
        <v>261</v>
      </c>
      <c r="E1422" s="156" t="s">
        <v>19</v>
      </c>
      <c r="F1422" s="157" t="s">
        <v>2263</v>
      </c>
      <c r="H1422" s="156" t="s">
        <v>19</v>
      </c>
      <c r="I1422" s="158"/>
      <c r="L1422" s="155"/>
      <c r="M1422" s="159"/>
      <c r="T1422" s="160"/>
      <c r="AT1422" s="156" t="s">
        <v>261</v>
      </c>
      <c r="AU1422" s="156" t="s">
        <v>83</v>
      </c>
      <c r="AV1422" s="13" t="s">
        <v>81</v>
      </c>
      <c r="AW1422" s="13" t="s">
        <v>35</v>
      </c>
      <c r="AX1422" s="13" t="s">
        <v>73</v>
      </c>
      <c r="AY1422" s="156" t="s">
        <v>251</v>
      </c>
    </row>
    <row r="1423" spans="2:65" s="12" customFormat="1" ht="11.25">
      <c r="B1423" s="147"/>
      <c r="D1423" s="148" t="s">
        <v>261</v>
      </c>
      <c r="E1423" s="149" t="s">
        <v>19</v>
      </c>
      <c r="F1423" s="150" t="s">
        <v>2264</v>
      </c>
      <c r="H1423" s="151">
        <v>1.28</v>
      </c>
      <c r="I1423" s="152"/>
      <c r="L1423" s="147"/>
      <c r="M1423" s="153"/>
      <c r="T1423" s="154"/>
      <c r="AT1423" s="149" t="s">
        <v>261</v>
      </c>
      <c r="AU1423" s="149" t="s">
        <v>83</v>
      </c>
      <c r="AV1423" s="12" t="s">
        <v>83</v>
      </c>
      <c r="AW1423" s="12" t="s">
        <v>35</v>
      </c>
      <c r="AX1423" s="12" t="s">
        <v>73</v>
      </c>
      <c r="AY1423" s="149" t="s">
        <v>251</v>
      </c>
    </row>
    <row r="1424" spans="2:65" s="13" customFormat="1" ht="11.25">
      <c r="B1424" s="155"/>
      <c r="D1424" s="148" t="s">
        <v>261</v>
      </c>
      <c r="E1424" s="156" t="s">
        <v>19</v>
      </c>
      <c r="F1424" s="157" t="s">
        <v>2265</v>
      </c>
      <c r="H1424" s="156" t="s">
        <v>19</v>
      </c>
      <c r="I1424" s="158"/>
      <c r="L1424" s="155"/>
      <c r="M1424" s="159"/>
      <c r="T1424" s="160"/>
      <c r="AT1424" s="156" t="s">
        <v>261</v>
      </c>
      <c r="AU1424" s="156" t="s">
        <v>83</v>
      </c>
      <c r="AV1424" s="13" t="s">
        <v>81</v>
      </c>
      <c r="AW1424" s="13" t="s">
        <v>35</v>
      </c>
      <c r="AX1424" s="13" t="s">
        <v>73</v>
      </c>
      <c r="AY1424" s="156" t="s">
        <v>251</v>
      </c>
    </row>
    <row r="1425" spans="2:65" s="12" customFormat="1" ht="11.25">
      <c r="B1425" s="147"/>
      <c r="D1425" s="148" t="s">
        <v>261</v>
      </c>
      <c r="E1425" s="149" t="s">
        <v>19</v>
      </c>
      <c r="F1425" s="150" t="s">
        <v>2266</v>
      </c>
      <c r="H1425" s="151">
        <v>8.2940000000000005</v>
      </c>
      <c r="I1425" s="152"/>
      <c r="L1425" s="147"/>
      <c r="M1425" s="153"/>
      <c r="T1425" s="154"/>
      <c r="AT1425" s="149" t="s">
        <v>261</v>
      </c>
      <c r="AU1425" s="149" t="s">
        <v>83</v>
      </c>
      <c r="AV1425" s="12" t="s">
        <v>83</v>
      </c>
      <c r="AW1425" s="12" t="s">
        <v>35</v>
      </c>
      <c r="AX1425" s="12" t="s">
        <v>73</v>
      </c>
      <c r="AY1425" s="149" t="s">
        <v>251</v>
      </c>
    </row>
    <row r="1426" spans="2:65" s="15" customFormat="1" ht="11.25">
      <c r="B1426" s="168"/>
      <c r="D1426" s="148" t="s">
        <v>261</v>
      </c>
      <c r="E1426" s="169" t="s">
        <v>96</v>
      </c>
      <c r="F1426" s="170" t="s">
        <v>393</v>
      </c>
      <c r="H1426" s="171">
        <v>9.5739999999999998</v>
      </c>
      <c r="I1426" s="172"/>
      <c r="L1426" s="168"/>
      <c r="M1426" s="173"/>
      <c r="T1426" s="174"/>
      <c r="AT1426" s="169" t="s">
        <v>261</v>
      </c>
      <c r="AU1426" s="169" t="s">
        <v>83</v>
      </c>
      <c r="AV1426" s="15" t="s">
        <v>268</v>
      </c>
      <c r="AW1426" s="15" t="s">
        <v>35</v>
      </c>
      <c r="AX1426" s="15" t="s">
        <v>81</v>
      </c>
      <c r="AY1426" s="169" t="s">
        <v>251</v>
      </c>
    </row>
    <row r="1427" spans="2:65" s="1" customFormat="1" ht="24.2" customHeight="1">
      <c r="B1427" s="33"/>
      <c r="C1427" s="130" t="s">
        <v>2267</v>
      </c>
      <c r="D1427" s="130" t="s">
        <v>253</v>
      </c>
      <c r="E1427" s="131" t="s">
        <v>2268</v>
      </c>
      <c r="F1427" s="132" t="s">
        <v>2269</v>
      </c>
      <c r="G1427" s="133" t="s">
        <v>90</v>
      </c>
      <c r="H1427" s="134">
        <v>9.5739999999999998</v>
      </c>
      <c r="I1427" s="135"/>
      <c r="J1427" s="136">
        <f>ROUND(I1427*H1427,2)</f>
        <v>0</v>
      </c>
      <c r="K1427" s="132" t="s">
        <v>256</v>
      </c>
      <c r="L1427" s="33"/>
      <c r="M1427" s="137" t="s">
        <v>19</v>
      </c>
      <c r="N1427" s="138" t="s">
        <v>44</v>
      </c>
      <c r="P1427" s="139">
        <f>O1427*H1427</f>
        <v>0</v>
      </c>
      <c r="Q1427" s="139">
        <v>8.0000000000000007E-5</v>
      </c>
      <c r="R1427" s="139">
        <f>Q1427*H1427</f>
        <v>7.6592000000000001E-4</v>
      </c>
      <c r="S1427" s="139">
        <v>0</v>
      </c>
      <c r="T1427" s="140">
        <f>S1427*H1427</f>
        <v>0</v>
      </c>
      <c r="AR1427" s="141" t="s">
        <v>346</v>
      </c>
      <c r="AT1427" s="141" t="s">
        <v>253</v>
      </c>
      <c r="AU1427" s="141" t="s">
        <v>83</v>
      </c>
      <c r="AY1427" s="18" t="s">
        <v>251</v>
      </c>
      <c r="BE1427" s="142">
        <f>IF(N1427="základní",J1427,0)</f>
        <v>0</v>
      </c>
      <c r="BF1427" s="142">
        <f>IF(N1427="snížená",J1427,0)</f>
        <v>0</v>
      </c>
      <c r="BG1427" s="142">
        <f>IF(N1427="zákl. přenesená",J1427,0)</f>
        <v>0</v>
      </c>
      <c r="BH1427" s="142">
        <f>IF(N1427="sníž. přenesená",J1427,0)</f>
        <v>0</v>
      </c>
      <c r="BI1427" s="142">
        <f>IF(N1427="nulová",J1427,0)</f>
        <v>0</v>
      </c>
      <c r="BJ1427" s="18" t="s">
        <v>81</v>
      </c>
      <c r="BK1427" s="142">
        <f>ROUND(I1427*H1427,2)</f>
        <v>0</v>
      </c>
      <c r="BL1427" s="18" t="s">
        <v>346</v>
      </c>
      <c r="BM1427" s="141" t="s">
        <v>2270</v>
      </c>
    </row>
    <row r="1428" spans="2:65" s="1" customFormat="1" ht="11.25">
      <c r="B1428" s="33"/>
      <c r="D1428" s="143" t="s">
        <v>259</v>
      </c>
      <c r="F1428" s="144" t="s">
        <v>2271</v>
      </c>
      <c r="I1428" s="145"/>
      <c r="L1428" s="33"/>
      <c r="M1428" s="146"/>
      <c r="T1428" s="54"/>
      <c r="AT1428" s="18" t="s">
        <v>259</v>
      </c>
      <c r="AU1428" s="18" t="s">
        <v>83</v>
      </c>
    </row>
    <row r="1429" spans="2:65" s="12" customFormat="1" ht="11.25">
      <c r="B1429" s="147"/>
      <c r="D1429" s="148" t="s">
        <v>261</v>
      </c>
      <c r="E1429" s="149" t="s">
        <v>19</v>
      </c>
      <c r="F1429" s="150" t="s">
        <v>96</v>
      </c>
      <c r="H1429" s="151">
        <v>9.5739999999999998</v>
      </c>
      <c r="I1429" s="152"/>
      <c r="L1429" s="147"/>
      <c r="M1429" s="153"/>
      <c r="T1429" s="154"/>
      <c r="AT1429" s="149" t="s">
        <v>261</v>
      </c>
      <c r="AU1429" s="149" t="s">
        <v>83</v>
      </c>
      <c r="AV1429" s="12" t="s">
        <v>83</v>
      </c>
      <c r="AW1429" s="12" t="s">
        <v>35</v>
      </c>
      <c r="AX1429" s="12" t="s">
        <v>81</v>
      </c>
      <c r="AY1429" s="149" t="s">
        <v>251</v>
      </c>
    </row>
    <row r="1430" spans="2:65" s="1" customFormat="1" ht="16.5" customHeight="1">
      <c r="B1430" s="33"/>
      <c r="C1430" s="130" t="s">
        <v>2272</v>
      </c>
      <c r="D1430" s="130" t="s">
        <v>253</v>
      </c>
      <c r="E1430" s="131" t="s">
        <v>2273</v>
      </c>
      <c r="F1430" s="132" t="s">
        <v>2274</v>
      </c>
      <c r="G1430" s="133" t="s">
        <v>90</v>
      </c>
      <c r="H1430" s="134">
        <v>9.5739999999999998</v>
      </c>
      <c r="I1430" s="135"/>
      <c r="J1430" s="136">
        <f>ROUND(I1430*H1430,2)</f>
        <v>0</v>
      </c>
      <c r="K1430" s="132" t="s">
        <v>256</v>
      </c>
      <c r="L1430" s="33"/>
      <c r="M1430" s="137" t="s">
        <v>19</v>
      </c>
      <c r="N1430" s="138" t="s">
        <v>44</v>
      </c>
      <c r="P1430" s="139">
        <f>O1430*H1430</f>
        <v>0</v>
      </c>
      <c r="Q1430" s="139">
        <v>0</v>
      </c>
      <c r="R1430" s="139">
        <f>Q1430*H1430</f>
        <v>0</v>
      </c>
      <c r="S1430" s="139">
        <v>0</v>
      </c>
      <c r="T1430" s="140">
        <f>S1430*H1430</f>
        <v>0</v>
      </c>
      <c r="AR1430" s="141" t="s">
        <v>346</v>
      </c>
      <c r="AT1430" s="141" t="s">
        <v>253</v>
      </c>
      <c r="AU1430" s="141" t="s">
        <v>83</v>
      </c>
      <c r="AY1430" s="18" t="s">
        <v>251</v>
      </c>
      <c r="BE1430" s="142">
        <f>IF(N1430="základní",J1430,0)</f>
        <v>0</v>
      </c>
      <c r="BF1430" s="142">
        <f>IF(N1430="snížená",J1430,0)</f>
        <v>0</v>
      </c>
      <c r="BG1430" s="142">
        <f>IF(N1430="zákl. přenesená",J1430,0)</f>
        <v>0</v>
      </c>
      <c r="BH1430" s="142">
        <f>IF(N1430="sníž. přenesená",J1430,0)</f>
        <v>0</v>
      </c>
      <c r="BI1430" s="142">
        <f>IF(N1430="nulová",J1430,0)</f>
        <v>0</v>
      </c>
      <c r="BJ1430" s="18" t="s">
        <v>81</v>
      </c>
      <c r="BK1430" s="142">
        <f>ROUND(I1430*H1430,2)</f>
        <v>0</v>
      </c>
      <c r="BL1430" s="18" t="s">
        <v>346</v>
      </c>
      <c r="BM1430" s="141" t="s">
        <v>2275</v>
      </c>
    </row>
    <row r="1431" spans="2:65" s="1" customFormat="1" ht="11.25">
      <c r="B1431" s="33"/>
      <c r="D1431" s="143" t="s">
        <v>259</v>
      </c>
      <c r="F1431" s="144" t="s">
        <v>2276</v>
      </c>
      <c r="I1431" s="145"/>
      <c r="L1431" s="33"/>
      <c r="M1431" s="146"/>
      <c r="T1431" s="54"/>
      <c r="AT1431" s="18" t="s">
        <v>259</v>
      </c>
      <c r="AU1431" s="18" t="s">
        <v>83</v>
      </c>
    </row>
    <row r="1432" spans="2:65" s="12" customFormat="1" ht="11.25">
      <c r="B1432" s="147"/>
      <c r="D1432" s="148" t="s">
        <v>261</v>
      </c>
      <c r="E1432" s="149" t="s">
        <v>19</v>
      </c>
      <c r="F1432" s="150" t="s">
        <v>96</v>
      </c>
      <c r="H1432" s="151">
        <v>9.5739999999999998</v>
      </c>
      <c r="I1432" s="152"/>
      <c r="L1432" s="147"/>
      <c r="M1432" s="153"/>
      <c r="T1432" s="154"/>
      <c r="AT1432" s="149" t="s">
        <v>261</v>
      </c>
      <c r="AU1432" s="149" t="s">
        <v>83</v>
      </c>
      <c r="AV1432" s="12" t="s">
        <v>83</v>
      </c>
      <c r="AW1432" s="12" t="s">
        <v>35</v>
      </c>
      <c r="AX1432" s="12" t="s">
        <v>81</v>
      </c>
      <c r="AY1432" s="149" t="s">
        <v>251</v>
      </c>
    </row>
    <row r="1433" spans="2:65" s="1" customFormat="1" ht="16.5" customHeight="1">
      <c r="B1433" s="33"/>
      <c r="C1433" s="130" t="s">
        <v>2277</v>
      </c>
      <c r="D1433" s="130" t="s">
        <v>253</v>
      </c>
      <c r="E1433" s="131" t="s">
        <v>2278</v>
      </c>
      <c r="F1433" s="132" t="s">
        <v>2279</v>
      </c>
      <c r="G1433" s="133" t="s">
        <v>90</v>
      </c>
      <c r="H1433" s="134">
        <v>9.5739999999999998</v>
      </c>
      <c r="I1433" s="135"/>
      <c r="J1433" s="136">
        <f>ROUND(I1433*H1433,2)</f>
        <v>0</v>
      </c>
      <c r="K1433" s="132" t="s">
        <v>256</v>
      </c>
      <c r="L1433" s="33"/>
      <c r="M1433" s="137" t="s">
        <v>19</v>
      </c>
      <c r="N1433" s="138" t="s">
        <v>44</v>
      </c>
      <c r="P1433" s="139">
        <f>O1433*H1433</f>
        <v>0</v>
      </c>
      <c r="Q1433" s="139">
        <v>1.2999999999999999E-4</v>
      </c>
      <c r="R1433" s="139">
        <f>Q1433*H1433</f>
        <v>1.2446199999999999E-3</v>
      </c>
      <c r="S1433" s="139">
        <v>0</v>
      </c>
      <c r="T1433" s="140">
        <f>S1433*H1433</f>
        <v>0</v>
      </c>
      <c r="AR1433" s="141" t="s">
        <v>346</v>
      </c>
      <c r="AT1433" s="141" t="s">
        <v>253</v>
      </c>
      <c r="AU1433" s="141" t="s">
        <v>83</v>
      </c>
      <c r="AY1433" s="18" t="s">
        <v>251</v>
      </c>
      <c r="BE1433" s="142">
        <f>IF(N1433="základní",J1433,0)</f>
        <v>0</v>
      </c>
      <c r="BF1433" s="142">
        <f>IF(N1433="snížená",J1433,0)</f>
        <v>0</v>
      </c>
      <c r="BG1433" s="142">
        <f>IF(N1433="zákl. přenesená",J1433,0)</f>
        <v>0</v>
      </c>
      <c r="BH1433" s="142">
        <f>IF(N1433="sníž. přenesená",J1433,0)</f>
        <v>0</v>
      </c>
      <c r="BI1433" s="142">
        <f>IF(N1433="nulová",J1433,0)</f>
        <v>0</v>
      </c>
      <c r="BJ1433" s="18" t="s">
        <v>81</v>
      </c>
      <c r="BK1433" s="142">
        <f>ROUND(I1433*H1433,2)</f>
        <v>0</v>
      </c>
      <c r="BL1433" s="18" t="s">
        <v>346</v>
      </c>
      <c r="BM1433" s="141" t="s">
        <v>2280</v>
      </c>
    </row>
    <row r="1434" spans="2:65" s="1" customFormat="1" ht="11.25">
      <c r="B1434" s="33"/>
      <c r="D1434" s="143" t="s">
        <v>259</v>
      </c>
      <c r="F1434" s="144" t="s">
        <v>2281</v>
      </c>
      <c r="I1434" s="145"/>
      <c r="L1434" s="33"/>
      <c r="M1434" s="146"/>
      <c r="T1434" s="54"/>
      <c r="AT1434" s="18" t="s">
        <v>259</v>
      </c>
      <c r="AU1434" s="18" t="s">
        <v>83</v>
      </c>
    </row>
    <row r="1435" spans="2:65" s="12" customFormat="1" ht="11.25">
      <c r="B1435" s="147"/>
      <c r="D1435" s="148" t="s">
        <v>261</v>
      </c>
      <c r="E1435" s="149" t="s">
        <v>19</v>
      </c>
      <c r="F1435" s="150" t="s">
        <v>96</v>
      </c>
      <c r="H1435" s="151">
        <v>9.5739999999999998</v>
      </c>
      <c r="I1435" s="152"/>
      <c r="L1435" s="147"/>
      <c r="M1435" s="153"/>
      <c r="T1435" s="154"/>
      <c r="AT1435" s="149" t="s">
        <v>261</v>
      </c>
      <c r="AU1435" s="149" t="s">
        <v>83</v>
      </c>
      <c r="AV1435" s="12" t="s">
        <v>83</v>
      </c>
      <c r="AW1435" s="12" t="s">
        <v>35</v>
      </c>
      <c r="AX1435" s="12" t="s">
        <v>81</v>
      </c>
      <c r="AY1435" s="149" t="s">
        <v>251</v>
      </c>
    </row>
    <row r="1436" spans="2:65" s="1" customFormat="1" ht="24.2" customHeight="1">
      <c r="B1436" s="33"/>
      <c r="C1436" s="130" t="s">
        <v>2282</v>
      </c>
      <c r="D1436" s="130" t="s">
        <v>253</v>
      </c>
      <c r="E1436" s="131" t="s">
        <v>2283</v>
      </c>
      <c r="F1436" s="132" t="s">
        <v>2284</v>
      </c>
      <c r="G1436" s="133" t="s">
        <v>90</v>
      </c>
      <c r="H1436" s="134">
        <v>9.5739999999999998</v>
      </c>
      <c r="I1436" s="135"/>
      <c r="J1436" s="136">
        <f>ROUND(I1436*H1436,2)</f>
        <v>0</v>
      </c>
      <c r="K1436" s="132" t="s">
        <v>256</v>
      </c>
      <c r="L1436" s="33"/>
      <c r="M1436" s="137" t="s">
        <v>19</v>
      </c>
      <c r="N1436" s="138" t="s">
        <v>44</v>
      </c>
      <c r="P1436" s="139">
        <f>O1436*H1436</f>
        <v>0</v>
      </c>
      <c r="Q1436" s="139">
        <v>1.9000000000000001E-4</v>
      </c>
      <c r="R1436" s="139">
        <f>Q1436*H1436</f>
        <v>1.8190600000000002E-3</v>
      </c>
      <c r="S1436" s="139">
        <v>0</v>
      </c>
      <c r="T1436" s="140">
        <f>S1436*H1436</f>
        <v>0</v>
      </c>
      <c r="AR1436" s="141" t="s">
        <v>346</v>
      </c>
      <c r="AT1436" s="141" t="s">
        <v>253</v>
      </c>
      <c r="AU1436" s="141" t="s">
        <v>83</v>
      </c>
      <c r="AY1436" s="18" t="s">
        <v>251</v>
      </c>
      <c r="BE1436" s="142">
        <f>IF(N1436="základní",J1436,0)</f>
        <v>0</v>
      </c>
      <c r="BF1436" s="142">
        <f>IF(N1436="snížená",J1436,0)</f>
        <v>0</v>
      </c>
      <c r="BG1436" s="142">
        <f>IF(N1436="zákl. přenesená",J1436,0)</f>
        <v>0</v>
      </c>
      <c r="BH1436" s="142">
        <f>IF(N1436="sníž. přenesená",J1436,0)</f>
        <v>0</v>
      </c>
      <c r="BI1436" s="142">
        <f>IF(N1436="nulová",J1436,0)</f>
        <v>0</v>
      </c>
      <c r="BJ1436" s="18" t="s">
        <v>81</v>
      </c>
      <c r="BK1436" s="142">
        <f>ROUND(I1436*H1436,2)</f>
        <v>0</v>
      </c>
      <c r="BL1436" s="18" t="s">
        <v>346</v>
      </c>
      <c r="BM1436" s="141" t="s">
        <v>2285</v>
      </c>
    </row>
    <row r="1437" spans="2:65" s="1" customFormat="1" ht="11.25">
      <c r="B1437" s="33"/>
      <c r="D1437" s="143" t="s">
        <v>259</v>
      </c>
      <c r="F1437" s="144" t="s">
        <v>2286</v>
      </c>
      <c r="I1437" s="145"/>
      <c r="L1437" s="33"/>
      <c r="M1437" s="146"/>
      <c r="T1437" s="54"/>
      <c r="AT1437" s="18" t="s">
        <v>259</v>
      </c>
      <c r="AU1437" s="18" t="s">
        <v>83</v>
      </c>
    </row>
    <row r="1438" spans="2:65" s="12" customFormat="1" ht="11.25">
      <c r="B1438" s="147"/>
      <c r="D1438" s="148" t="s">
        <v>261</v>
      </c>
      <c r="E1438" s="149" t="s">
        <v>19</v>
      </c>
      <c r="F1438" s="150" t="s">
        <v>96</v>
      </c>
      <c r="H1438" s="151">
        <v>9.5739999999999998</v>
      </c>
      <c r="I1438" s="152"/>
      <c r="L1438" s="147"/>
      <c r="M1438" s="153"/>
      <c r="T1438" s="154"/>
      <c r="AT1438" s="149" t="s">
        <v>261</v>
      </c>
      <c r="AU1438" s="149" t="s">
        <v>83</v>
      </c>
      <c r="AV1438" s="12" t="s">
        <v>83</v>
      </c>
      <c r="AW1438" s="12" t="s">
        <v>35</v>
      </c>
      <c r="AX1438" s="12" t="s">
        <v>81</v>
      </c>
      <c r="AY1438" s="149" t="s">
        <v>251</v>
      </c>
    </row>
    <row r="1439" spans="2:65" s="1" customFormat="1" ht="21.75" customHeight="1">
      <c r="B1439" s="33"/>
      <c r="C1439" s="130" t="s">
        <v>2287</v>
      </c>
      <c r="D1439" s="130" t="s">
        <v>253</v>
      </c>
      <c r="E1439" s="131" t="s">
        <v>2288</v>
      </c>
      <c r="F1439" s="132" t="s">
        <v>2289</v>
      </c>
      <c r="G1439" s="133" t="s">
        <v>90</v>
      </c>
      <c r="H1439" s="134">
        <v>9.5739999999999998</v>
      </c>
      <c r="I1439" s="135"/>
      <c r="J1439" s="136">
        <f>ROUND(I1439*H1439,2)</f>
        <v>0</v>
      </c>
      <c r="K1439" s="132" t="s">
        <v>256</v>
      </c>
      <c r="L1439" s="33"/>
      <c r="M1439" s="137" t="s">
        <v>19</v>
      </c>
      <c r="N1439" s="138" t="s">
        <v>44</v>
      </c>
      <c r="P1439" s="139">
        <f>O1439*H1439</f>
        <v>0</v>
      </c>
      <c r="Q1439" s="139">
        <v>1.3999999999999999E-4</v>
      </c>
      <c r="R1439" s="139">
        <f>Q1439*H1439</f>
        <v>1.3403599999999999E-3</v>
      </c>
      <c r="S1439" s="139">
        <v>0</v>
      </c>
      <c r="T1439" s="140">
        <f>S1439*H1439</f>
        <v>0</v>
      </c>
      <c r="AR1439" s="141" t="s">
        <v>346</v>
      </c>
      <c r="AT1439" s="141" t="s">
        <v>253</v>
      </c>
      <c r="AU1439" s="141" t="s">
        <v>83</v>
      </c>
      <c r="AY1439" s="18" t="s">
        <v>251</v>
      </c>
      <c r="BE1439" s="142">
        <f>IF(N1439="základní",J1439,0)</f>
        <v>0</v>
      </c>
      <c r="BF1439" s="142">
        <f>IF(N1439="snížená",J1439,0)</f>
        <v>0</v>
      </c>
      <c r="BG1439" s="142">
        <f>IF(N1439="zákl. přenesená",J1439,0)</f>
        <v>0</v>
      </c>
      <c r="BH1439" s="142">
        <f>IF(N1439="sníž. přenesená",J1439,0)</f>
        <v>0</v>
      </c>
      <c r="BI1439" s="142">
        <f>IF(N1439="nulová",J1439,0)</f>
        <v>0</v>
      </c>
      <c r="BJ1439" s="18" t="s">
        <v>81</v>
      </c>
      <c r="BK1439" s="142">
        <f>ROUND(I1439*H1439,2)</f>
        <v>0</v>
      </c>
      <c r="BL1439" s="18" t="s">
        <v>346</v>
      </c>
      <c r="BM1439" s="141" t="s">
        <v>2290</v>
      </c>
    </row>
    <row r="1440" spans="2:65" s="1" customFormat="1" ht="11.25">
      <c r="B1440" s="33"/>
      <c r="D1440" s="143" t="s">
        <v>259</v>
      </c>
      <c r="F1440" s="144" t="s">
        <v>2291</v>
      </c>
      <c r="I1440" s="145"/>
      <c r="L1440" s="33"/>
      <c r="M1440" s="146"/>
      <c r="T1440" s="54"/>
      <c r="AT1440" s="18" t="s">
        <v>259</v>
      </c>
      <c r="AU1440" s="18" t="s">
        <v>83</v>
      </c>
    </row>
    <row r="1441" spans="2:65" s="12" customFormat="1" ht="11.25">
      <c r="B1441" s="147"/>
      <c r="D1441" s="148" t="s">
        <v>261</v>
      </c>
      <c r="E1441" s="149" t="s">
        <v>19</v>
      </c>
      <c r="F1441" s="150" t="s">
        <v>96</v>
      </c>
      <c r="H1441" s="151">
        <v>9.5739999999999998</v>
      </c>
      <c r="I1441" s="152"/>
      <c r="L1441" s="147"/>
      <c r="M1441" s="153"/>
      <c r="T1441" s="154"/>
      <c r="AT1441" s="149" t="s">
        <v>261</v>
      </c>
      <c r="AU1441" s="149" t="s">
        <v>83</v>
      </c>
      <c r="AV1441" s="12" t="s">
        <v>83</v>
      </c>
      <c r="AW1441" s="12" t="s">
        <v>35</v>
      </c>
      <c r="AX1441" s="12" t="s">
        <v>81</v>
      </c>
      <c r="AY1441" s="149" t="s">
        <v>251</v>
      </c>
    </row>
    <row r="1442" spans="2:65" s="11" customFormat="1" ht="22.9" customHeight="1">
      <c r="B1442" s="118"/>
      <c r="D1442" s="119" t="s">
        <v>72</v>
      </c>
      <c r="E1442" s="128" t="s">
        <v>2292</v>
      </c>
      <c r="F1442" s="128" t="s">
        <v>2293</v>
      </c>
      <c r="I1442" s="121"/>
      <c r="J1442" s="129">
        <f>BK1442</f>
        <v>0</v>
      </c>
      <c r="L1442" s="118"/>
      <c r="M1442" s="123"/>
      <c r="P1442" s="124">
        <f>SUM(P1443:P1454)</f>
        <v>0</v>
      </c>
      <c r="R1442" s="124">
        <f>SUM(R1443:R1454)</f>
        <v>2.7824649999999999E-2</v>
      </c>
      <c r="T1442" s="125">
        <f>SUM(T1443:T1454)</f>
        <v>0</v>
      </c>
      <c r="AR1442" s="119" t="s">
        <v>83</v>
      </c>
      <c r="AT1442" s="126" t="s">
        <v>72</v>
      </c>
      <c r="AU1442" s="126" t="s">
        <v>81</v>
      </c>
      <c r="AY1442" s="119" t="s">
        <v>251</v>
      </c>
      <c r="BK1442" s="127">
        <f>SUM(BK1443:BK1454)</f>
        <v>0</v>
      </c>
    </row>
    <row r="1443" spans="2:65" s="1" customFormat="1" ht="16.5" customHeight="1">
      <c r="B1443" s="33"/>
      <c r="C1443" s="130" t="s">
        <v>2294</v>
      </c>
      <c r="D1443" s="130" t="s">
        <v>253</v>
      </c>
      <c r="E1443" s="131" t="s">
        <v>2295</v>
      </c>
      <c r="F1443" s="132" t="s">
        <v>2296</v>
      </c>
      <c r="G1443" s="133" t="s">
        <v>90</v>
      </c>
      <c r="H1443" s="134">
        <v>56.784999999999997</v>
      </c>
      <c r="I1443" s="135"/>
      <c r="J1443" s="136">
        <f>ROUND(I1443*H1443,2)</f>
        <v>0</v>
      </c>
      <c r="K1443" s="132" t="s">
        <v>256</v>
      </c>
      <c r="L1443" s="33"/>
      <c r="M1443" s="137" t="s">
        <v>19</v>
      </c>
      <c r="N1443" s="138" t="s">
        <v>44</v>
      </c>
      <c r="P1443" s="139">
        <f>O1443*H1443</f>
        <v>0</v>
      </c>
      <c r="Q1443" s="139">
        <v>2.0000000000000001E-4</v>
      </c>
      <c r="R1443" s="139">
        <f>Q1443*H1443</f>
        <v>1.1356999999999999E-2</v>
      </c>
      <c r="S1443" s="139">
        <v>0</v>
      </c>
      <c r="T1443" s="140">
        <f>S1443*H1443</f>
        <v>0</v>
      </c>
      <c r="AR1443" s="141" t="s">
        <v>346</v>
      </c>
      <c r="AT1443" s="141" t="s">
        <v>253</v>
      </c>
      <c r="AU1443" s="141" t="s">
        <v>83</v>
      </c>
      <c r="AY1443" s="18" t="s">
        <v>251</v>
      </c>
      <c r="BE1443" s="142">
        <f>IF(N1443="základní",J1443,0)</f>
        <v>0</v>
      </c>
      <c r="BF1443" s="142">
        <f>IF(N1443="snížená",J1443,0)</f>
        <v>0</v>
      </c>
      <c r="BG1443" s="142">
        <f>IF(N1443="zákl. přenesená",J1443,0)</f>
        <v>0</v>
      </c>
      <c r="BH1443" s="142">
        <f>IF(N1443="sníž. přenesená",J1443,0)</f>
        <v>0</v>
      </c>
      <c r="BI1443" s="142">
        <f>IF(N1443="nulová",J1443,0)</f>
        <v>0</v>
      </c>
      <c r="BJ1443" s="18" t="s">
        <v>81</v>
      </c>
      <c r="BK1443" s="142">
        <f>ROUND(I1443*H1443,2)</f>
        <v>0</v>
      </c>
      <c r="BL1443" s="18" t="s">
        <v>346</v>
      </c>
      <c r="BM1443" s="141" t="s">
        <v>2297</v>
      </c>
    </row>
    <row r="1444" spans="2:65" s="1" customFormat="1" ht="11.25">
      <c r="B1444" s="33"/>
      <c r="D1444" s="143" t="s">
        <v>259</v>
      </c>
      <c r="F1444" s="144" t="s">
        <v>2298</v>
      </c>
      <c r="I1444" s="145"/>
      <c r="L1444" s="33"/>
      <c r="M1444" s="146"/>
      <c r="T1444" s="54"/>
      <c r="AT1444" s="18" t="s">
        <v>259</v>
      </c>
      <c r="AU1444" s="18" t="s">
        <v>83</v>
      </c>
    </row>
    <row r="1445" spans="2:65" s="12" customFormat="1" ht="11.25">
      <c r="B1445" s="147"/>
      <c r="D1445" s="148" t="s">
        <v>261</v>
      </c>
      <c r="E1445" s="149" t="s">
        <v>19</v>
      </c>
      <c r="F1445" s="150" t="s">
        <v>2299</v>
      </c>
      <c r="H1445" s="151">
        <v>44.04</v>
      </c>
      <c r="I1445" s="152"/>
      <c r="L1445" s="147"/>
      <c r="M1445" s="153"/>
      <c r="T1445" s="154"/>
      <c r="AT1445" s="149" t="s">
        <v>261</v>
      </c>
      <c r="AU1445" s="149" t="s">
        <v>83</v>
      </c>
      <c r="AV1445" s="12" t="s">
        <v>83</v>
      </c>
      <c r="AW1445" s="12" t="s">
        <v>35</v>
      </c>
      <c r="AX1445" s="12" t="s">
        <v>73</v>
      </c>
      <c r="AY1445" s="149" t="s">
        <v>251</v>
      </c>
    </row>
    <row r="1446" spans="2:65" s="12" customFormat="1" ht="11.25">
      <c r="B1446" s="147"/>
      <c r="D1446" s="148" t="s">
        <v>261</v>
      </c>
      <c r="E1446" s="149" t="s">
        <v>19</v>
      </c>
      <c r="F1446" s="150" t="s">
        <v>2300</v>
      </c>
      <c r="H1446" s="151">
        <v>4.585</v>
      </c>
      <c r="I1446" s="152"/>
      <c r="L1446" s="147"/>
      <c r="M1446" s="153"/>
      <c r="T1446" s="154"/>
      <c r="AT1446" s="149" t="s">
        <v>261</v>
      </c>
      <c r="AU1446" s="149" t="s">
        <v>83</v>
      </c>
      <c r="AV1446" s="12" t="s">
        <v>83</v>
      </c>
      <c r="AW1446" s="12" t="s">
        <v>35</v>
      </c>
      <c r="AX1446" s="12" t="s">
        <v>73</v>
      </c>
      <c r="AY1446" s="149" t="s">
        <v>251</v>
      </c>
    </row>
    <row r="1447" spans="2:65" s="12" customFormat="1" ht="11.25">
      <c r="B1447" s="147"/>
      <c r="D1447" s="148" t="s">
        <v>261</v>
      </c>
      <c r="E1447" s="149" t="s">
        <v>19</v>
      </c>
      <c r="F1447" s="150" t="s">
        <v>2301</v>
      </c>
      <c r="H1447" s="151">
        <v>8.16</v>
      </c>
      <c r="I1447" s="152"/>
      <c r="L1447" s="147"/>
      <c r="M1447" s="153"/>
      <c r="T1447" s="154"/>
      <c r="AT1447" s="149" t="s">
        <v>261</v>
      </c>
      <c r="AU1447" s="149" t="s">
        <v>83</v>
      </c>
      <c r="AV1447" s="12" t="s">
        <v>83</v>
      </c>
      <c r="AW1447" s="12" t="s">
        <v>35</v>
      </c>
      <c r="AX1447" s="12" t="s">
        <v>73</v>
      </c>
      <c r="AY1447" s="149" t="s">
        <v>251</v>
      </c>
    </row>
    <row r="1448" spans="2:65" s="15" customFormat="1" ht="11.25">
      <c r="B1448" s="168"/>
      <c r="D1448" s="148" t="s">
        <v>261</v>
      </c>
      <c r="E1448" s="169" t="s">
        <v>19</v>
      </c>
      <c r="F1448" s="170" t="s">
        <v>393</v>
      </c>
      <c r="H1448" s="171">
        <v>56.784999999999997</v>
      </c>
      <c r="I1448" s="172"/>
      <c r="L1448" s="168"/>
      <c r="M1448" s="173"/>
      <c r="T1448" s="174"/>
      <c r="AT1448" s="169" t="s">
        <v>261</v>
      </c>
      <c r="AU1448" s="169" t="s">
        <v>83</v>
      </c>
      <c r="AV1448" s="15" t="s">
        <v>268</v>
      </c>
      <c r="AW1448" s="15" t="s">
        <v>35</v>
      </c>
      <c r="AX1448" s="15" t="s">
        <v>81</v>
      </c>
      <c r="AY1448" s="169" t="s">
        <v>251</v>
      </c>
    </row>
    <row r="1449" spans="2:65" s="1" customFormat="1" ht="16.5" customHeight="1">
      <c r="B1449" s="33"/>
      <c r="C1449" s="130" t="s">
        <v>2302</v>
      </c>
      <c r="D1449" s="130" t="s">
        <v>253</v>
      </c>
      <c r="E1449" s="131" t="s">
        <v>2303</v>
      </c>
      <c r="F1449" s="132" t="s">
        <v>2304</v>
      </c>
      <c r="G1449" s="133" t="s">
        <v>90</v>
      </c>
      <c r="H1449" s="134">
        <v>56.784999999999997</v>
      </c>
      <c r="I1449" s="135"/>
      <c r="J1449" s="136">
        <f>ROUND(I1449*H1449,2)</f>
        <v>0</v>
      </c>
      <c r="K1449" s="132" t="s">
        <v>256</v>
      </c>
      <c r="L1449" s="33"/>
      <c r="M1449" s="137" t="s">
        <v>19</v>
      </c>
      <c r="N1449" s="138" t="s">
        <v>44</v>
      </c>
      <c r="P1449" s="139">
        <f>O1449*H1449</f>
        <v>0</v>
      </c>
      <c r="Q1449" s="139">
        <v>2.9E-4</v>
      </c>
      <c r="R1449" s="139">
        <f>Q1449*H1449</f>
        <v>1.646765E-2</v>
      </c>
      <c r="S1449" s="139">
        <v>0</v>
      </c>
      <c r="T1449" s="140">
        <f>S1449*H1449</f>
        <v>0</v>
      </c>
      <c r="AR1449" s="141" t="s">
        <v>346</v>
      </c>
      <c r="AT1449" s="141" t="s">
        <v>253</v>
      </c>
      <c r="AU1449" s="141" t="s">
        <v>83</v>
      </c>
      <c r="AY1449" s="18" t="s">
        <v>251</v>
      </c>
      <c r="BE1449" s="142">
        <f>IF(N1449="základní",J1449,0)</f>
        <v>0</v>
      </c>
      <c r="BF1449" s="142">
        <f>IF(N1449="snížená",J1449,0)</f>
        <v>0</v>
      </c>
      <c r="BG1449" s="142">
        <f>IF(N1449="zákl. přenesená",J1449,0)</f>
        <v>0</v>
      </c>
      <c r="BH1449" s="142">
        <f>IF(N1449="sníž. přenesená",J1449,0)</f>
        <v>0</v>
      </c>
      <c r="BI1449" s="142">
        <f>IF(N1449="nulová",J1449,0)</f>
        <v>0</v>
      </c>
      <c r="BJ1449" s="18" t="s">
        <v>81</v>
      </c>
      <c r="BK1449" s="142">
        <f>ROUND(I1449*H1449,2)</f>
        <v>0</v>
      </c>
      <c r="BL1449" s="18" t="s">
        <v>346</v>
      </c>
      <c r="BM1449" s="141" t="s">
        <v>2305</v>
      </c>
    </row>
    <row r="1450" spans="2:65" s="1" customFormat="1" ht="11.25">
      <c r="B1450" s="33"/>
      <c r="D1450" s="143" t="s">
        <v>259</v>
      </c>
      <c r="F1450" s="144" t="s">
        <v>2306</v>
      </c>
      <c r="I1450" s="145"/>
      <c r="L1450" s="33"/>
      <c r="M1450" s="146"/>
      <c r="T1450" s="54"/>
      <c r="AT1450" s="18" t="s">
        <v>259</v>
      </c>
      <c r="AU1450" s="18" t="s">
        <v>83</v>
      </c>
    </row>
    <row r="1451" spans="2:65" s="12" customFormat="1" ht="11.25">
      <c r="B1451" s="147"/>
      <c r="D1451" s="148" t="s">
        <v>261</v>
      </c>
      <c r="E1451" s="149" t="s">
        <v>19</v>
      </c>
      <c r="F1451" s="150" t="s">
        <v>2299</v>
      </c>
      <c r="H1451" s="151">
        <v>44.04</v>
      </c>
      <c r="I1451" s="152"/>
      <c r="L1451" s="147"/>
      <c r="M1451" s="153"/>
      <c r="T1451" s="154"/>
      <c r="AT1451" s="149" t="s">
        <v>261</v>
      </c>
      <c r="AU1451" s="149" t="s">
        <v>83</v>
      </c>
      <c r="AV1451" s="12" t="s">
        <v>83</v>
      </c>
      <c r="AW1451" s="12" t="s">
        <v>35</v>
      </c>
      <c r="AX1451" s="12" t="s">
        <v>73</v>
      </c>
      <c r="AY1451" s="149" t="s">
        <v>251</v>
      </c>
    </row>
    <row r="1452" spans="2:65" s="12" customFormat="1" ht="11.25">
      <c r="B1452" s="147"/>
      <c r="D1452" s="148" t="s">
        <v>261</v>
      </c>
      <c r="E1452" s="149" t="s">
        <v>19</v>
      </c>
      <c r="F1452" s="150" t="s">
        <v>2300</v>
      </c>
      <c r="H1452" s="151">
        <v>4.585</v>
      </c>
      <c r="I1452" s="152"/>
      <c r="L1452" s="147"/>
      <c r="M1452" s="153"/>
      <c r="T1452" s="154"/>
      <c r="AT1452" s="149" t="s">
        <v>261</v>
      </c>
      <c r="AU1452" s="149" t="s">
        <v>83</v>
      </c>
      <c r="AV1452" s="12" t="s">
        <v>83</v>
      </c>
      <c r="AW1452" s="12" t="s">
        <v>35</v>
      </c>
      <c r="AX1452" s="12" t="s">
        <v>73</v>
      </c>
      <c r="AY1452" s="149" t="s">
        <v>251</v>
      </c>
    </row>
    <row r="1453" spans="2:65" s="12" customFormat="1" ht="11.25">
      <c r="B1453" s="147"/>
      <c r="D1453" s="148" t="s">
        <v>261</v>
      </c>
      <c r="E1453" s="149" t="s">
        <v>19</v>
      </c>
      <c r="F1453" s="150" t="s">
        <v>2301</v>
      </c>
      <c r="H1453" s="151">
        <v>8.16</v>
      </c>
      <c r="I1453" s="152"/>
      <c r="L1453" s="147"/>
      <c r="M1453" s="153"/>
      <c r="T1453" s="154"/>
      <c r="AT1453" s="149" t="s">
        <v>261</v>
      </c>
      <c r="AU1453" s="149" t="s">
        <v>83</v>
      </c>
      <c r="AV1453" s="12" t="s">
        <v>83</v>
      </c>
      <c r="AW1453" s="12" t="s">
        <v>35</v>
      </c>
      <c r="AX1453" s="12" t="s">
        <v>73</v>
      </c>
      <c r="AY1453" s="149" t="s">
        <v>251</v>
      </c>
    </row>
    <row r="1454" spans="2:65" s="15" customFormat="1" ht="11.25">
      <c r="B1454" s="168"/>
      <c r="D1454" s="148" t="s">
        <v>261</v>
      </c>
      <c r="E1454" s="169" t="s">
        <v>19</v>
      </c>
      <c r="F1454" s="170" t="s">
        <v>393</v>
      </c>
      <c r="H1454" s="171">
        <v>56.784999999999997</v>
      </c>
      <c r="I1454" s="172"/>
      <c r="L1454" s="168"/>
      <c r="M1454" s="173"/>
      <c r="T1454" s="174"/>
      <c r="AT1454" s="169" t="s">
        <v>261</v>
      </c>
      <c r="AU1454" s="169" t="s">
        <v>83</v>
      </c>
      <c r="AV1454" s="15" t="s">
        <v>268</v>
      </c>
      <c r="AW1454" s="15" t="s">
        <v>35</v>
      </c>
      <c r="AX1454" s="15" t="s">
        <v>81</v>
      </c>
      <c r="AY1454" s="169" t="s">
        <v>251</v>
      </c>
    </row>
    <row r="1455" spans="2:65" s="11" customFormat="1" ht="22.9" customHeight="1">
      <c r="B1455" s="118"/>
      <c r="D1455" s="119" t="s">
        <v>72</v>
      </c>
      <c r="E1455" s="128" t="s">
        <v>2307</v>
      </c>
      <c r="F1455" s="128" t="s">
        <v>2308</v>
      </c>
      <c r="I1455" s="121"/>
      <c r="J1455" s="129">
        <f>BK1455</f>
        <v>0</v>
      </c>
      <c r="L1455" s="118"/>
      <c r="M1455" s="123"/>
      <c r="P1455" s="124">
        <f>SUM(P1456:P1505)</f>
        <v>0</v>
      </c>
      <c r="R1455" s="124">
        <f>SUM(R1456:R1505)</f>
        <v>0.205292</v>
      </c>
      <c r="T1455" s="125">
        <f>SUM(T1456:T1505)</f>
        <v>0</v>
      </c>
      <c r="AR1455" s="119" t="s">
        <v>83</v>
      </c>
      <c r="AT1455" s="126" t="s">
        <v>72</v>
      </c>
      <c r="AU1455" s="126" t="s">
        <v>81</v>
      </c>
      <c r="AY1455" s="119" t="s">
        <v>251</v>
      </c>
      <c r="BK1455" s="127">
        <f>SUM(BK1456:BK1505)</f>
        <v>0</v>
      </c>
    </row>
    <row r="1456" spans="2:65" s="1" customFormat="1" ht="16.5" customHeight="1">
      <c r="B1456" s="33"/>
      <c r="C1456" s="130" t="s">
        <v>2309</v>
      </c>
      <c r="D1456" s="130" t="s">
        <v>253</v>
      </c>
      <c r="E1456" s="131" t="s">
        <v>2310</v>
      </c>
      <c r="F1456" s="132" t="s">
        <v>2311</v>
      </c>
      <c r="G1456" s="133" t="s">
        <v>90</v>
      </c>
      <c r="H1456" s="134">
        <v>1.7669999999999999</v>
      </c>
      <c r="I1456" s="135"/>
      <c r="J1456" s="136">
        <f>ROUND(I1456*H1456,2)</f>
        <v>0</v>
      </c>
      <c r="K1456" s="132" t="s">
        <v>256</v>
      </c>
      <c r="L1456" s="33"/>
      <c r="M1456" s="137" t="s">
        <v>19</v>
      </c>
      <c r="N1456" s="138" t="s">
        <v>44</v>
      </c>
      <c r="P1456" s="139">
        <f>O1456*H1456</f>
        <v>0</v>
      </c>
      <c r="Q1456" s="139">
        <v>0</v>
      </c>
      <c r="R1456" s="139">
        <f>Q1456*H1456</f>
        <v>0</v>
      </c>
      <c r="S1456" s="139">
        <v>0</v>
      </c>
      <c r="T1456" s="140">
        <f>S1456*H1456</f>
        <v>0</v>
      </c>
      <c r="AR1456" s="141" t="s">
        <v>346</v>
      </c>
      <c r="AT1456" s="141" t="s">
        <v>253</v>
      </c>
      <c r="AU1456" s="141" t="s">
        <v>83</v>
      </c>
      <c r="AY1456" s="18" t="s">
        <v>251</v>
      </c>
      <c r="BE1456" s="142">
        <f>IF(N1456="základní",J1456,0)</f>
        <v>0</v>
      </c>
      <c r="BF1456" s="142">
        <f>IF(N1456="snížená",J1456,0)</f>
        <v>0</v>
      </c>
      <c r="BG1456" s="142">
        <f>IF(N1456="zákl. přenesená",J1456,0)</f>
        <v>0</v>
      </c>
      <c r="BH1456" s="142">
        <f>IF(N1456="sníž. přenesená",J1456,0)</f>
        <v>0</v>
      </c>
      <c r="BI1456" s="142">
        <f>IF(N1456="nulová",J1456,0)</f>
        <v>0</v>
      </c>
      <c r="BJ1456" s="18" t="s">
        <v>81</v>
      </c>
      <c r="BK1456" s="142">
        <f>ROUND(I1456*H1456,2)</f>
        <v>0</v>
      </c>
      <c r="BL1456" s="18" t="s">
        <v>346</v>
      </c>
      <c r="BM1456" s="141" t="s">
        <v>2312</v>
      </c>
    </row>
    <row r="1457" spans="2:65" s="1" customFormat="1" ht="11.25">
      <c r="B1457" s="33"/>
      <c r="D1457" s="143" t="s">
        <v>259</v>
      </c>
      <c r="F1457" s="144" t="s">
        <v>2313</v>
      </c>
      <c r="I1457" s="145"/>
      <c r="L1457" s="33"/>
      <c r="M1457" s="146"/>
      <c r="T1457" s="54"/>
      <c r="AT1457" s="18" t="s">
        <v>259</v>
      </c>
      <c r="AU1457" s="18" t="s">
        <v>83</v>
      </c>
    </row>
    <row r="1458" spans="2:65" s="12" customFormat="1" ht="11.25">
      <c r="B1458" s="147"/>
      <c r="D1458" s="148" t="s">
        <v>261</v>
      </c>
      <c r="E1458" s="149" t="s">
        <v>19</v>
      </c>
      <c r="F1458" s="150" t="s">
        <v>388</v>
      </c>
      <c r="H1458" s="151">
        <v>1.7669999999999999</v>
      </c>
      <c r="I1458" s="152"/>
      <c r="L1458" s="147"/>
      <c r="M1458" s="153"/>
      <c r="T1458" s="154"/>
      <c r="AT1458" s="149" t="s">
        <v>261</v>
      </c>
      <c r="AU1458" s="149" t="s">
        <v>83</v>
      </c>
      <c r="AV1458" s="12" t="s">
        <v>83</v>
      </c>
      <c r="AW1458" s="12" t="s">
        <v>35</v>
      </c>
      <c r="AX1458" s="12" t="s">
        <v>81</v>
      </c>
      <c r="AY1458" s="149" t="s">
        <v>251</v>
      </c>
    </row>
    <row r="1459" spans="2:65" s="1" customFormat="1" ht="16.5" customHeight="1">
      <c r="B1459" s="33"/>
      <c r="C1459" s="175" t="s">
        <v>2314</v>
      </c>
      <c r="D1459" s="175" t="s">
        <v>482</v>
      </c>
      <c r="E1459" s="176" t="s">
        <v>2315</v>
      </c>
      <c r="F1459" s="177" t="s">
        <v>2316</v>
      </c>
      <c r="G1459" s="178" t="s">
        <v>90</v>
      </c>
      <c r="H1459" s="179">
        <v>1.7669999999999999</v>
      </c>
      <c r="I1459" s="180"/>
      <c r="J1459" s="181">
        <f>ROUND(I1459*H1459,2)</f>
        <v>0</v>
      </c>
      <c r="K1459" s="177" t="s">
        <v>256</v>
      </c>
      <c r="L1459" s="182"/>
      <c r="M1459" s="183" t="s">
        <v>19</v>
      </c>
      <c r="N1459" s="184" t="s">
        <v>44</v>
      </c>
      <c r="P1459" s="139">
        <f>O1459*H1459</f>
        <v>0</v>
      </c>
      <c r="Q1459" s="139">
        <v>1.2999999999999999E-3</v>
      </c>
      <c r="R1459" s="139">
        <f>Q1459*H1459</f>
        <v>2.2970999999999998E-3</v>
      </c>
      <c r="S1459" s="139">
        <v>0</v>
      </c>
      <c r="T1459" s="140">
        <f>S1459*H1459</f>
        <v>0</v>
      </c>
      <c r="AR1459" s="141" t="s">
        <v>466</v>
      </c>
      <c r="AT1459" s="141" t="s">
        <v>482</v>
      </c>
      <c r="AU1459" s="141" t="s">
        <v>83</v>
      </c>
      <c r="AY1459" s="18" t="s">
        <v>251</v>
      </c>
      <c r="BE1459" s="142">
        <f>IF(N1459="základní",J1459,0)</f>
        <v>0</v>
      </c>
      <c r="BF1459" s="142">
        <f>IF(N1459="snížená",J1459,0)</f>
        <v>0</v>
      </c>
      <c r="BG1459" s="142">
        <f>IF(N1459="zákl. přenesená",J1459,0)</f>
        <v>0</v>
      </c>
      <c r="BH1459" s="142">
        <f>IF(N1459="sníž. přenesená",J1459,0)</f>
        <v>0</v>
      </c>
      <c r="BI1459" s="142">
        <f>IF(N1459="nulová",J1459,0)</f>
        <v>0</v>
      </c>
      <c r="BJ1459" s="18" t="s">
        <v>81</v>
      </c>
      <c r="BK1459" s="142">
        <f>ROUND(I1459*H1459,2)</f>
        <v>0</v>
      </c>
      <c r="BL1459" s="18" t="s">
        <v>346</v>
      </c>
      <c r="BM1459" s="141" t="s">
        <v>2317</v>
      </c>
    </row>
    <row r="1460" spans="2:65" s="1" customFormat="1" ht="16.5" customHeight="1">
      <c r="B1460" s="33"/>
      <c r="C1460" s="130" t="s">
        <v>2318</v>
      </c>
      <c r="D1460" s="130" t="s">
        <v>253</v>
      </c>
      <c r="E1460" s="131" t="s">
        <v>2319</v>
      </c>
      <c r="F1460" s="132" t="s">
        <v>2320</v>
      </c>
      <c r="G1460" s="133" t="s">
        <v>90</v>
      </c>
      <c r="H1460" s="134">
        <v>90.763000000000005</v>
      </c>
      <c r="I1460" s="135"/>
      <c r="J1460" s="136">
        <f>ROUND(I1460*H1460,2)</f>
        <v>0</v>
      </c>
      <c r="K1460" s="132" t="s">
        <v>256</v>
      </c>
      <c r="L1460" s="33"/>
      <c r="M1460" s="137" t="s">
        <v>19</v>
      </c>
      <c r="N1460" s="138" t="s">
        <v>44</v>
      </c>
      <c r="P1460" s="139">
        <f>O1460*H1460</f>
        <v>0</v>
      </c>
      <c r="Q1460" s="139">
        <v>0</v>
      </c>
      <c r="R1460" s="139">
        <f>Q1460*H1460</f>
        <v>0</v>
      </c>
      <c r="S1460" s="139">
        <v>0</v>
      </c>
      <c r="T1460" s="140">
        <f>S1460*H1460</f>
        <v>0</v>
      </c>
      <c r="AR1460" s="141" t="s">
        <v>346</v>
      </c>
      <c r="AT1460" s="141" t="s">
        <v>253</v>
      </c>
      <c r="AU1460" s="141" t="s">
        <v>83</v>
      </c>
      <c r="AY1460" s="18" t="s">
        <v>251</v>
      </c>
      <c r="BE1460" s="142">
        <f>IF(N1460="základní",J1460,0)</f>
        <v>0</v>
      </c>
      <c r="BF1460" s="142">
        <f>IF(N1460="snížená",J1460,0)</f>
        <v>0</v>
      </c>
      <c r="BG1460" s="142">
        <f>IF(N1460="zákl. přenesená",J1460,0)</f>
        <v>0</v>
      </c>
      <c r="BH1460" s="142">
        <f>IF(N1460="sníž. přenesená",J1460,0)</f>
        <v>0</v>
      </c>
      <c r="BI1460" s="142">
        <f>IF(N1460="nulová",J1460,0)</f>
        <v>0</v>
      </c>
      <c r="BJ1460" s="18" t="s">
        <v>81</v>
      </c>
      <c r="BK1460" s="142">
        <f>ROUND(I1460*H1460,2)</f>
        <v>0</v>
      </c>
      <c r="BL1460" s="18" t="s">
        <v>346</v>
      </c>
      <c r="BM1460" s="141" t="s">
        <v>2321</v>
      </c>
    </row>
    <row r="1461" spans="2:65" s="1" customFormat="1" ht="11.25">
      <c r="B1461" s="33"/>
      <c r="D1461" s="143" t="s">
        <v>259</v>
      </c>
      <c r="F1461" s="144" t="s">
        <v>2322</v>
      </c>
      <c r="I1461" s="145"/>
      <c r="L1461" s="33"/>
      <c r="M1461" s="146"/>
      <c r="T1461" s="54"/>
      <c r="AT1461" s="18" t="s">
        <v>259</v>
      </c>
      <c r="AU1461" s="18" t="s">
        <v>83</v>
      </c>
    </row>
    <row r="1462" spans="2:65" s="13" customFormat="1" ht="11.25">
      <c r="B1462" s="155"/>
      <c r="D1462" s="148" t="s">
        <v>261</v>
      </c>
      <c r="E1462" s="156" t="s">
        <v>19</v>
      </c>
      <c r="F1462" s="157" t="s">
        <v>1850</v>
      </c>
      <c r="H1462" s="156" t="s">
        <v>19</v>
      </c>
      <c r="I1462" s="158"/>
      <c r="L1462" s="155"/>
      <c r="M1462" s="159"/>
      <c r="T1462" s="160"/>
      <c r="AT1462" s="156" t="s">
        <v>261</v>
      </c>
      <c r="AU1462" s="156" t="s">
        <v>83</v>
      </c>
      <c r="AV1462" s="13" t="s">
        <v>81</v>
      </c>
      <c r="AW1462" s="13" t="s">
        <v>35</v>
      </c>
      <c r="AX1462" s="13" t="s">
        <v>73</v>
      </c>
      <c r="AY1462" s="156" t="s">
        <v>251</v>
      </c>
    </row>
    <row r="1463" spans="2:65" s="12" customFormat="1" ht="11.25">
      <c r="B1463" s="147"/>
      <c r="D1463" s="148" t="s">
        <v>261</v>
      </c>
      <c r="E1463" s="149" t="s">
        <v>19</v>
      </c>
      <c r="F1463" s="150" t="s">
        <v>392</v>
      </c>
      <c r="H1463" s="151">
        <v>5.76</v>
      </c>
      <c r="I1463" s="152"/>
      <c r="L1463" s="147"/>
      <c r="M1463" s="153"/>
      <c r="T1463" s="154"/>
      <c r="AT1463" s="149" t="s">
        <v>261</v>
      </c>
      <c r="AU1463" s="149" t="s">
        <v>83</v>
      </c>
      <c r="AV1463" s="12" t="s">
        <v>83</v>
      </c>
      <c r="AW1463" s="12" t="s">
        <v>35</v>
      </c>
      <c r="AX1463" s="12" t="s">
        <v>73</v>
      </c>
      <c r="AY1463" s="149" t="s">
        <v>251</v>
      </c>
    </row>
    <row r="1464" spans="2:65" s="12" customFormat="1" ht="11.25">
      <c r="B1464" s="147"/>
      <c r="D1464" s="148" t="s">
        <v>261</v>
      </c>
      <c r="E1464" s="149" t="s">
        <v>19</v>
      </c>
      <c r="F1464" s="150" t="s">
        <v>1851</v>
      </c>
      <c r="H1464" s="151">
        <v>3.3479999999999999</v>
      </c>
      <c r="I1464" s="152"/>
      <c r="L1464" s="147"/>
      <c r="M1464" s="153"/>
      <c r="T1464" s="154"/>
      <c r="AT1464" s="149" t="s">
        <v>261</v>
      </c>
      <c r="AU1464" s="149" t="s">
        <v>83</v>
      </c>
      <c r="AV1464" s="12" t="s">
        <v>83</v>
      </c>
      <c r="AW1464" s="12" t="s">
        <v>35</v>
      </c>
      <c r="AX1464" s="12" t="s">
        <v>73</v>
      </c>
      <c r="AY1464" s="149" t="s">
        <v>251</v>
      </c>
    </row>
    <row r="1465" spans="2:65" s="12" customFormat="1" ht="11.25">
      <c r="B1465" s="147"/>
      <c r="D1465" s="148" t="s">
        <v>261</v>
      </c>
      <c r="E1465" s="149" t="s">
        <v>19</v>
      </c>
      <c r="F1465" s="150" t="s">
        <v>1866</v>
      </c>
      <c r="H1465" s="151">
        <v>8.0079999999999991</v>
      </c>
      <c r="I1465" s="152"/>
      <c r="L1465" s="147"/>
      <c r="M1465" s="153"/>
      <c r="T1465" s="154"/>
      <c r="AT1465" s="149" t="s">
        <v>261</v>
      </c>
      <c r="AU1465" s="149" t="s">
        <v>83</v>
      </c>
      <c r="AV1465" s="12" t="s">
        <v>83</v>
      </c>
      <c r="AW1465" s="12" t="s">
        <v>35</v>
      </c>
      <c r="AX1465" s="12" t="s">
        <v>73</v>
      </c>
      <c r="AY1465" s="149" t="s">
        <v>251</v>
      </c>
    </row>
    <row r="1466" spans="2:65" s="12" customFormat="1" ht="11.25">
      <c r="B1466" s="147"/>
      <c r="D1466" s="148" t="s">
        <v>261</v>
      </c>
      <c r="E1466" s="149" t="s">
        <v>19</v>
      </c>
      <c r="F1466" s="150" t="s">
        <v>1867</v>
      </c>
      <c r="H1466" s="151">
        <v>3.0129999999999999</v>
      </c>
      <c r="I1466" s="152"/>
      <c r="L1466" s="147"/>
      <c r="M1466" s="153"/>
      <c r="T1466" s="154"/>
      <c r="AT1466" s="149" t="s">
        <v>261</v>
      </c>
      <c r="AU1466" s="149" t="s">
        <v>83</v>
      </c>
      <c r="AV1466" s="12" t="s">
        <v>83</v>
      </c>
      <c r="AW1466" s="12" t="s">
        <v>35</v>
      </c>
      <c r="AX1466" s="12" t="s">
        <v>73</v>
      </c>
      <c r="AY1466" s="149" t="s">
        <v>251</v>
      </c>
    </row>
    <row r="1467" spans="2:65" s="12" customFormat="1" ht="11.25">
      <c r="B1467" s="147"/>
      <c r="D1467" s="148" t="s">
        <v>261</v>
      </c>
      <c r="E1467" s="149" t="s">
        <v>19</v>
      </c>
      <c r="F1467" s="150" t="s">
        <v>392</v>
      </c>
      <c r="H1467" s="151">
        <v>5.76</v>
      </c>
      <c r="I1467" s="152"/>
      <c r="L1467" s="147"/>
      <c r="M1467" s="153"/>
      <c r="T1467" s="154"/>
      <c r="AT1467" s="149" t="s">
        <v>261</v>
      </c>
      <c r="AU1467" s="149" t="s">
        <v>83</v>
      </c>
      <c r="AV1467" s="12" t="s">
        <v>83</v>
      </c>
      <c r="AW1467" s="12" t="s">
        <v>35</v>
      </c>
      <c r="AX1467" s="12" t="s">
        <v>73</v>
      </c>
      <c r="AY1467" s="149" t="s">
        <v>251</v>
      </c>
    </row>
    <row r="1468" spans="2:65" s="12" customFormat="1" ht="11.25">
      <c r="B1468" s="147"/>
      <c r="D1468" s="148" t="s">
        <v>261</v>
      </c>
      <c r="E1468" s="149" t="s">
        <v>19</v>
      </c>
      <c r="F1468" s="150" t="s">
        <v>2323</v>
      </c>
      <c r="H1468" s="151">
        <v>5.3570000000000002</v>
      </c>
      <c r="I1468" s="152"/>
      <c r="L1468" s="147"/>
      <c r="M1468" s="153"/>
      <c r="T1468" s="154"/>
      <c r="AT1468" s="149" t="s">
        <v>261</v>
      </c>
      <c r="AU1468" s="149" t="s">
        <v>83</v>
      </c>
      <c r="AV1468" s="12" t="s">
        <v>83</v>
      </c>
      <c r="AW1468" s="12" t="s">
        <v>35</v>
      </c>
      <c r="AX1468" s="12" t="s">
        <v>73</v>
      </c>
      <c r="AY1468" s="149" t="s">
        <v>251</v>
      </c>
    </row>
    <row r="1469" spans="2:65" s="12" customFormat="1" ht="11.25">
      <c r="B1469" s="147"/>
      <c r="D1469" s="148" t="s">
        <v>261</v>
      </c>
      <c r="E1469" s="149" t="s">
        <v>19</v>
      </c>
      <c r="F1469" s="150" t="s">
        <v>2324</v>
      </c>
      <c r="H1469" s="151">
        <v>32.453000000000003</v>
      </c>
      <c r="I1469" s="152"/>
      <c r="L1469" s="147"/>
      <c r="M1469" s="153"/>
      <c r="T1469" s="154"/>
      <c r="AT1469" s="149" t="s">
        <v>261</v>
      </c>
      <c r="AU1469" s="149" t="s">
        <v>83</v>
      </c>
      <c r="AV1469" s="12" t="s">
        <v>83</v>
      </c>
      <c r="AW1469" s="12" t="s">
        <v>35</v>
      </c>
      <c r="AX1469" s="12" t="s">
        <v>73</v>
      </c>
      <c r="AY1469" s="149" t="s">
        <v>251</v>
      </c>
    </row>
    <row r="1470" spans="2:65" s="12" customFormat="1" ht="11.25">
      <c r="B1470" s="147"/>
      <c r="D1470" s="148" t="s">
        <v>261</v>
      </c>
      <c r="E1470" s="149" t="s">
        <v>19</v>
      </c>
      <c r="F1470" s="150" t="s">
        <v>2325</v>
      </c>
      <c r="H1470" s="151">
        <v>10.956</v>
      </c>
      <c r="I1470" s="152"/>
      <c r="L1470" s="147"/>
      <c r="M1470" s="153"/>
      <c r="T1470" s="154"/>
      <c r="AT1470" s="149" t="s">
        <v>261</v>
      </c>
      <c r="AU1470" s="149" t="s">
        <v>83</v>
      </c>
      <c r="AV1470" s="12" t="s">
        <v>83</v>
      </c>
      <c r="AW1470" s="12" t="s">
        <v>35</v>
      </c>
      <c r="AX1470" s="12" t="s">
        <v>73</v>
      </c>
      <c r="AY1470" s="149" t="s">
        <v>251</v>
      </c>
    </row>
    <row r="1471" spans="2:65" s="12" customFormat="1" ht="11.25">
      <c r="B1471" s="147"/>
      <c r="D1471" s="148" t="s">
        <v>261</v>
      </c>
      <c r="E1471" s="149" t="s">
        <v>19</v>
      </c>
      <c r="F1471" s="150" t="s">
        <v>399</v>
      </c>
      <c r="H1471" s="151">
        <v>5.1520000000000001</v>
      </c>
      <c r="I1471" s="152"/>
      <c r="L1471" s="147"/>
      <c r="M1471" s="153"/>
      <c r="T1471" s="154"/>
      <c r="AT1471" s="149" t="s">
        <v>261</v>
      </c>
      <c r="AU1471" s="149" t="s">
        <v>83</v>
      </c>
      <c r="AV1471" s="12" t="s">
        <v>83</v>
      </c>
      <c r="AW1471" s="12" t="s">
        <v>35</v>
      </c>
      <c r="AX1471" s="12" t="s">
        <v>73</v>
      </c>
      <c r="AY1471" s="149" t="s">
        <v>251</v>
      </c>
    </row>
    <row r="1472" spans="2:65" s="12" customFormat="1" ht="11.25">
      <c r="B1472" s="147"/>
      <c r="D1472" s="148" t="s">
        <v>261</v>
      </c>
      <c r="E1472" s="149" t="s">
        <v>19</v>
      </c>
      <c r="F1472" s="150" t="s">
        <v>2326</v>
      </c>
      <c r="H1472" s="151">
        <v>10.956</v>
      </c>
      <c r="I1472" s="152"/>
      <c r="L1472" s="147"/>
      <c r="M1472" s="153"/>
      <c r="T1472" s="154"/>
      <c r="AT1472" s="149" t="s">
        <v>261</v>
      </c>
      <c r="AU1472" s="149" t="s">
        <v>83</v>
      </c>
      <c r="AV1472" s="12" t="s">
        <v>83</v>
      </c>
      <c r="AW1472" s="12" t="s">
        <v>35</v>
      </c>
      <c r="AX1472" s="12" t="s">
        <v>73</v>
      </c>
      <c r="AY1472" s="149" t="s">
        <v>251</v>
      </c>
    </row>
    <row r="1473" spans="2:65" s="14" customFormat="1" ht="11.25">
      <c r="B1473" s="161"/>
      <c r="D1473" s="148" t="s">
        <v>261</v>
      </c>
      <c r="E1473" s="162" t="s">
        <v>19</v>
      </c>
      <c r="F1473" s="163" t="s">
        <v>280</v>
      </c>
      <c r="H1473" s="164">
        <v>90.763000000000005</v>
      </c>
      <c r="I1473" s="165"/>
      <c r="L1473" s="161"/>
      <c r="M1473" s="166"/>
      <c r="T1473" s="167"/>
      <c r="AT1473" s="162" t="s">
        <v>261</v>
      </c>
      <c r="AU1473" s="162" t="s">
        <v>83</v>
      </c>
      <c r="AV1473" s="14" t="s">
        <v>257</v>
      </c>
      <c r="AW1473" s="14" t="s">
        <v>35</v>
      </c>
      <c r="AX1473" s="14" t="s">
        <v>81</v>
      </c>
      <c r="AY1473" s="162" t="s">
        <v>251</v>
      </c>
    </row>
    <row r="1474" spans="2:65" s="1" customFormat="1" ht="16.5" customHeight="1">
      <c r="B1474" s="33"/>
      <c r="C1474" s="175" t="s">
        <v>2327</v>
      </c>
      <c r="D1474" s="175" t="s">
        <v>482</v>
      </c>
      <c r="E1474" s="176" t="s">
        <v>2315</v>
      </c>
      <c r="F1474" s="177" t="s">
        <v>2316</v>
      </c>
      <c r="G1474" s="178" t="s">
        <v>90</v>
      </c>
      <c r="H1474" s="179">
        <v>90.763000000000005</v>
      </c>
      <c r="I1474" s="180"/>
      <c r="J1474" s="181">
        <f>ROUND(I1474*H1474,2)</f>
        <v>0</v>
      </c>
      <c r="K1474" s="177" t="s">
        <v>256</v>
      </c>
      <c r="L1474" s="182"/>
      <c r="M1474" s="183" t="s">
        <v>19</v>
      </c>
      <c r="N1474" s="184" t="s">
        <v>44</v>
      </c>
      <c r="P1474" s="139">
        <f>O1474*H1474</f>
        <v>0</v>
      </c>
      <c r="Q1474" s="139">
        <v>1.2999999999999999E-3</v>
      </c>
      <c r="R1474" s="139">
        <f>Q1474*H1474</f>
        <v>0.1179919</v>
      </c>
      <c r="S1474" s="139">
        <v>0</v>
      </c>
      <c r="T1474" s="140">
        <f>S1474*H1474</f>
        <v>0</v>
      </c>
      <c r="AR1474" s="141" t="s">
        <v>466</v>
      </c>
      <c r="AT1474" s="141" t="s">
        <v>482</v>
      </c>
      <c r="AU1474" s="141" t="s">
        <v>83</v>
      </c>
      <c r="AY1474" s="18" t="s">
        <v>251</v>
      </c>
      <c r="BE1474" s="142">
        <f>IF(N1474="základní",J1474,0)</f>
        <v>0</v>
      </c>
      <c r="BF1474" s="142">
        <f>IF(N1474="snížená",J1474,0)</f>
        <v>0</v>
      </c>
      <c r="BG1474" s="142">
        <f>IF(N1474="zákl. přenesená",J1474,0)</f>
        <v>0</v>
      </c>
      <c r="BH1474" s="142">
        <f>IF(N1474="sníž. přenesená",J1474,0)</f>
        <v>0</v>
      </c>
      <c r="BI1474" s="142">
        <f>IF(N1474="nulová",J1474,0)</f>
        <v>0</v>
      </c>
      <c r="BJ1474" s="18" t="s">
        <v>81</v>
      </c>
      <c r="BK1474" s="142">
        <f>ROUND(I1474*H1474,2)</f>
        <v>0</v>
      </c>
      <c r="BL1474" s="18" t="s">
        <v>346</v>
      </c>
      <c r="BM1474" s="141" t="s">
        <v>2328</v>
      </c>
    </row>
    <row r="1475" spans="2:65" s="1" customFormat="1" ht="24.2" customHeight="1">
      <c r="B1475" s="33"/>
      <c r="C1475" s="130" t="s">
        <v>2329</v>
      </c>
      <c r="D1475" s="130" t="s">
        <v>253</v>
      </c>
      <c r="E1475" s="131" t="s">
        <v>2330</v>
      </c>
      <c r="F1475" s="132" t="s">
        <v>2331</v>
      </c>
      <c r="G1475" s="133" t="s">
        <v>731</v>
      </c>
      <c r="H1475" s="134">
        <v>45</v>
      </c>
      <c r="I1475" s="135"/>
      <c r="J1475" s="136">
        <f>ROUND(I1475*H1475,2)</f>
        <v>0</v>
      </c>
      <c r="K1475" s="132" t="s">
        <v>256</v>
      </c>
      <c r="L1475" s="33"/>
      <c r="M1475" s="137" t="s">
        <v>19</v>
      </c>
      <c r="N1475" s="138" t="s">
        <v>44</v>
      </c>
      <c r="P1475" s="139">
        <f>O1475*H1475</f>
        <v>0</v>
      </c>
      <c r="Q1475" s="139">
        <v>0</v>
      </c>
      <c r="R1475" s="139">
        <f>Q1475*H1475</f>
        <v>0</v>
      </c>
      <c r="S1475" s="139">
        <v>0</v>
      </c>
      <c r="T1475" s="140">
        <f>S1475*H1475</f>
        <v>0</v>
      </c>
      <c r="AR1475" s="141" t="s">
        <v>257</v>
      </c>
      <c r="AT1475" s="141" t="s">
        <v>253</v>
      </c>
      <c r="AU1475" s="141" t="s">
        <v>83</v>
      </c>
      <c r="AY1475" s="18" t="s">
        <v>251</v>
      </c>
      <c r="BE1475" s="142">
        <f>IF(N1475="základní",J1475,0)</f>
        <v>0</v>
      </c>
      <c r="BF1475" s="142">
        <f>IF(N1475="snížená",J1475,0)</f>
        <v>0</v>
      </c>
      <c r="BG1475" s="142">
        <f>IF(N1475="zákl. přenesená",J1475,0)</f>
        <v>0</v>
      </c>
      <c r="BH1475" s="142">
        <f>IF(N1475="sníž. přenesená",J1475,0)</f>
        <v>0</v>
      </c>
      <c r="BI1475" s="142">
        <f>IF(N1475="nulová",J1475,0)</f>
        <v>0</v>
      </c>
      <c r="BJ1475" s="18" t="s">
        <v>81</v>
      </c>
      <c r="BK1475" s="142">
        <f>ROUND(I1475*H1475,2)</f>
        <v>0</v>
      </c>
      <c r="BL1475" s="18" t="s">
        <v>257</v>
      </c>
      <c r="BM1475" s="141" t="s">
        <v>2332</v>
      </c>
    </row>
    <row r="1476" spans="2:65" s="1" customFormat="1" ht="11.25">
      <c r="B1476" s="33"/>
      <c r="D1476" s="143" t="s">
        <v>259</v>
      </c>
      <c r="F1476" s="144" t="s">
        <v>2333</v>
      </c>
      <c r="I1476" s="145"/>
      <c r="L1476" s="33"/>
      <c r="M1476" s="146"/>
      <c r="T1476" s="54"/>
      <c r="AT1476" s="18" t="s">
        <v>259</v>
      </c>
      <c r="AU1476" s="18" t="s">
        <v>83</v>
      </c>
    </row>
    <row r="1477" spans="2:65" s="12" customFormat="1" ht="11.25">
      <c r="B1477" s="147"/>
      <c r="D1477" s="148" t="s">
        <v>261</v>
      </c>
      <c r="E1477" s="149" t="s">
        <v>19</v>
      </c>
      <c r="F1477" s="150" t="s">
        <v>1877</v>
      </c>
      <c r="H1477" s="151">
        <v>4</v>
      </c>
      <c r="I1477" s="152"/>
      <c r="L1477" s="147"/>
      <c r="M1477" s="153"/>
      <c r="T1477" s="154"/>
      <c r="AT1477" s="149" t="s">
        <v>261</v>
      </c>
      <c r="AU1477" s="149" t="s">
        <v>83</v>
      </c>
      <c r="AV1477" s="12" t="s">
        <v>83</v>
      </c>
      <c r="AW1477" s="12" t="s">
        <v>35</v>
      </c>
      <c r="AX1477" s="12" t="s">
        <v>73</v>
      </c>
      <c r="AY1477" s="149" t="s">
        <v>251</v>
      </c>
    </row>
    <row r="1478" spans="2:65" s="12" customFormat="1" ht="11.25">
      <c r="B1478" s="147"/>
      <c r="D1478" s="148" t="s">
        <v>261</v>
      </c>
      <c r="E1478" s="149" t="s">
        <v>19</v>
      </c>
      <c r="F1478" s="150" t="s">
        <v>1882</v>
      </c>
      <c r="H1478" s="151">
        <v>1</v>
      </c>
      <c r="I1478" s="152"/>
      <c r="L1478" s="147"/>
      <c r="M1478" s="153"/>
      <c r="T1478" s="154"/>
      <c r="AT1478" s="149" t="s">
        <v>261</v>
      </c>
      <c r="AU1478" s="149" t="s">
        <v>83</v>
      </c>
      <c r="AV1478" s="12" t="s">
        <v>83</v>
      </c>
      <c r="AW1478" s="12" t="s">
        <v>35</v>
      </c>
      <c r="AX1478" s="12" t="s">
        <v>73</v>
      </c>
      <c r="AY1478" s="149" t="s">
        <v>251</v>
      </c>
    </row>
    <row r="1479" spans="2:65" s="12" customFormat="1" ht="11.25">
      <c r="B1479" s="147"/>
      <c r="D1479" s="148" t="s">
        <v>261</v>
      </c>
      <c r="E1479" s="149" t="s">
        <v>19</v>
      </c>
      <c r="F1479" s="150" t="s">
        <v>1860</v>
      </c>
      <c r="H1479" s="151">
        <v>4</v>
      </c>
      <c r="I1479" s="152"/>
      <c r="L1479" s="147"/>
      <c r="M1479" s="153"/>
      <c r="T1479" s="154"/>
      <c r="AT1479" s="149" t="s">
        <v>261</v>
      </c>
      <c r="AU1479" s="149" t="s">
        <v>83</v>
      </c>
      <c r="AV1479" s="12" t="s">
        <v>83</v>
      </c>
      <c r="AW1479" s="12" t="s">
        <v>35</v>
      </c>
      <c r="AX1479" s="12" t="s">
        <v>73</v>
      </c>
      <c r="AY1479" s="149" t="s">
        <v>251</v>
      </c>
    </row>
    <row r="1480" spans="2:65" s="12" customFormat="1" ht="11.25">
      <c r="B1480" s="147"/>
      <c r="D1480" s="148" t="s">
        <v>261</v>
      </c>
      <c r="E1480" s="149" t="s">
        <v>19</v>
      </c>
      <c r="F1480" s="150" t="s">
        <v>1872</v>
      </c>
      <c r="H1480" s="151">
        <v>4</v>
      </c>
      <c r="I1480" s="152"/>
      <c r="L1480" s="147"/>
      <c r="M1480" s="153"/>
      <c r="T1480" s="154"/>
      <c r="AT1480" s="149" t="s">
        <v>261</v>
      </c>
      <c r="AU1480" s="149" t="s">
        <v>83</v>
      </c>
      <c r="AV1480" s="12" t="s">
        <v>83</v>
      </c>
      <c r="AW1480" s="12" t="s">
        <v>35</v>
      </c>
      <c r="AX1480" s="12" t="s">
        <v>73</v>
      </c>
      <c r="AY1480" s="149" t="s">
        <v>251</v>
      </c>
    </row>
    <row r="1481" spans="2:65" s="12" customFormat="1" ht="11.25">
      <c r="B1481" s="147"/>
      <c r="D1481" s="148" t="s">
        <v>261</v>
      </c>
      <c r="E1481" s="149" t="s">
        <v>19</v>
      </c>
      <c r="F1481" s="150" t="s">
        <v>2334</v>
      </c>
      <c r="H1481" s="151">
        <v>9</v>
      </c>
      <c r="I1481" s="152"/>
      <c r="L1481" s="147"/>
      <c r="M1481" s="153"/>
      <c r="T1481" s="154"/>
      <c r="AT1481" s="149" t="s">
        <v>261</v>
      </c>
      <c r="AU1481" s="149" t="s">
        <v>83</v>
      </c>
      <c r="AV1481" s="12" t="s">
        <v>83</v>
      </c>
      <c r="AW1481" s="12" t="s">
        <v>35</v>
      </c>
      <c r="AX1481" s="12" t="s">
        <v>73</v>
      </c>
      <c r="AY1481" s="149" t="s">
        <v>251</v>
      </c>
    </row>
    <row r="1482" spans="2:65" s="12" customFormat="1" ht="11.25">
      <c r="B1482" s="147"/>
      <c r="D1482" s="148" t="s">
        <v>261</v>
      </c>
      <c r="E1482" s="149" t="s">
        <v>19</v>
      </c>
      <c r="F1482" s="150" t="s">
        <v>2335</v>
      </c>
      <c r="H1482" s="151">
        <v>8</v>
      </c>
      <c r="I1482" s="152"/>
      <c r="L1482" s="147"/>
      <c r="M1482" s="153"/>
      <c r="T1482" s="154"/>
      <c r="AT1482" s="149" t="s">
        <v>261</v>
      </c>
      <c r="AU1482" s="149" t="s">
        <v>83</v>
      </c>
      <c r="AV1482" s="12" t="s">
        <v>83</v>
      </c>
      <c r="AW1482" s="12" t="s">
        <v>35</v>
      </c>
      <c r="AX1482" s="12" t="s">
        <v>73</v>
      </c>
      <c r="AY1482" s="149" t="s">
        <v>251</v>
      </c>
    </row>
    <row r="1483" spans="2:65" s="12" customFormat="1" ht="11.25">
      <c r="B1483" s="147"/>
      <c r="D1483" s="148" t="s">
        <v>261</v>
      </c>
      <c r="E1483" s="149" t="s">
        <v>19</v>
      </c>
      <c r="F1483" s="150" t="s">
        <v>2336</v>
      </c>
      <c r="H1483" s="151">
        <v>8</v>
      </c>
      <c r="I1483" s="152"/>
      <c r="L1483" s="147"/>
      <c r="M1483" s="153"/>
      <c r="T1483" s="154"/>
      <c r="AT1483" s="149" t="s">
        <v>261</v>
      </c>
      <c r="AU1483" s="149" t="s">
        <v>83</v>
      </c>
      <c r="AV1483" s="12" t="s">
        <v>83</v>
      </c>
      <c r="AW1483" s="12" t="s">
        <v>35</v>
      </c>
      <c r="AX1483" s="12" t="s">
        <v>73</v>
      </c>
      <c r="AY1483" s="149" t="s">
        <v>251</v>
      </c>
    </row>
    <row r="1484" spans="2:65" s="12" customFormat="1" ht="11.25">
      <c r="B1484" s="147"/>
      <c r="D1484" s="148" t="s">
        <v>261</v>
      </c>
      <c r="E1484" s="149" t="s">
        <v>19</v>
      </c>
      <c r="F1484" s="150" t="s">
        <v>2337</v>
      </c>
      <c r="H1484" s="151">
        <v>7</v>
      </c>
      <c r="I1484" s="152"/>
      <c r="L1484" s="147"/>
      <c r="M1484" s="153"/>
      <c r="T1484" s="154"/>
      <c r="AT1484" s="149" t="s">
        <v>261</v>
      </c>
      <c r="AU1484" s="149" t="s">
        <v>83</v>
      </c>
      <c r="AV1484" s="12" t="s">
        <v>83</v>
      </c>
      <c r="AW1484" s="12" t="s">
        <v>35</v>
      </c>
      <c r="AX1484" s="12" t="s">
        <v>73</v>
      </c>
      <c r="AY1484" s="149" t="s">
        <v>251</v>
      </c>
    </row>
    <row r="1485" spans="2:65" s="15" customFormat="1" ht="11.25">
      <c r="B1485" s="168"/>
      <c r="D1485" s="148" t="s">
        <v>261</v>
      </c>
      <c r="E1485" s="169" t="s">
        <v>19</v>
      </c>
      <c r="F1485" s="170" t="s">
        <v>393</v>
      </c>
      <c r="H1485" s="171">
        <v>45</v>
      </c>
      <c r="I1485" s="172"/>
      <c r="L1485" s="168"/>
      <c r="M1485" s="173"/>
      <c r="T1485" s="174"/>
      <c r="AT1485" s="169" t="s">
        <v>261</v>
      </c>
      <c r="AU1485" s="169" t="s">
        <v>83</v>
      </c>
      <c r="AV1485" s="15" t="s">
        <v>268</v>
      </c>
      <c r="AW1485" s="15" t="s">
        <v>35</v>
      </c>
      <c r="AX1485" s="15" t="s">
        <v>81</v>
      </c>
      <c r="AY1485" s="169" t="s">
        <v>251</v>
      </c>
    </row>
    <row r="1486" spans="2:65" s="1" customFormat="1" ht="16.5" customHeight="1">
      <c r="B1486" s="33"/>
      <c r="C1486" s="175" t="s">
        <v>2338</v>
      </c>
      <c r="D1486" s="175" t="s">
        <v>482</v>
      </c>
      <c r="E1486" s="176" t="s">
        <v>2339</v>
      </c>
      <c r="F1486" s="177" t="s">
        <v>2340</v>
      </c>
      <c r="G1486" s="178" t="s">
        <v>90</v>
      </c>
      <c r="H1486" s="179">
        <v>17.116</v>
      </c>
      <c r="I1486" s="180"/>
      <c r="J1486" s="181">
        <f>ROUND(I1486*H1486,2)</f>
        <v>0</v>
      </c>
      <c r="K1486" s="177" t="s">
        <v>256</v>
      </c>
      <c r="L1486" s="182"/>
      <c r="M1486" s="183" t="s">
        <v>19</v>
      </c>
      <c r="N1486" s="184" t="s">
        <v>44</v>
      </c>
      <c r="P1486" s="139">
        <f>O1486*H1486</f>
        <v>0</v>
      </c>
      <c r="Q1486" s="139">
        <v>1E-3</v>
      </c>
      <c r="R1486" s="139">
        <f>Q1486*H1486</f>
        <v>1.7115999999999999E-2</v>
      </c>
      <c r="S1486" s="139">
        <v>0</v>
      </c>
      <c r="T1486" s="140">
        <f>S1486*H1486</f>
        <v>0</v>
      </c>
      <c r="AR1486" s="141" t="s">
        <v>300</v>
      </c>
      <c r="AT1486" s="141" t="s">
        <v>482</v>
      </c>
      <c r="AU1486" s="141" t="s">
        <v>83</v>
      </c>
      <c r="AY1486" s="18" t="s">
        <v>251</v>
      </c>
      <c r="BE1486" s="142">
        <f>IF(N1486="základní",J1486,0)</f>
        <v>0</v>
      </c>
      <c r="BF1486" s="142">
        <f>IF(N1486="snížená",J1486,0)</f>
        <v>0</v>
      </c>
      <c r="BG1486" s="142">
        <f>IF(N1486="zákl. přenesená",J1486,0)</f>
        <v>0</v>
      </c>
      <c r="BH1486" s="142">
        <f>IF(N1486="sníž. přenesená",J1486,0)</f>
        <v>0</v>
      </c>
      <c r="BI1486" s="142">
        <f>IF(N1486="nulová",J1486,0)</f>
        <v>0</v>
      </c>
      <c r="BJ1486" s="18" t="s">
        <v>81</v>
      </c>
      <c r="BK1486" s="142">
        <f>ROUND(I1486*H1486,2)</f>
        <v>0</v>
      </c>
      <c r="BL1486" s="18" t="s">
        <v>257</v>
      </c>
      <c r="BM1486" s="141" t="s">
        <v>2341</v>
      </c>
    </row>
    <row r="1487" spans="2:65" s="12" customFormat="1" ht="11.25">
      <c r="B1487" s="147"/>
      <c r="D1487" s="148" t="s">
        <v>261</v>
      </c>
      <c r="E1487" s="149" t="s">
        <v>19</v>
      </c>
      <c r="F1487" s="150" t="s">
        <v>1866</v>
      </c>
      <c r="H1487" s="151">
        <v>8.0079999999999991</v>
      </c>
      <c r="I1487" s="152"/>
      <c r="L1487" s="147"/>
      <c r="M1487" s="153"/>
      <c r="T1487" s="154"/>
      <c r="AT1487" s="149" t="s">
        <v>261</v>
      </c>
      <c r="AU1487" s="149" t="s">
        <v>83</v>
      </c>
      <c r="AV1487" s="12" t="s">
        <v>83</v>
      </c>
      <c r="AW1487" s="12" t="s">
        <v>35</v>
      </c>
      <c r="AX1487" s="12" t="s">
        <v>73</v>
      </c>
      <c r="AY1487" s="149" t="s">
        <v>251</v>
      </c>
    </row>
    <row r="1488" spans="2:65" s="12" customFormat="1" ht="11.25">
      <c r="B1488" s="147"/>
      <c r="D1488" s="148" t="s">
        <v>261</v>
      </c>
      <c r="E1488" s="149" t="s">
        <v>19</v>
      </c>
      <c r="F1488" s="150" t="s">
        <v>1851</v>
      </c>
      <c r="H1488" s="151">
        <v>3.3479999999999999</v>
      </c>
      <c r="I1488" s="152"/>
      <c r="L1488" s="147"/>
      <c r="M1488" s="153"/>
      <c r="T1488" s="154"/>
      <c r="AT1488" s="149" t="s">
        <v>261</v>
      </c>
      <c r="AU1488" s="149" t="s">
        <v>83</v>
      </c>
      <c r="AV1488" s="12" t="s">
        <v>83</v>
      </c>
      <c r="AW1488" s="12" t="s">
        <v>35</v>
      </c>
      <c r="AX1488" s="12" t="s">
        <v>73</v>
      </c>
      <c r="AY1488" s="149" t="s">
        <v>251</v>
      </c>
    </row>
    <row r="1489" spans="2:65" s="12" customFormat="1" ht="11.25">
      <c r="B1489" s="147"/>
      <c r="D1489" s="148" t="s">
        <v>261</v>
      </c>
      <c r="E1489" s="149" t="s">
        <v>19</v>
      </c>
      <c r="F1489" s="150" t="s">
        <v>392</v>
      </c>
      <c r="H1489" s="151">
        <v>5.76</v>
      </c>
      <c r="I1489" s="152"/>
      <c r="L1489" s="147"/>
      <c r="M1489" s="153"/>
      <c r="T1489" s="154"/>
      <c r="AT1489" s="149" t="s">
        <v>261</v>
      </c>
      <c r="AU1489" s="149" t="s">
        <v>83</v>
      </c>
      <c r="AV1489" s="12" t="s">
        <v>83</v>
      </c>
      <c r="AW1489" s="12" t="s">
        <v>35</v>
      </c>
      <c r="AX1489" s="12" t="s">
        <v>73</v>
      </c>
      <c r="AY1489" s="149" t="s">
        <v>251</v>
      </c>
    </row>
    <row r="1490" spans="2:65" s="15" customFormat="1" ht="11.25">
      <c r="B1490" s="168"/>
      <c r="D1490" s="148" t="s">
        <v>261</v>
      </c>
      <c r="E1490" s="169" t="s">
        <v>19</v>
      </c>
      <c r="F1490" s="170" t="s">
        <v>393</v>
      </c>
      <c r="H1490" s="171">
        <v>17.116</v>
      </c>
      <c r="I1490" s="172"/>
      <c r="L1490" s="168"/>
      <c r="M1490" s="173"/>
      <c r="T1490" s="174"/>
      <c r="AT1490" s="169" t="s">
        <v>261</v>
      </c>
      <c r="AU1490" s="169" t="s">
        <v>83</v>
      </c>
      <c r="AV1490" s="15" t="s">
        <v>268</v>
      </c>
      <c r="AW1490" s="15" t="s">
        <v>35</v>
      </c>
      <c r="AX1490" s="15" t="s">
        <v>81</v>
      </c>
      <c r="AY1490" s="169" t="s">
        <v>251</v>
      </c>
    </row>
    <row r="1491" spans="2:65" s="1" customFormat="1" ht="16.5" customHeight="1">
      <c r="B1491" s="33"/>
      <c r="C1491" s="175" t="s">
        <v>2342</v>
      </c>
      <c r="D1491" s="175" t="s">
        <v>482</v>
      </c>
      <c r="E1491" s="176" t="s">
        <v>2343</v>
      </c>
      <c r="F1491" s="177" t="s">
        <v>2344</v>
      </c>
      <c r="G1491" s="178" t="s">
        <v>90</v>
      </c>
      <c r="H1491" s="179">
        <v>8.1649999999999991</v>
      </c>
      <c r="I1491" s="180"/>
      <c r="J1491" s="181">
        <f>ROUND(I1491*H1491,2)</f>
        <v>0</v>
      </c>
      <c r="K1491" s="177" t="s">
        <v>256</v>
      </c>
      <c r="L1491" s="182"/>
      <c r="M1491" s="183" t="s">
        <v>19</v>
      </c>
      <c r="N1491" s="184" t="s">
        <v>44</v>
      </c>
      <c r="P1491" s="139">
        <f>O1491*H1491</f>
        <v>0</v>
      </c>
      <c r="Q1491" s="139">
        <v>1E-3</v>
      </c>
      <c r="R1491" s="139">
        <f>Q1491*H1491</f>
        <v>8.1649999999999986E-3</v>
      </c>
      <c r="S1491" s="139">
        <v>0</v>
      </c>
      <c r="T1491" s="140">
        <f>S1491*H1491</f>
        <v>0</v>
      </c>
      <c r="AR1491" s="141" t="s">
        <v>300</v>
      </c>
      <c r="AT1491" s="141" t="s">
        <v>482</v>
      </c>
      <c r="AU1491" s="141" t="s">
        <v>83</v>
      </c>
      <c r="AY1491" s="18" t="s">
        <v>251</v>
      </c>
      <c r="BE1491" s="142">
        <f>IF(N1491="základní",J1491,0)</f>
        <v>0</v>
      </c>
      <c r="BF1491" s="142">
        <f>IF(N1491="snížená",J1491,0)</f>
        <v>0</v>
      </c>
      <c r="BG1491" s="142">
        <f>IF(N1491="zákl. přenesená",J1491,0)</f>
        <v>0</v>
      </c>
      <c r="BH1491" s="142">
        <f>IF(N1491="sníž. přenesená",J1491,0)</f>
        <v>0</v>
      </c>
      <c r="BI1491" s="142">
        <f>IF(N1491="nulová",J1491,0)</f>
        <v>0</v>
      </c>
      <c r="BJ1491" s="18" t="s">
        <v>81</v>
      </c>
      <c r="BK1491" s="142">
        <f>ROUND(I1491*H1491,2)</f>
        <v>0</v>
      </c>
      <c r="BL1491" s="18" t="s">
        <v>257</v>
      </c>
      <c r="BM1491" s="141" t="s">
        <v>2345</v>
      </c>
    </row>
    <row r="1492" spans="2:65" s="12" customFormat="1" ht="11.25">
      <c r="B1492" s="147"/>
      <c r="D1492" s="148" t="s">
        <v>261</v>
      </c>
      <c r="E1492" s="149" t="s">
        <v>19</v>
      </c>
      <c r="F1492" s="150" t="s">
        <v>1867</v>
      </c>
      <c r="H1492" s="151">
        <v>3.0129999999999999</v>
      </c>
      <c r="I1492" s="152"/>
      <c r="L1492" s="147"/>
      <c r="M1492" s="153"/>
      <c r="T1492" s="154"/>
      <c r="AT1492" s="149" t="s">
        <v>261</v>
      </c>
      <c r="AU1492" s="149" t="s">
        <v>83</v>
      </c>
      <c r="AV1492" s="12" t="s">
        <v>83</v>
      </c>
      <c r="AW1492" s="12" t="s">
        <v>35</v>
      </c>
      <c r="AX1492" s="12" t="s">
        <v>73</v>
      </c>
      <c r="AY1492" s="149" t="s">
        <v>251</v>
      </c>
    </row>
    <row r="1493" spans="2:65" s="12" customFormat="1" ht="11.25">
      <c r="B1493" s="147"/>
      <c r="D1493" s="148" t="s">
        <v>261</v>
      </c>
      <c r="E1493" s="149" t="s">
        <v>19</v>
      </c>
      <c r="F1493" s="150" t="s">
        <v>2346</v>
      </c>
      <c r="H1493" s="151">
        <v>5.1520000000000001</v>
      </c>
      <c r="I1493" s="152"/>
      <c r="L1493" s="147"/>
      <c r="M1493" s="153"/>
      <c r="T1493" s="154"/>
      <c r="AT1493" s="149" t="s">
        <v>261</v>
      </c>
      <c r="AU1493" s="149" t="s">
        <v>83</v>
      </c>
      <c r="AV1493" s="12" t="s">
        <v>83</v>
      </c>
      <c r="AW1493" s="12" t="s">
        <v>35</v>
      </c>
      <c r="AX1493" s="12" t="s">
        <v>73</v>
      </c>
      <c r="AY1493" s="149" t="s">
        <v>251</v>
      </c>
    </row>
    <row r="1494" spans="2:65" s="15" customFormat="1" ht="11.25">
      <c r="B1494" s="168"/>
      <c r="D1494" s="148" t="s">
        <v>261</v>
      </c>
      <c r="E1494" s="169" t="s">
        <v>19</v>
      </c>
      <c r="F1494" s="170" t="s">
        <v>393</v>
      </c>
      <c r="H1494" s="171">
        <v>8.1649999999999991</v>
      </c>
      <c r="I1494" s="172"/>
      <c r="L1494" s="168"/>
      <c r="M1494" s="173"/>
      <c r="T1494" s="174"/>
      <c r="AT1494" s="169" t="s">
        <v>261</v>
      </c>
      <c r="AU1494" s="169" t="s">
        <v>83</v>
      </c>
      <c r="AV1494" s="15" t="s">
        <v>268</v>
      </c>
      <c r="AW1494" s="15" t="s">
        <v>35</v>
      </c>
      <c r="AX1494" s="15" t="s">
        <v>81</v>
      </c>
      <c r="AY1494" s="169" t="s">
        <v>251</v>
      </c>
    </row>
    <row r="1495" spans="2:65" s="1" customFormat="1" ht="16.5" customHeight="1">
      <c r="B1495" s="33"/>
      <c r="C1495" s="175" t="s">
        <v>2347</v>
      </c>
      <c r="D1495" s="175" t="s">
        <v>482</v>
      </c>
      <c r="E1495" s="176" t="s">
        <v>2348</v>
      </c>
      <c r="F1495" s="177" t="s">
        <v>2349</v>
      </c>
      <c r="G1495" s="178" t="s">
        <v>90</v>
      </c>
      <c r="H1495" s="179">
        <v>5.3570000000000002</v>
      </c>
      <c r="I1495" s="180"/>
      <c r="J1495" s="181">
        <f>ROUND(I1495*H1495,2)</f>
        <v>0</v>
      </c>
      <c r="K1495" s="177" t="s">
        <v>256</v>
      </c>
      <c r="L1495" s="182"/>
      <c r="M1495" s="183" t="s">
        <v>19</v>
      </c>
      <c r="N1495" s="184" t="s">
        <v>44</v>
      </c>
      <c r="P1495" s="139">
        <f>O1495*H1495</f>
        <v>0</v>
      </c>
      <c r="Q1495" s="139">
        <v>1E-3</v>
      </c>
      <c r="R1495" s="139">
        <f>Q1495*H1495</f>
        <v>5.3570000000000007E-3</v>
      </c>
      <c r="S1495" s="139">
        <v>0</v>
      </c>
      <c r="T1495" s="140">
        <f>S1495*H1495</f>
        <v>0</v>
      </c>
      <c r="AR1495" s="141" t="s">
        <v>300</v>
      </c>
      <c r="AT1495" s="141" t="s">
        <v>482</v>
      </c>
      <c r="AU1495" s="141" t="s">
        <v>83</v>
      </c>
      <c r="AY1495" s="18" t="s">
        <v>251</v>
      </c>
      <c r="BE1495" s="142">
        <f>IF(N1495="základní",J1495,0)</f>
        <v>0</v>
      </c>
      <c r="BF1495" s="142">
        <f>IF(N1495="snížená",J1495,0)</f>
        <v>0</v>
      </c>
      <c r="BG1495" s="142">
        <f>IF(N1495="zákl. přenesená",J1495,0)</f>
        <v>0</v>
      </c>
      <c r="BH1495" s="142">
        <f>IF(N1495="sníž. přenesená",J1495,0)</f>
        <v>0</v>
      </c>
      <c r="BI1495" s="142">
        <f>IF(N1495="nulová",J1495,0)</f>
        <v>0</v>
      </c>
      <c r="BJ1495" s="18" t="s">
        <v>81</v>
      </c>
      <c r="BK1495" s="142">
        <f>ROUND(I1495*H1495,2)</f>
        <v>0</v>
      </c>
      <c r="BL1495" s="18" t="s">
        <v>257</v>
      </c>
      <c r="BM1495" s="141" t="s">
        <v>2350</v>
      </c>
    </row>
    <row r="1496" spans="2:65" s="12" customFormat="1" ht="11.25">
      <c r="B1496" s="147"/>
      <c r="D1496" s="148" t="s">
        <v>261</v>
      </c>
      <c r="E1496" s="149" t="s">
        <v>19</v>
      </c>
      <c r="F1496" s="150" t="s">
        <v>2351</v>
      </c>
      <c r="H1496" s="151">
        <v>5.3570000000000002</v>
      </c>
      <c r="I1496" s="152"/>
      <c r="L1496" s="147"/>
      <c r="M1496" s="153"/>
      <c r="T1496" s="154"/>
      <c r="AT1496" s="149" t="s">
        <v>261</v>
      </c>
      <c r="AU1496" s="149" t="s">
        <v>83</v>
      </c>
      <c r="AV1496" s="12" t="s">
        <v>83</v>
      </c>
      <c r="AW1496" s="12" t="s">
        <v>35</v>
      </c>
      <c r="AX1496" s="12" t="s">
        <v>81</v>
      </c>
      <c r="AY1496" s="149" t="s">
        <v>251</v>
      </c>
    </row>
    <row r="1497" spans="2:65" s="1" customFormat="1" ht="16.5" customHeight="1">
      <c r="B1497" s="33"/>
      <c r="C1497" s="175" t="s">
        <v>2352</v>
      </c>
      <c r="D1497" s="175" t="s">
        <v>482</v>
      </c>
      <c r="E1497" s="176" t="s">
        <v>2353</v>
      </c>
      <c r="F1497" s="177" t="s">
        <v>2354</v>
      </c>
      <c r="G1497" s="178" t="s">
        <v>90</v>
      </c>
      <c r="H1497" s="179">
        <v>54.365000000000002</v>
      </c>
      <c r="I1497" s="180"/>
      <c r="J1497" s="181">
        <f>ROUND(I1497*H1497,2)</f>
        <v>0</v>
      </c>
      <c r="K1497" s="177" t="s">
        <v>256</v>
      </c>
      <c r="L1497" s="182"/>
      <c r="M1497" s="183" t="s">
        <v>19</v>
      </c>
      <c r="N1497" s="184" t="s">
        <v>44</v>
      </c>
      <c r="P1497" s="139">
        <f>O1497*H1497</f>
        <v>0</v>
      </c>
      <c r="Q1497" s="139">
        <v>1E-3</v>
      </c>
      <c r="R1497" s="139">
        <f>Q1497*H1497</f>
        <v>5.4365000000000004E-2</v>
      </c>
      <c r="S1497" s="139">
        <v>0</v>
      </c>
      <c r="T1497" s="140">
        <f>S1497*H1497</f>
        <v>0</v>
      </c>
      <c r="AR1497" s="141" t="s">
        <v>300</v>
      </c>
      <c r="AT1497" s="141" t="s">
        <v>482</v>
      </c>
      <c r="AU1497" s="141" t="s">
        <v>83</v>
      </c>
      <c r="AY1497" s="18" t="s">
        <v>251</v>
      </c>
      <c r="BE1497" s="142">
        <f>IF(N1497="základní",J1497,0)</f>
        <v>0</v>
      </c>
      <c r="BF1497" s="142">
        <f>IF(N1497="snížená",J1497,0)</f>
        <v>0</v>
      </c>
      <c r="BG1497" s="142">
        <f>IF(N1497="zákl. přenesená",J1497,0)</f>
        <v>0</v>
      </c>
      <c r="BH1497" s="142">
        <f>IF(N1497="sníž. přenesená",J1497,0)</f>
        <v>0</v>
      </c>
      <c r="BI1497" s="142">
        <f>IF(N1497="nulová",J1497,0)</f>
        <v>0</v>
      </c>
      <c r="BJ1497" s="18" t="s">
        <v>81</v>
      </c>
      <c r="BK1497" s="142">
        <f>ROUND(I1497*H1497,2)</f>
        <v>0</v>
      </c>
      <c r="BL1497" s="18" t="s">
        <v>257</v>
      </c>
      <c r="BM1497" s="141" t="s">
        <v>2355</v>
      </c>
    </row>
    <row r="1498" spans="2:65" s="12" customFormat="1" ht="11.25">
      <c r="B1498" s="147"/>
      <c r="D1498" s="148" t="s">
        <v>261</v>
      </c>
      <c r="E1498" s="149" t="s">
        <v>19</v>
      </c>
      <c r="F1498" s="150" t="s">
        <v>2356</v>
      </c>
      <c r="H1498" s="151">
        <v>17.181000000000001</v>
      </c>
      <c r="I1498" s="152"/>
      <c r="L1498" s="147"/>
      <c r="M1498" s="153"/>
      <c r="T1498" s="154"/>
      <c r="AT1498" s="149" t="s">
        <v>261</v>
      </c>
      <c r="AU1498" s="149" t="s">
        <v>83</v>
      </c>
      <c r="AV1498" s="12" t="s">
        <v>83</v>
      </c>
      <c r="AW1498" s="12" t="s">
        <v>35</v>
      </c>
      <c r="AX1498" s="12" t="s">
        <v>73</v>
      </c>
      <c r="AY1498" s="149" t="s">
        <v>251</v>
      </c>
    </row>
    <row r="1499" spans="2:65" s="12" customFormat="1" ht="11.25">
      <c r="B1499" s="147"/>
      <c r="D1499" s="148" t="s">
        <v>261</v>
      </c>
      <c r="E1499" s="149" t="s">
        <v>19</v>
      </c>
      <c r="F1499" s="150" t="s">
        <v>2357</v>
      </c>
      <c r="H1499" s="151">
        <v>11.454000000000001</v>
      </c>
      <c r="I1499" s="152"/>
      <c r="L1499" s="147"/>
      <c r="M1499" s="153"/>
      <c r="T1499" s="154"/>
      <c r="AT1499" s="149" t="s">
        <v>261</v>
      </c>
      <c r="AU1499" s="149" t="s">
        <v>83</v>
      </c>
      <c r="AV1499" s="12" t="s">
        <v>83</v>
      </c>
      <c r="AW1499" s="12" t="s">
        <v>35</v>
      </c>
      <c r="AX1499" s="12" t="s">
        <v>73</v>
      </c>
      <c r="AY1499" s="149" t="s">
        <v>251</v>
      </c>
    </row>
    <row r="1500" spans="2:65" s="12" customFormat="1" ht="11.25">
      <c r="B1500" s="147"/>
      <c r="D1500" s="148" t="s">
        <v>261</v>
      </c>
      <c r="E1500" s="149" t="s">
        <v>19</v>
      </c>
      <c r="F1500" s="150" t="s">
        <v>2358</v>
      </c>
      <c r="H1500" s="151">
        <v>10.956</v>
      </c>
      <c r="I1500" s="152"/>
      <c r="L1500" s="147"/>
      <c r="M1500" s="153"/>
      <c r="T1500" s="154"/>
      <c r="AT1500" s="149" t="s">
        <v>261</v>
      </c>
      <c r="AU1500" s="149" t="s">
        <v>83</v>
      </c>
      <c r="AV1500" s="12" t="s">
        <v>83</v>
      </c>
      <c r="AW1500" s="12" t="s">
        <v>35</v>
      </c>
      <c r="AX1500" s="12" t="s">
        <v>73</v>
      </c>
      <c r="AY1500" s="149" t="s">
        <v>251</v>
      </c>
    </row>
    <row r="1501" spans="2:65" s="12" customFormat="1" ht="11.25">
      <c r="B1501" s="147"/>
      <c r="D1501" s="148" t="s">
        <v>261</v>
      </c>
      <c r="E1501" s="149" t="s">
        <v>19</v>
      </c>
      <c r="F1501" s="150" t="s">
        <v>2359</v>
      </c>
      <c r="H1501" s="151">
        <v>3.8180000000000001</v>
      </c>
      <c r="I1501" s="152"/>
      <c r="L1501" s="147"/>
      <c r="M1501" s="153"/>
      <c r="T1501" s="154"/>
      <c r="AT1501" s="149" t="s">
        <v>261</v>
      </c>
      <c r="AU1501" s="149" t="s">
        <v>83</v>
      </c>
      <c r="AV1501" s="12" t="s">
        <v>83</v>
      </c>
      <c r="AW1501" s="12" t="s">
        <v>35</v>
      </c>
      <c r="AX1501" s="12" t="s">
        <v>73</v>
      </c>
      <c r="AY1501" s="149" t="s">
        <v>251</v>
      </c>
    </row>
    <row r="1502" spans="2:65" s="12" customFormat="1" ht="11.25">
      <c r="B1502" s="147"/>
      <c r="D1502" s="148" t="s">
        <v>261</v>
      </c>
      <c r="E1502" s="149" t="s">
        <v>19</v>
      </c>
      <c r="F1502" s="150" t="s">
        <v>2360</v>
      </c>
      <c r="H1502" s="151">
        <v>10.956</v>
      </c>
      <c r="I1502" s="152"/>
      <c r="L1502" s="147"/>
      <c r="M1502" s="153"/>
      <c r="T1502" s="154"/>
      <c r="AT1502" s="149" t="s">
        <v>261</v>
      </c>
      <c r="AU1502" s="149" t="s">
        <v>83</v>
      </c>
      <c r="AV1502" s="12" t="s">
        <v>83</v>
      </c>
      <c r="AW1502" s="12" t="s">
        <v>35</v>
      </c>
      <c r="AX1502" s="12" t="s">
        <v>73</v>
      </c>
      <c r="AY1502" s="149" t="s">
        <v>251</v>
      </c>
    </row>
    <row r="1503" spans="2:65" s="15" customFormat="1" ht="11.25">
      <c r="B1503" s="168"/>
      <c r="D1503" s="148" t="s">
        <v>261</v>
      </c>
      <c r="E1503" s="169" t="s">
        <v>19</v>
      </c>
      <c r="F1503" s="170" t="s">
        <v>393</v>
      </c>
      <c r="H1503" s="171">
        <v>54.365000000000002</v>
      </c>
      <c r="I1503" s="172"/>
      <c r="L1503" s="168"/>
      <c r="M1503" s="173"/>
      <c r="T1503" s="174"/>
      <c r="AT1503" s="169" t="s">
        <v>261</v>
      </c>
      <c r="AU1503" s="169" t="s">
        <v>83</v>
      </c>
      <c r="AV1503" s="15" t="s">
        <v>268</v>
      </c>
      <c r="AW1503" s="15" t="s">
        <v>35</v>
      </c>
      <c r="AX1503" s="15" t="s">
        <v>81</v>
      </c>
      <c r="AY1503" s="169" t="s">
        <v>251</v>
      </c>
    </row>
    <row r="1504" spans="2:65" s="1" customFormat="1" ht="24.2" customHeight="1">
      <c r="B1504" s="33"/>
      <c r="C1504" s="130" t="s">
        <v>2361</v>
      </c>
      <c r="D1504" s="130" t="s">
        <v>253</v>
      </c>
      <c r="E1504" s="131" t="s">
        <v>2362</v>
      </c>
      <c r="F1504" s="132" t="s">
        <v>2363</v>
      </c>
      <c r="G1504" s="133" t="s">
        <v>324</v>
      </c>
      <c r="H1504" s="134">
        <v>0.12</v>
      </c>
      <c r="I1504" s="135"/>
      <c r="J1504" s="136">
        <f>ROUND(I1504*H1504,2)</f>
        <v>0</v>
      </c>
      <c r="K1504" s="132" t="s">
        <v>256</v>
      </c>
      <c r="L1504" s="33"/>
      <c r="M1504" s="137" t="s">
        <v>19</v>
      </c>
      <c r="N1504" s="138" t="s">
        <v>44</v>
      </c>
      <c r="P1504" s="139">
        <f>O1504*H1504</f>
        <v>0</v>
      </c>
      <c r="Q1504" s="139">
        <v>0</v>
      </c>
      <c r="R1504" s="139">
        <f>Q1504*H1504</f>
        <v>0</v>
      </c>
      <c r="S1504" s="139">
        <v>0</v>
      </c>
      <c r="T1504" s="140">
        <f>S1504*H1504</f>
        <v>0</v>
      </c>
      <c r="AR1504" s="141" t="s">
        <v>346</v>
      </c>
      <c r="AT1504" s="141" t="s">
        <v>253</v>
      </c>
      <c r="AU1504" s="141" t="s">
        <v>83</v>
      </c>
      <c r="AY1504" s="18" t="s">
        <v>251</v>
      </c>
      <c r="BE1504" s="142">
        <f>IF(N1504="základní",J1504,0)</f>
        <v>0</v>
      </c>
      <c r="BF1504" s="142">
        <f>IF(N1504="snížená",J1504,0)</f>
        <v>0</v>
      </c>
      <c r="BG1504" s="142">
        <f>IF(N1504="zákl. přenesená",J1504,0)</f>
        <v>0</v>
      </c>
      <c r="BH1504" s="142">
        <f>IF(N1504="sníž. přenesená",J1504,0)</f>
        <v>0</v>
      </c>
      <c r="BI1504" s="142">
        <f>IF(N1504="nulová",J1504,0)</f>
        <v>0</v>
      </c>
      <c r="BJ1504" s="18" t="s">
        <v>81</v>
      </c>
      <c r="BK1504" s="142">
        <f>ROUND(I1504*H1504,2)</f>
        <v>0</v>
      </c>
      <c r="BL1504" s="18" t="s">
        <v>346</v>
      </c>
      <c r="BM1504" s="141" t="s">
        <v>2364</v>
      </c>
    </row>
    <row r="1505" spans="2:65" s="1" customFormat="1" ht="11.25">
      <c r="B1505" s="33"/>
      <c r="D1505" s="143" t="s">
        <v>259</v>
      </c>
      <c r="F1505" s="144" t="s">
        <v>2365</v>
      </c>
      <c r="I1505" s="145"/>
      <c r="L1505" s="33"/>
      <c r="M1505" s="146"/>
      <c r="T1505" s="54"/>
      <c r="AT1505" s="18" t="s">
        <v>259</v>
      </c>
      <c r="AU1505" s="18" t="s">
        <v>83</v>
      </c>
    </row>
    <row r="1506" spans="2:65" s="11" customFormat="1" ht="22.9" customHeight="1">
      <c r="B1506" s="118"/>
      <c r="D1506" s="119" t="s">
        <v>72</v>
      </c>
      <c r="E1506" s="128" t="s">
        <v>2366</v>
      </c>
      <c r="F1506" s="128" t="s">
        <v>2367</v>
      </c>
      <c r="I1506" s="121"/>
      <c r="J1506" s="129">
        <f>BK1506</f>
        <v>0</v>
      </c>
      <c r="L1506" s="118"/>
      <c r="M1506" s="123"/>
      <c r="P1506" s="124">
        <f>SUM(P1507:P1514)</f>
        <v>0</v>
      </c>
      <c r="R1506" s="124">
        <f>SUM(R1507:R1514)</f>
        <v>0.24</v>
      </c>
      <c r="T1506" s="125">
        <f>SUM(T1507:T1514)</f>
        <v>0</v>
      </c>
      <c r="AR1506" s="119" t="s">
        <v>83</v>
      </c>
      <c r="AT1506" s="126" t="s">
        <v>72</v>
      </c>
      <c r="AU1506" s="126" t="s">
        <v>81</v>
      </c>
      <c r="AY1506" s="119" t="s">
        <v>251</v>
      </c>
      <c r="BK1506" s="127">
        <f>SUM(BK1507:BK1514)</f>
        <v>0</v>
      </c>
    </row>
    <row r="1507" spans="2:65" s="1" customFormat="1" ht="24.2" customHeight="1">
      <c r="B1507" s="33"/>
      <c r="C1507" s="130" t="s">
        <v>2368</v>
      </c>
      <c r="D1507" s="130" t="s">
        <v>253</v>
      </c>
      <c r="E1507" s="131" t="s">
        <v>2369</v>
      </c>
      <c r="F1507" s="132" t="s">
        <v>2370</v>
      </c>
      <c r="G1507" s="133" t="s">
        <v>840</v>
      </c>
      <c r="H1507" s="134">
        <v>2</v>
      </c>
      <c r="I1507" s="135"/>
      <c r="J1507" s="136">
        <f>ROUND(I1507*H1507,2)</f>
        <v>0</v>
      </c>
      <c r="K1507" s="132" t="s">
        <v>2371</v>
      </c>
      <c r="L1507" s="33"/>
      <c r="M1507" s="137" t="s">
        <v>19</v>
      </c>
      <c r="N1507" s="138" t="s">
        <v>44</v>
      </c>
      <c r="P1507" s="139">
        <f>O1507*H1507</f>
        <v>0</v>
      </c>
      <c r="Q1507" s="139">
        <v>0.06</v>
      </c>
      <c r="R1507" s="139">
        <f>Q1507*H1507</f>
        <v>0.12</v>
      </c>
      <c r="S1507" s="139">
        <v>0</v>
      </c>
      <c r="T1507" s="140">
        <f>S1507*H1507</f>
        <v>0</v>
      </c>
      <c r="AR1507" s="141" t="s">
        <v>346</v>
      </c>
      <c r="AT1507" s="141" t="s">
        <v>253</v>
      </c>
      <c r="AU1507" s="141" t="s">
        <v>83</v>
      </c>
      <c r="AY1507" s="18" t="s">
        <v>251</v>
      </c>
      <c r="BE1507" s="142">
        <f>IF(N1507="základní",J1507,0)</f>
        <v>0</v>
      </c>
      <c r="BF1507" s="142">
        <f>IF(N1507="snížená",J1507,0)</f>
        <v>0</v>
      </c>
      <c r="BG1507" s="142">
        <f>IF(N1507="zákl. přenesená",J1507,0)</f>
        <v>0</v>
      </c>
      <c r="BH1507" s="142">
        <f>IF(N1507="sníž. přenesená",J1507,0)</f>
        <v>0</v>
      </c>
      <c r="BI1507" s="142">
        <f>IF(N1507="nulová",J1507,0)</f>
        <v>0</v>
      </c>
      <c r="BJ1507" s="18" t="s">
        <v>81</v>
      </c>
      <c r="BK1507" s="142">
        <f>ROUND(I1507*H1507,2)</f>
        <v>0</v>
      </c>
      <c r="BL1507" s="18" t="s">
        <v>346</v>
      </c>
      <c r="BM1507" s="141" t="s">
        <v>2372</v>
      </c>
    </row>
    <row r="1508" spans="2:65" s="1" customFormat="1" ht="19.5">
      <c r="B1508" s="33"/>
      <c r="D1508" s="148" t="s">
        <v>1476</v>
      </c>
      <c r="F1508" s="185" t="s">
        <v>1858</v>
      </c>
      <c r="I1508" s="145"/>
      <c r="L1508" s="33"/>
      <c r="M1508" s="146"/>
      <c r="T1508" s="54"/>
      <c r="AT1508" s="18" t="s">
        <v>1476</v>
      </c>
      <c r="AU1508" s="18" t="s">
        <v>83</v>
      </c>
    </row>
    <row r="1509" spans="2:65" s="12" customFormat="1" ht="11.25">
      <c r="B1509" s="147"/>
      <c r="D1509" s="148" t="s">
        <v>261</v>
      </c>
      <c r="E1509" s="149" t="s">
        <v>19</v>
      </c>
      <c r="F1509" s="150" t="s">
        <v>2373</v>
      </c>
      <c r="H1509" s="151">
        <v>2</v>
      </c>
      <c r="I1509" s="152"/>
      <c r="L1509" s="147"/>
      <c r="M1509" s="153"/>
      <c r="T1509" s="154"/>
      <c r="AT1509" s="149" t="s">
        <v>261</v>
      </c>
      <c r="AU1509" s="149" t="s">
        <v>83</v>
      </c>
      <c r="AV1509" s="12" t="s">
        <v>83</v>
      </c>
      <c r="AW1509" s="12" t="s">
        <v>35</v>
      </c>
      <c r="AX1509" s="12" t="s">
        <v>81</v>
      </c>
      <c r="AY1509" s="149" t="s">
        <v>251</v>
      </c>
    </row>
    <row r="1510" spans="2:65" s="1" customFormat="1" ht="24.2" customHeight="1">
      <c r="B1510" s="33"/>
      <c r="C1510" s="130" t="s">
        <v>2374</v>
      </c>
      <c r="D1510" s="130" t="s">
        <v>253</v>
      </c>
      <c r="E1510" s="131" t="s">
        <v>2375</v>
      </c>
      <c r="F1510" s="132" t="s">
        <v>2376</v>
      </c>
      <c r="G1510" s="133" t="s">
        <v>840</v>
      </c>
      <c r="H1510" s="134">
        <v>1</v>
      </c>
      <c r="I1510" s="135"/>
      <c r="J1510" s="136">
        <f>ROUND(I1510*H1510,2)</f>
        <v>0</v>
      </c>
      <c r="K1510" s="132" t="s">
        <v>2371</v>
      </c>
      <c r="L1510" s="33"/>
      <c r="M1510" s="137" t="s">
        <v>19</v>
      </c>
      <c r="N1510" s="138" t="s">
        <v>44</v>
      </c>
      <c r="P1510" s="139">
        <f>O1510*H1510</f>
        <v>0</v>
      </c>
      <c r="Q1510" s="139">
        <v>0.12</v>
      </c>
      <c r="R1510" s="139">
        <f>Q1510*H1510</f>
        <v>0.12</v>
      </c>
      <c r="S1510" s="139">
        <v>0</v>
      </c>
      <c r="T1510" s="140">
        <f>S1510*H1510</f>
        <v>0</v>
      </c>
      <c r="AR1510" s="141" t="s">
        <v>346</v>
      </c>
      <c r="AT1510" s="141" t="s">
        <v>253</v>
      </c>
      <c r="AU1510" s="141" t="s">
        <v>83</v>
      </c>
      <c r="AY1510" s="18" t="s">
        <v>251</v>
      </c>
      <c r="BE1510" s="142">
        <f>IF(N1510="základní",J1510,0)</f>
        <v>0</v>
      </c>
      <c r="BF1510" s="142">
        <f>IF(N1510="snížená",J1510,0)</f>
        <v>0</v>
      </c>
      <c r="BG1510" s="142">
        <f>IF(N1510="zákl. přenesená",J1510,0)</f>
        <v>0</v>
      </c>
      <c r="BH1510" s="142">
        <f>IF(N1510="sníž. přenesená",J1510,0)</f>
        <v>0</v>
      </c>
      <c r="BI1510" s="142">
        <f>IF(N1510="nulová",J1510,0)</f>
        <v>0</v>
      </c>
      <c r="BJ1510" s="18" t="s">
        <v>81</v>
      </c>
      <c r="BK1510" s="142">
        <f>ROUND(I1510*H1510,2)</f>
        <v>0</v>
      </c>
      <c r="BL1510" s="18" t="s">
        <v>346</v>
      </c>
      <c r="BM1510" s="141" t="s">
        <v>2377</v>
      </c>
    </row>
    <row r="1511" spans="2:65" s="1" customFormat="1" ht="19.5">
      <c r="B1511" s="33"/>
      <c r="D1511" s="148" t="s">
        <v>1476</v>
      </c>
      <c r="F1511" s="185" t="s">
        <v>1858</v>
      </c>
      <c r="I1511" s="145"/>
      <c r="L1511" s="33"/>
      <c r="M1511" s="146"/>
      <c r="T1511" s="54"/>
      <c r="AT1511" s="18" t="s">
        <v>1476</v>
      </c>
      <c r="AU1511" s="18" t="s">
        <v>83</v>
      </c>
    </row>
    <row r="1512" spans="2:65" s="12" customFormat="1" ht="11.25">
      <c r="B1512" s="147"/>
      <c r="D1512" s="148" t="s">
        <v>261</v>
      </c>
      <c r="E1512" s="149" t="s">
        <v>19</v>
      </c>
      <c r="F1512" s="150" t="s">
        <v>2378</v>
      </c>
      <c r="H1512" s="151">
        <v>1</v>
      </c>
      <c r="I1512" s="152"/>
      <c r="L1512" s="147"/>
      <c r="M1512" s="153"/>
      <c r="T1512" s="154"/>
      <c r="AT1512" s="149" t="s">
        <v>261</v>
      </c>
      <c r="AU1512" s="149" t="s">
        <v>83</v>
      </c>
      <c r="AV1512" s="12" t="s">
        <v>83</v>
      </c>
      <c r="AW1512" s="12" t="s">
        <v>35</v>
      </c>
      <c r="AX1512" s="12" t="s">
        <v>81</v>
      </c>
      <c r="AY1512" s="149" t="s">
        <v>251</v>
      </c>
    </row>
    <row r="1513" spans="2:65" s="1" customFormat="1" ht="24.2" customHeight="1">
      <c r="B1513" s="33"/>
      <c r="C1513" s="130" t="s">
        <v>2379</v>
      </c>
      <c r="D1513" s="130" t="s">
        <v>253</v>
      </c>
      <c r="E1513" s="131" t="s">
        <v>2380</v>
      </c>
      <c r="F1513" s="132" t="s">
        <v>2381</v>
      </c>
      <c r="G1513" s="133" t="s">
        <v>324</v>
      </c>
      <c r="H1513" s="134">
        <v>0.24</v>
      </c>
      <c r="I1513" s="135"/>
      <c r="J1513" s="136">
        <f>ROUND(I1513*H1513,2)</f>
        <v>0</v>
      </c>
      <c r="K1513" s="132" t="s">
        <v>256</v>
      </c>
      <c r="L1513" s="33"/>
      <c r="M1513" s="137" t="s">
        <v>19</v>
      </c>
      <c r="N1513" s="138" t="s">
        <v>44</v>
      </c>
      <c r="P1513" s="139">
        <f>O1513*H1513</f>
        <v>0</v>
      </c>
      <c r="Q1513" s="139">
        <v>0</v>
      </c>
      <c r="R1513" s="139">
        <f>Q1513*H1513</f>
        <v>0</v>
      </c>
      <c r="S1513" s="139">
        <v>0</v>
      </c>
      <c r="T1513" s="140">
        <f>S1513*H1513</f>
        <v>0</v>
      </c>
      <c r="AR1513" s="141" t="s">
        <v>346</v>
      </c>
      <c r="AT1513" s="141" t="s">
        <v>253</v>
      </c>
      <c r="AU1513" s="141" t="s">
        <v>83</v>
      </c>
      <c r="AY1513" s="18" t="s">
        <v>251</v>
      </c>
      <c r="BE1513" s="142">
        <f>IF(N1513="základní",J1513,0)</f>
        <v>0</v>
      </c>
      <c r="BF1513" s="142">
        <f>IF(N1513="snížená",J1513,0)</f>
        <v>0</v>
      </c>
      <c r="BG1513" s="142">
        <f>IF(N1513="zákl. přenesená",J1513,0)</f>
        <v>0</v>
      </c>
      <c r="BH1513" s="142">
        <f>IF(N1513="sníž. přenesená",J1513,0)</f>
        <v>0</v>
      </c>
      <c r="BI1513" s="142">
        <f>IF(N1513="nulová",J1513,0)</f>
        <v>0</v>
      </c>
      <c r="BJ1513" s="18" t="s">
        <v>81</v>
      </c>
      <c r="BK1513" s="142">
        <f>ROUND(I1513*H1513,2)</f>
        <v>0</v>
      </c>
      <c r="BL1513" s="18" t="s">
        <v>346</v>
      </c>
      <c r="BM1513" s="141" t="s">
        <v>2382</v>
      </c>
    </row>
    <row r="1514" spans="2:65" s="1" customFormat="1" ht="11.25">
      <c r="B1514" s="33"/>
      <c r="D1514" s="143" t="s">
        <v>259</v>
      </c>
      <c r="F1514" s="144" t="s">
        <v>2383</v>
      </c>
      <c r="I1514" s="145"/>
      <c r="L1514" s="33"/>
      <c r="M1514" s="186"/>
      <c r="N1514" s="187"/>
      <c r="O1514" s="187"/>
      <c r="P1514" s="187"/>
      <c r="Q1514" s="187"/>
      <c r="R1514" s="187"/>
      <c r="S1514" s="187"/>
      <c r="T1514" s="188"/>
      <c r="AT1514" s="18" t="s">
        <v>259</v>
      </c>
      <c r="AU1514" s="18" t="s">
        <v>83</v>
      </c>
    </row>
    <row r="1515" spans="2:65" s="1" customFormat="1" ht="6.95" customHeight="1">
      <c r="B1515" s="42"/>
      <c r="C1515" s="43"/>
      <c r="D1515" s="43"/>
      <c r="E1515" s="43"/>
      <c r="F1515" s="43"/>
      <c r="G1515" s="43"/>
      <c r="H1515" s="43"/>
      <c r="I1515" s="43"/>
      <c r="J1515" s="43"/>
      <c r="K1515" s="43"/>
      <c r="L1515" s="33"/>
    </row>
  </sheetData>
  <sheetProtection algorithmName="SHA-512" hashValue="UMuTxhfS3VGngGgYoZO1YGnFMwXWLfBFpE0oZhw4z3fO05P/ICo9B4l2J0iwcWfETm3kIuV6deQLri7ztDjqAw==" saltValue="JLul0UKHel8lyN69f4nd/125B3DTuw/Zn4SVioinqnc7jfKUkWzn4cx8Qh0FS/JF9O1XCgXpd2RFhE4OTK3dqQ==" spinCount="100000" sheet="1" objects="1" scenarios="1" formatColumns="0" formatRows="0" autoFilter="0"/>
  <autoFilter ref="C103:K1514" xr:uid="{00000000-0009-0000-0000-000001000000}"/>
  <mergeCells count="9">
    <mergeCell ref="E50:H50"/>
    <mergeCell ref="E94:H94"/>
    <mergeCell ref="E96:H96"/>
    <mergeCell ref="L2:V2"/>
    <mergeCell ref="E7:H7"/>
    <mergeCell ref="E9:H9"/>
    <mergeCell ref="E18:H18"/>
    <mergeCell ref="E27:H27"/>
    <mergeCell ref="E48:H48"/>
  </mergeCells>
  <hyperlinks>
    <hyperlink ref="F108" r:id="rId1" xr:uid="{00000000-0004-0000-0100-000000000000}"/>
    <hyperlink ref="F111" r:id="rId2" xr:uid="{00000000-0004-0000-0100-000001000000}"/>
    <hyperlink ref="F114" r:id="rId3" xr:uid="{00000000-0004-0000-0100-000002000000}"/>
    <hyperlink ref="F119" r:id="rId4" xr:uid="{00000000-0004-0000-0100-000003000000}"/>
    <hyperlink ref="F125" r:id="rId5" xr:uid="{00000000-0004-0000-0100-000004000000}"/>
    <hyperlink ref="F128" r:id="rId6" xr:uid="{00000000-0004-0000-0100-000005000000}"/>
    <hyperlink ref="F132" r:id="rId7" xr:uid="{00000000-0004-0000-0100-000006000000}"/>
    <hyperlink ref="F136" r:id="rId8" xr:uid="{00000000-0004-0000-0100-000007000000}"/>
    <hyperlink ref="F139" r:id="rId9" xr:uid="{00000000-0004-0000-0100-000008000000}"/>
    <hyperlink ref="F142" r:id="rId10" xr:uid="{00000000-0004-0000-0100-000009000000}"/>
    <hyperlink ref="F145" r:id="rId11" xr:uid="{00000000-0004-0000-0100-00000A000000}"/>
    <hyperlink ref="F151" r:id="rId12" xr:uid="{00000000-0004-0000-0100-00000B000000}"/>
    <hyperlink ref="F155" r:id="rId13" xr:uid="{00000000-0004-0000-0100-00000C000000}"/>
    <hyperlink ref="F159" r:id="rId14" xr:uid="{00000000-0004-0000-0100-00000D000000}"/>
    <hyperlink ref="F162" r:id="rId15" xr:uid="{00000000-0004-0000-0100-00000E000000}"/>
    <hyperlink ref="F165" r:id="rId16" xr:uid="{00000000-0004-0000-0100-00000F000000}"/>
    <hyperlink ref="F170" r:id="rId17" xr:uid="{00000000-0004-0000-0100-000010000000}"/>
    <hyperlink ref="F173" r:id="rId18" xr:uid="{00000000-0004-0000-0100-000011000000}"/>
    <hyperlink ref="F177" r:id="rId19" xr:uid="{00000000-0004-0000-0100-000012000000}"/>
    <hyperlink ref="F190" r:id="rId20" xr:uid="{00000000-0004-0000-0100-000013000000}"/>
    <hyperlink ref="F193" r:id="rId21" xr:uid="{00000000-0004-0000-0100-000014000000}"/>
    <hyperlink ref="F212" r:id="rId22" xr:uid="{00000000-0004-0000-0100-000015000000}"/>
    <hyperlink ref="F215" r:id="rId23" xr:uid="{00000000-0004-0000-0100-000016000000}"/>
    <hyperlink ref="F219" r:id="rId24" xr:uid="{00000000-0004-0000-0100-000017000000}"/>
    <hyperlink ref="F232" r:id="rId25" xr:uid="{00000000-0004-0000-0100-000018000000}"/>
    <hyperlink ref="F235" r:id="rId26" xr:uid="{00000000-0004-0000-0100-000019000000}"/>
    <hyperlink ref="F238" r:id="rId27" xr:uid="{00000000-0004-0000-0100-00001A000000}"/>
    <hyperlink ref="F241" r:id="rId28" xr:uid="{00000000-0004-0000-0100-00001B000000}"/>
    <hyperlink ref="F245" r:id="rId29" xr:uid="{00000000-0004-0000-0100-00001C000000}"/>
    <hyperlink ref="F253" r:id="rId30" xr:uid="{00000000-0004-0000-0100-00001D000000}"/>
    <hyperlink ref="F258" r:id="rId31" xr:uid="{00000000-0004-0000-0100-00001E000000}"/>
    <hyperlink ref="F267" r:id="rId32" xr:uid="{00000000-0004-0000-0100-00001F000000}"/>
    <hyperlink ref="F283" r:id="rId33" xr:uid="{00000000-0004-0000-0100-000020000000}"/>
    <hyperlink ref="F295" r:id="rId34" xr:uid="{00000000-0004-0000-0100-000021000000}"/>
    <hyperlink ref="F304" r:id="rId35" xr:uid="{00000000-0004-0000-0100-000022000000}"/>
    <hyperlink ref="F307" r:id="rId36" xr:uid="{00000000-0004-0000-0100-000023000000}"/>
    <hyperlink ref="F310" r:id="rId37" xr:uid="{00000000-0004-0000-0100-000024000000}"/>
    <hyperlink ref="F313" r:id="rId38" xr:uid="{00000000-0004-0000-0100-000025000000}"/>
    <hyperlink ref="F319" r:id="rId39" xr:uid="{00000000-0004-0000-0100-000026000000}"/>
    <hyperlink ref="F322" r:id="rId40" xr:uid="{00000000-0004-0000-0100-000027000000}"/>
    <hyperlink ref="F325" r:id="rId41" xr:uid="{00000000-0004-0000-0100-000028000000}"/>
    <hyperlink ref="F349" r:id="rId42" xr:uid="{00000000-0004-0000-0100-000029000000}"/>
    <hyperlink ref="F354" r:id="rId43" xr:uid="{00000000-0004-0000-0100-00002A000000}"/>
    <hyperlink ref="F361" r:id="rId44" xr:uid="{00000000-0004-0000-0100-00002B000000}"/>
    <hyperlink ref="F391" r:id="rId45" xr:uid="{00000000-0004-0000-0100-00002C000000}"/>
    <hyperlink ref="F397" r:id="rId46" xr:uid="{00000000-0004-0000-0100-00002D000000}"/>
    <hyperlink ref="F400" r:id="rId47" xr:uid="{00000000-0004-0000-0100-00002E000000}"/>
    <hyperlink ref="F403" r:id="rId48" xr:uid="{00000000-0004-0000-0100-00002F000000}"/>
    <hyperlink ref="F409" r:id="rId49" xr:uid="{00000000-0004-0000-0100-000030000000}"/>
    <hyperlink ref="F412" r:id="rId50" xr:uid="{00000000-0004-0000-0100-000031000000}"/>
    <hyperlink ref="F416" r:id="rId51" xr:uid="{00000000-0004-0000-0100-000032000000}"/>
    <hyperlink ref="F419" r:id="rId52" xr:uid="{00000000-0004-0000-0100-000033000000}"/>
    <hyperlink ref="F421" r:id="rId53" xr:uid="{00000000-0004-0000-0100-000034000000}"/>
    <hyperlink ref="F427" r:id="rId54" xr:uid="{00000000-0004-0000-0100-000035000000}"/>
    <hyperlink ref="F430" r:id="rId55" xr:uid="{00000000-0004-0000-0100-000036000000}"/>
    <hyperlink ref="F432" r:id="rId56" xr:uid="{00000000-0004-0000-0100-000037000000}"/>
    <hyperlink ref="F435" r:id="rId57" xr:uid="{00000000-0004-0000-0100-000038000000}"/>
    <hyperlink ref="F437" r:id="rId58" xr:uid="{00000000-0004-0000-0100-000039000000}"/>
    <hyperlink ref="F440" r:id="rId59" xr:uid="{00000000-0004-0000-0100-00003A000000}"/>
    <hyperlink ref="F443" r:id="rId60" xr:uid="{00000000-0004-0000-0100-00003B000000}"/>
    <hyperlink ref="F445" r:id="rId61" xr:uid="{00000000-0004-0000-0100-00003C000000}"/>
    <hyperlink ref="F449" r:id="rId62" xr:uid="{00000000-0004-0000-0100-00003D000000}"/>
    <hyperlink ref="F454" r:id="rId63" xr:uid="{00000000-0004-0000-0100-00003E000000}"/>
    <hyperlink ref="F457" r:id="rId64" xr:uid="{00000000-0004-0000-0100-00003F000000}"/>
    <hyperlink ref="F460" r:id="rId65" xr:uid="{00000000-0004-0000-0100-000040000000}"/>
    <hyperlink ref="F463" r:id="rId66" xr:uid="{00000000-0004-0000-0100-000041000000}"/>
    <hyperlink ref="F466" r:id="rId67" xr:uid="{00000000-0004-0000-0100-000042000000}"/>
    <hyperlink ref="F470" r:id="rId68" xr:uid="{00000000-0004-0000-0100-000043000000}"/>
    <hyperlink ref="F474" r:id="rId69" xr:uid="{00000000-0004-0000-0100-000044000000}"/>
    <hyperlink ref="F484" r:id="rId70" xr:uid="{00000000-0004-0000-0100-000045000000}"/>
    <hyperlink ref="F489" r:id="rId71" xr:uid="{00000000-0004-0000-0100-000046000000}"/>
    <hyperlink ref="F494" r:id="rId72" xr:uid="{00000000-0004-0000-0100-000047000000}"/>
    <hyperlink ref="F500" r:id="rId73" xr:uid="{00000000-0004-0000-0100-000048000000}"/>
    <hyperlink ref="F503" r:id="rId74" xr:uid="{00000000-0004-0000-0100-000049000000}"/>
    <hyperlink ref="F509" r:id="rId75" xr:uid="{00000000-0004-0000-0100-00004A000000}"/>
    <hyperlink ref="F525" r:id="rId76" xr:uid="{00000000-0004-0000-0100-00004B000000}"/>
    <hyperlink ref="F527" r:id="rId77" xr:uid="{00000000-0004-0000-0100-00004C000000}"/>
    <hyperlink ref="F529" r:id="rId78" xr:uid="{00000000-0004-0000-0100-00004D000000}"/>
    <hyperlink ref="F532" r:id="rId79" xr:uid="{00000000-0004-0000-0100-00004E000000}"/>
    <hyperlink ref="F535" r:id="rId80" xr:uid="{00000000-0004-0000-0100-00004F000000}"/>
    <hyperlink ref="F538" r:id="rId81" xr:uid="{00000000-0004-0000-0100-000050000000}"/>
    <hyperlink ref="F541" r:id="rId82" xr:uid="{00000000-0004-0000-0100-000051000000}"/>
    <hyperlink ref="F544" r:id="rId83" xr:uid="{00000000-0004-0000-0100-000052000000}"/>
    <hyperlink ref="F547" r:id="rId84" xr:uid="{00000000-0004-0000-0100-000053000000}"/>
    <hyperlink ref="F550" r:id="rId85" xr:uid="{00000000-0004-0000-0100-000054000000}"/>
    <hyperlink ref="F553" r:id="rId86" xr:uid="{00000000-0004-0000-0100-000055000000}"/>
    <hyperlink ref="F556" r:id="rId87" xr:uid="{00000000-0004-0000-0100-000056000000}"/>
    <hyperlink ref="F559" r:id="rId88" xr:uid="{00000000-0004-0000-0100-000057000000}"/>
    <hyperlink ref="F566" r:id="rId89" xr:uid="{00000000-0004-0000-0100-000058000000}"/>
    <hyperlink ref="F570" r:id="rId90" xr:uid="{00000000-0004-0000-0100-000059000000}"/>
    <hyperlink ref="F577" r:id="rId91" xr:uid="{00000000-0004-0000-0100-00005A000000}"/>
    <hyperlink ref="F582" r:id="rId92" xr:uid="{00000000-0004-0000-0100-00005B000000}"/>
    <hyperlink ref="F589" r:id="rId93" xr:uid="{00000000-0004-0000-0100-00005C000000}"/>
    <hyperlink ref="F594" r:id="rId94" xr:uid="{00000000-0004-0000-0100-00005D000000}"/>
    <hyperlink ref="F599" r:id="rId95" xr:uid="{00000000-0004-0000-0100-00005E000000}"/>
    <hyperlink ref="F604" r:id="rId96" xr:uid="{00000000-0004-0000-0100-00005F000000}"/>
    <hyperlink ref="F607" r:id="rId97" xr:uid="{00000000-0004-0000-0100-000060000000}"/>
    <hyperlink ref="F610" r:id="rId98" xr:uid="{00000000-0004-0000-0100-000061000000}"/>
    <hyperlink ref="F618" r:id="rId99" xr:uid="{00000000-0004-0000-0100-000062000000}"/>
    <hyperlink ref="F625" r:id="rId100" xr:uid="{00000000-0004-0000-0100-000063000000}"/>
    <hyperlink ref="F630" r:id="rId101" xr:uid="{00000000-0004-0000-0100-000064000000}"/>
    <hyperlink ref="F635" r:id="rId102" xr:uid="{00000000-0004-0000-0100-000065000000}"/>
    <hyperlink ref="F643" r:id="rId103" xr:uid="{00000000-0004-0000-0100-000066000000}"/>
    <hyperlink ref="F650" r:id="rId104" xr:uid="{00000000-0004-0000-0100-000067000000}"/>
    <hyperlink ref="F654" r:id="rId105" xr:uid="{00000000-0004-0000-0100-000068000000}"/>
    <hyperlink ref="F658" r:id="rId106" xr:uid="{00000000-0004-0000-0100-000069000000}"/>
    <hyperlink ref="F668" r:id="rId107" xr:uid="{00000000-0004-0000-0100-00006A000000}"/>
    <hyperlink ref="F675" r:id="rId108" xr:uid="{00000000-0004-0000-0100-00006B000000}"/>
    <hyperlink ref="F681" r:id="rId109" xr:uid="{00000000-0004-0000-0100-00006C000000}"/>
    <hyperlink ref="F686" r:id="rId110" xr:uid="{00000000-0004-0000-0100-00006D000000}"/>
    <hyperlink ref="F691" r:id="rId111" xr:uid="{00000000-0004-0000-0100-00006E000000}"/>
    <hyperlink ref="F696" r:id="rId112" xr:uid="{00000000-0004-0000-0100-00006F000000}"/>
    <hyperlink ref="F699" r:id="rId113" xr:uid="{00000000-0004-0000-0100-000070000000}"/>
    <hyperlink ref="F702" r:id="rId114" xr:uid="{00000000-0004-0000-0100-000071000000}"/>
    <hyperlink ref="F705" r:id="rId115" xr:uid="{00000000-0004-0000-0100-000072000000}"/>
    <hyperlink ref="F708" r:id="rId116" xr:uid="{00000000-0004-0000-0100-000073000000}"/>
    <hyperlink ref="F711" r:id="rId117" xr:uid="{00000000-0004-0000-0100-000074000000}"/>
    <hyperlink ref="F714" r:id="rId118" xr:uid="{00000000-0004-0000-0100-000075000000}"/>
    <hyperlink ref="F720" r:id="rId119" xr:uid="{00000000-0004-0000-0100-000076000000}"/>
    <hyperlink ref="F726" r:id="rId120" xr:uid="{00000000-0004-0000-0100-000077000000}"/>
    <hyperlink ref="F731" r:id="rId121" xr:uid="{00000000-0004-0000-0100-000078000000}"/>
    <hyperlink ref="F742" r:id="rId122" xr:uid="{00000000-0004-0000-0100-000079000000}"/>
    <hyperlink ref="F746" r:id="rId123" xr:uid="{00000000-0004-0000-0100-00007A000000}"/>
    <hyperlink ref="F751" r:id="rId124" xr:uid="{00000000-0004-0000-0100-00007B000000}"/>
    <hyperlink ref="F755" r:id="rId125" xr:uid="{00000000-0004-0000-0100-00007C000000}"/>
    <hyperlink ref="F768" r:id="rId126" xr:uid="{00000000-0004-0000-0100-00007D000000}"/>
    <hyperlink ref="F771" r:id="rId127" xr:uid="{00000000-0004-0000-0100-00007E000000}"/>
    <hyperlink ref="F774" r:id="rId128" xr:uid="{00000000-0004-0000-0100-00007F000000}"/>
    <hyperlink ref="F783" r:id="rId129" xr:uid="{00000000-0004-0000-0100-000080000000}"/>
    <hyperlink ref="F786" r:id="rId130" xr:uid="{00000000-0004-0000-0100-000081000000}"/>
    <hyperlink ref="F797" r:id="rId131" xr:uid="{00000000-0004-0000-0100-000082000000}"/>
    <hyperlink ref="F803" r:id="rId132" xr:uid="{00000000-0004-0000-0100-000083000000}"/>
    <hyperlink ref="F810" r:id="rId133" xr:uid="{00000000-0004-0000-0100-000084000000}"/>
    <hyperlink ref="F816" r:id="rId134" xr:uid="{00000000-0004-0000-0100-000085000000}"/>
    <hyperlink ref="F822" r:id="rId135" xr:uid="{00000000-0004-0000-0100-000086000000}"/>
    <hyperlink ref="F828" r:id="rId136" xr:uid="{00000000-0004-0000-0100-000087000000}"/>
    <hyperlink ref="F835" r:id="rId137" xr:uid="{00000000-0004-0000-0100-000088000000}"/>
    <hyperlink ref="F838" r:id="rId138" xr:uid="{00000000-0004-0000-0100-000089000000}"/>
    <hyperlink ref="F841" r:id="rId139" xr:uid="{00000000-0004-0000-0100-00008A000000}"/>
    <hyperlink ref="F844" r:id="rId140" xr:uid="{00000000-0004-0000-0100-00008B000000}"/>
    <hyperlink ref="F847" r:id="rId141" xr:uid="{00000000-0004-0000-0100-00008C000000}"/>
    <hyperlink ref="F850" r:id="rId142" xr:uid="{00000000-0004-0000-0100-00008D000000}"/>
    <hyperlink ref="F854" r:id="rId143" xr:uid="{00000000-0004-0000-0100-00008E000000}"/>
    <hyperlink ref="F857" r:id="rId144" xr:uid="{00000000-0004-0000-0100-00008F000000}"/>
    <hyperlink ref="F860" r:id="rId145" xr:uid="{00000000-0004-0000-0100-000090000000}"/>
    <hyperlink ref="F867" r:id="rId146" xr:uid="{00000000-0004-0000-0100-000091000000}"/>
    <hyperlink ref="F878" r:id="rId147" xr:uid="{00000000-0004-0000-0100-000092000000}"/>
    <hyperlink ref="F882" r:id="rId148" xr:uid="{00000000-0004-0000-0100-000093000000}"/>
    <hyperlink ref="F892" r:id="rId149" xr:uid="{00000000-0004-0000-0100-000094000000}"/>
    <hyperlink ref="F898" r:id="rId150" xr:uid="{00000000-0004-0000-0100-000095000000}"/>
    <hyperlink ref="F902" r:id="rId151" xr:uid="{00000000-0004-0000-0100-000096000000}"/>
    <hyperlink ref="F906" r:id="rId152" xr:uid="{00000000-0004-0000-0100-000097000000}"/>
    <hyperlink ref="F912" r:id="rId153" xr:uid="{00000000-0004-0000-0100-000098000000}"/>
    <hyperlink ref="F915" r:id="rId154" xr:uid="{00000000-0004-0000-0100-000099000000}"/>
    <hyperlink ref="F921" r:id="rId155" xr:uid="{00000000-0004-0000-0100-00009A000000}"/>
    <hyperlink ref="F934" r:id="rId156" xr:uid="{00000000-0004-0000-0100-00009B000000}"/>
    <hyperlink ref="F939" r:id="rId157" xr:uid="{00000000-0004-0000-0100-00009C000000}"/>
    <hyperlink ref="F942" r:id="rId158" xr:uid="{00000000-0004-0000-0100-00009D000000}"/>
    <hyperlink ref="F945" r:id="rId159" xr:uid="{00000000-0004-0000-0100-00009E000000}"/>
    <hyperlink ref="F948" r:id="rId160" xr:uid="{00000000-0004-0000-0100-00009F000000}"/>
    <hyperlink ref="F952" r:id="rId161" xr:uid="{00000000-0004-0000-0100-0000A0000000}"/>
    <hyperlink ref="F960" r:id="rId162" xr:uid="{00000000-0004-0000-0100-0000A1000000}"/>
    <hyperlink ref="F963" r:id="rId163" xr:uid="{00000000-0004-0000-0100-0000A2000000}"/>
    <hyperlink ref="F966" r:id="rId164" xr:uid="{00000000-0004-0000-0100-0000A3000000}"/>
    <hyperlink ref="F969" r:id="rId165" xr:uid="{00000000-0004-0000-0100-0000A4000000}"/>
    <hyperlink ref="F972" r:id="rId166" xr:uid="{00000000-0004-0000-0100-0000A5000000}"/>
    <hyperlink ref="F975" r:id="rId167" xr:uid="{00000000-0004-0000-0100-0000A6000000}"/>
    <hyperlink ref="F993" r:id="rId168" xr:uid="{00000000-0004-0000-0100-0000A7000000}"/>
    <hyperlink ref="F996" r:id="rId169" xr:uid="{00000000-0004-0000-0100-0000A8000000}"/>
    <hyperlink ref="F999" r:id="rId170" xr:uid="{00000000-0004-0000-0100-0000A9000000}"/>
    <hyperlink ref="F1002" r:id="rId171" xr:uid="{00000000-0004-0000-0100-0000AA000000}"/>
    <hyperlink ref="F1005" r:id="rId172" xr:uid="{00000000-0004-0000-0100-0000AB000000}"/>
    <hyperlink ref="F1012" r:id="rId173" xr:uid="{00000000-0004-0000-0100-0000AC000000}"/>
    <hyperlink ref="F1016" r:id="rId174" xr:uid="{00000000-0004-0000-0100-0000AD000000}"/>
    <hyperlink ref="F1022" r:id="rId175" xr:uid="{00000000-0004-0000-0100-0000AE000000}"/>
    <hyperlink ref="F1029" r:id="rId176" xr:uid="{00000000-0004-0000-0100-0000AF000000}"/>
    <hyperlink ref="F1039" r:id="rId177" xr:uid="{00000000-0004-0000-0100-0000B0000000}"/>
    <hyperlink ref="F1042" r:id="rId178" xr:uid="{00000000-0004-0000-0100-0000B1000000}"/>
    <hyperlink ref="F1044" r:id="rId179" xr:uid="{00000000-0004-0000-0100-0000B2000000}"/>
    <hyperlink ref="F1050" r:id="rId180" xr:uid="{00000000-0004-0000-0100-0000B3000000}"/>
    <hyperlink ref="F1053" r:id="rId181" xr:uid="{00000000-0004-0000-0100-0000B4000000}"/>
    <hyperlink ref="F1056" r:id="rId182" xr:uid="{00000000-0004-0000-0100-0000B5000000}"/>
    <hyperlink ref="F1058" r:id="rId183" xr:uid="{00000000-0004-0000-0100-0000B6000000}"/>
    <hyperlink ref="F1061" r:id="rId184" xr:uid="{00000000-0004-0000-0100-0000B7000000}"/>
    <hyperlink ref="F1064" r:id="rId185" xr:uid="{00000000-0004-0000-0100-0000B8000000}"/>
    <hyperlink ref="F1073" r:id="rId186" xr:uid="{00000000-0004-0000-0100-0000B9000000}"/>
    <hyperlink ref="F1087" r:id="rId187" xr:uid="{00000000-0004-0000-0100-0000BA000000}"/>
    <hyperlink ref="F1106" r:id="rId188" xr:uid="{00000000-0004-0000-0100-0000BB000000}"/>
    <hyperlink ref="F1110" r:id="rId189" xr:uid="{00000000-0004-0000-0100-0000BC000000}"/>
    <hyperlink ref="F1129" r:id="rId190" xr:uid="{00000000-0004-0000-0100-0000BD000000}"/>
    <hyperlink ref="F1132" r:id="rId191" xr:uid="{00000000-0004-0000-0100-0000BE000000}"/>
    <hyperlink ref="F1137" r:id="rId192" xr:uid="{00000000-0004-0000-0100-0000BF000000}"/>
    <hyperlink ref="F1140" r:id="rId193" xr:uid="{00000000-0004-0000-0100-0000C0000000}"/>
    <hyperlink ref="F1143" r:id="rId194" xr:uid="{00000000-0004-0000-0100-0000C1000000}"/>
    <hyperlink ref="F1146" r:id="rId195" xr:uid="{00000000-0004-0000-0100-0000C2000000}"/>
    <hyperlink ref="F1152" r:id="rId196" xr:uid="{00000000-0004-0000-0100-0000C3000000}"/>
    <hyperlink ref="F1158" r:id="rId197" xr:uid="{00000000-0004-0000-0100-0000C4000000}"/>
    <hyperlink ref="F1167" r:id="rId198" xr:uid="{00000000-0004-0000-0100-0000C5000000}"/>
    <hyperlink ref="F1187" r:id="rId199" xr:uid="{00000000-0004-0000-0100-0000C6000000}"/>
    <hyperlink ref="F1203" r:id="rId200" xr:uid="{00000000-0004-0000-0100-0000C7000000}"/>
    <hyperlink ref="F1210" r:id="rId201" xr:uid="{00000000-0004-0000-0100-0000C8000000}"/>
    <hyperlink ref="F1216" r:id="rId202" xr:uid="{00000000-0004-0000-0100-0000C9000000}"/>
    <hyperlink ref="F1252" r:id="rId203" xr:uid="{00000000-0004-0000-0100-0000CA000000}"/>
    <hyperlink ref="F1255" r:id="rId204" xr:uid="{00000000-0004-0000-0100-0000CB000000}"/>
    <hyperlink ref="F1258" r:id="rId205" xr:uid="{00000000-0004-0000-0100-0000CC000000}"/>
    <hyperlink ref="F1261" r:id="rId206" xr:uid="{00000000-0004-0000-0100-0000CD000000}"/>
    <hyperlink ref="F1265" r:id="rId207" xr:uid="{00000000-0004-0000-0100-0000CE000000}"/>
    <hyperlink ref="F1269" r:id="rId208" xr:uid="{00000000-0004-0000-0100-0000CF000000}"/>
    <hyperlink ref="F1274" r:id="rId209" xr:uid="{00000000-0004-0000-0100-0000D0000000}"/>
    <hyperlink ref="F1280" r:id="rId210" xr:uid="{00000000-0004-0000-0100-0000D1000000}"/>
    <hyperlink ref="F1286" r:id="rId211" xr:uid="{00000000-0004-0000-0100-0000D2000000}"/>
    <hyperlink ref="F1290" r:id="rId212" xr:uid="{00000000-0004-0000-0100-0000D3000000}"/>
    <hyperlink ref="F1300" r:id="rId213" xr:uid="{00000000-0004-0000-0100-0000D4000000}"/>
    <hyperlink ref="F1320" r:id="rId214" xr:uid="{00000000-0004-0000-0100-0000D5000000}"/>
    <hyperlink ref="F1324" r:id="rId215" xr:uid="{00000000-0004-0000-0100-0000D6000000}"/>
    <hyperlink ref="F1328" r:id="rId216" xr:uid="{00000000-0004-0000-0100-0000D7000000}"/>
    <hyperlink ref="F1331" r:id="rId217" xr:uid="{00000000-0004-0000-0100-0000D8000000}"/>
    <hyperlink ref="F1334" r:id="rId218" xr:uid="{00000000-0004-0000-0100-0000D9000000}"/>
    <hyperlink ref="F1339" r:id="rId219" xr:uid="{00000000-0004-0000-0100-0000DA000000}"/>
    <hyperlink ref="F1342" r:id="rId220" xr:uid="{00000000-0004-0000-0100-0000DB000000}"/>
    <hyperlink ref="F1347" r:id="rId221" xr:uid="{00000000-0004-0000-0100-0000DC000000}"/>
    <hyperlink ref="F1352" r:id="rId222" xr:uid="{00000000-0004-0000-0100-0000DD000000}"/>
    <hyperlink ref="F1355" r:id="rId223" xr:uid="{00000000-0004-0000-0100-0000DE000000}"/>
    <hyperlink ref="F1358" r:id="rId224" xr:uid="{00000000-0004-0000-0100-0000DF000000}"/>
    <hyperlink ref="F1364" r:id="rId225" xr:uid="{00000000-0004-0000-0100-0000E0000000}"/>
    <hyperlink ref="F1367" r:id="rId226" xr:uid="{00000000-0004-0000-0100-0000E1000000}"/>
    <hyperlink ref="F1373" r:id="rId227" xr:uid="{00000000-0004-0000-0100-0000E2000000}"/>
    <hyperlink ref="F1376" r:id="rId228" xr:uid="{00000000-0004-0000-0100-0000E3000000}"/>
    <hyperlink ref="F1379" r:id="rId229" xr:uid="{00000000-0004-0000-0100-0000E4000000}"/>
    <hyperlink ref="F1382" r:id="rId230" xr:uid="{00000000-0004-0000-0100-0000E5000000}"/>
    <hyperlink ref="F1387" r:id="rId231" xr:uid="{00000000-0004-0000-0100-0000E6000000}"/>
    <hyperlink ref="F1390" r:id="rId232" xr:uid="{00000000-0004-0000-0100-0000E7000000}"/>
    <hyperlink ref="F1396" r:id="rId233" xr:uid="{00000000-0004-0000-0100-0000E8000000}"/>
    <hyperlink ref="F1400" r:id="rId234" xr:uid="{00000000-0004-0000-0100-0000E9000000}"/>
    <hyperlink ref="F1403" r:id="rId235" xr:uid="{00000000-0004-0000-0100-0000EA000000}"/>
    <hyperlink ref="F1406" r:id="rId236" xr:uid="{00000000-0004-0000-0100-0000EB000000}"/>
    <hyperlink ref="F1415" r:id="rId237" xr:uid="{00000000-0004-0000-0100-0000EC000000}"/>
    <hyperlink ref="F1418" r:id="rId238" xr:uid="{00000000-0004-0000-0100-0000ED000000}"/>
    <hyperlink ref="F1421" r:id="rId239" xr:uid="{00000000-0004-0000-0100-0000EE000000}"/>
    <hyperlink ref="F1428" r:id="rId240" xr:uid="{00000000-0004-0000-0100-0000EF000000}"/>
    <hyperlink ref="F1431" r:id="rId241" xr:uid="{00000000-0004-0000-0100-0000F0000000}"/>
    <hyperlink ref="F1434" r:id="rId242" xr:uid="{00000000-0004-0000-0100-0000F1000000}"/>
    <hyperlink ref="F1437" r:id="rId243" xr:uid="{00000000-0004-0000-0100-0000F2000000}"/>
    <hyperlink ref="F1440" r:id="rId244" xr:uid="{00000000-0004-0000-0100-0000F3000000}"/>
    <hyperlink ref="F1444" r:id="rId245" xr:uid="{00000000-0004-0000-0100-0000F4000000}"/>
    <hyperlink ref="F1450" r:id="rId246" xr:uid="{00000000-0004-0000-0100-0000F5000000}"/>
    <hyperlink ref="F1457" r:id="rId247" xr:uid="{00000000-0004-0000-0100-0000F6000000}"/>
    <hyperlink ref="F1461" r:id="rId248" xr:uid="{00000000-0004-0000-0100-0000F7000000}"/>
    <hyperlink ref="F1476" r:id="rId249" xr:uid="{00000000-0004-0000-0100-0000F8000000}"/>
    <hyperlink ref="F1505" r:id="rId250" xr:uid="{00000000-0004-0000-0100-0000F9000000}"/>
    <hyperlink ref="F1514" r:id="rId251" xr:uid="{00000000-0004-0000-0100-0000F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5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0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8" t="s">
        <v>87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5" customHeight="1">
      <c r="B4" s="21"/>
      <c r="D4" s="22" t="s">
        <v>95</v>
      </c>
      <c r="L4" s="21"/>
      <c r="M4" s="87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SEN TS Turnov změna Z01-2026</v>
      </c>
      <c r="F7" s="324"/>
      <c r="G7" s="324"/>
      <c r="H7" s="324"/>
      <c r="L7" s="21"/>
    </row>
    <row r="8" spans="2:46" s="1" customFormat="1" ht="12" customHeight="1">
      <c r="B8" s="33"/>
      <c r="D8" s="28" t="s">
        <v>109</v>
      </c>
      <c r="L8" s="33"/>
    </row>
    <row r="9" spans="2:46" s="1" customFormat="1" ht="16.5" customHeight="1">
      <c r="B9" s="33"/>
      <c r="E9" s="305" t="s">
        <v>2384</v>
      </c>
      <c r="F9" s="325"/>
      <c r="G9" s="325"/>
      <c r="H9" s="325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23. 2. 2026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30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6" t="str">
        <f>'Rekapitulace stavby'!E14</f>
        <v>Vyplň údaj</v>
      </c>
      <c r="F18" s="289"/>
      <c r="G18" s="289"/>
      <c r="H18" s="289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32</v>
      </c>
      <c r="I20" s="28" t="s">
        <v>26</v>
      </c>
      <c r="J20" s="26" t="s">
        <v>33</v>
      </c>
      <c r="L20" s="33"/>
    </row>
    <row r="21" spans="2:12" s="1" customFormat="1" ht="18" customHeight="1">
      <c r="B21" s="33"/>
      <c r="E21" s="26" t="s">
        <v>34</v>
      </c>
      <c r="I21" s="28" t="s">
        <v>29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">
        <v>33</v>
      </c>
      <c r="L23" s="33"/>
    </row>
    <row r="24" spans="2:12" s="1" customFormat="1" ht="18" customHeight="1">
      <c r="B24" s="33"/>
      <c r="E24" s="26" t="s">
        <v>34</v>
      </c>
      <c r="I24" s="28" t="s">
        <v>29</v>
      </c>
      <c r="J24" s="26" t="s">
        <v>19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37</v>
      </c>
      <c r="L26" s="33"/>
    </row>
    <row r="27" spans="2:12" s="7" customFormat="1" ht="16.5" customHeight="1">
      <c r="B27" s="88"/>
      <c r="E27" s="294" t="s">
        <v>19</v>
      </c>
      <c r="F27" s="294"/>
      <c r="G27" s="294"/>
      <c r="H27" s="294"/>
      <c r="L27" s="88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0" t="s">
        <v>39</v>
      </c>
      <c r="J30" s="64">
        <f>ROUND(J86,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41</v>
      </c>
      <c r="I32" s="36" t="s">
        <v>40</v>
      </c>
      <c r="J32" s="36" t="s">
        <v>42</v>
      </c>
      <c r="L32" s="33"/>
    </row>
    <row r="33" spans="2:12" s="1" customFormat="1" ht="14.45" customHeight="1">
      <c r="B33" s="33"/>
      <c r="D33" s="53" t="s">
        <v>43</v>
      </c>
      <c r="E33" s="28" t="s">
        <v>44</v>
      </c>
      <c r="F33" s="91">
        <f>ROUND((SUM(BE86:BE99)),  2)</f>
        <v>0</v>
      </c>
      <c r="I33" s="92">
        <v>0.21</v>
      </c>
      <c r="J33" s="91">
        <f>ROUND(((SUM(BE86:BE99))*I33),  2)</f>
        <v>0</v>
      </c>
      <c r="L33" s="33"/>
    </row>
    <row r="34" spans="2:12" s="1" customFormat="1" ht="14.45" customHeight="1">
      <c r="B34" s="33"/>
      <c r="E34" s="28" t="s">
        <v>45</v>
      </c>
      <c r="F34" s="91">
        <f>ROUND((SUM(BF86:BF99)),  2)</f>
        <v>0</v>
      </c>
      <c r="I34" s="92">
        <v>0.12</v>
      </c>
      <c r="J34" s="91">
        <f>ROUND(((SUM(BF86:BF99))*I34),  2)</f>
        <v>0</v>
      </c>
      <c r="L34" s="33"/>
    </row>
    <row r="35" spans="2:12" s="1" customFormat="1" ht="14.45" hidden="1" customHeight="1">
      <c r="B35" s="33"/>
      <c r="E35" s="28" t="s">
        <v>46</v>
      </c>
      <c r="F35" s="91">
        <f>ROUND((SUM(BG86:BG99)),  2)</f>
        <v>0</v>
      </c>
      <c r="I35" s="92">
        <v>0.21</v>
      </c>
      <c r="J35" s="91">
        <f>0</f>
        <v>0</v>
      </c>
      <c r="L35" s="33"/>
    </row>
    <row r="36" spans="2:12" s="1" customFormat="1" ht="14.45" hidden="1" customHeight="1">
      <c r="B36" s="33"/>
      <c r="E36" s="28" t="s">
        <v>47</v>
      </c>
      <c r="F36" s="91">
        <f>ROUND((SUM(BH86:BH99)),  2)</f>
        <v>0</v>
      </c>
      <c r="I36" s="92">
        <v>0.12</v>
      </c>
      <c r="J36" s="91">
        <f>0</f>
        <v>0</v>
      </c>
      <c r="L36" s="33"/>
    </row>
    <row r="37" spans="2:12" s="1" customFormat="1" ht="14.45" hidden="1" customHeight="1">
      <c r="B37" s="33"/>
      <c r="E37" s="28" t="s">
        <v>48</v>
      </c>
      <c r="F37" s="91">
        <f>ROUND((SUM(BI86:BI99)),  2)</f>
        <v>0</v>
      </c>
      <c r="I37" s="92">
        <v>0</v>
      </c>
      <c r="J37" s="91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3"/>
      <c r="D39" s="94" t="s">
        <v>49</v>
      </c>
      <c r="E39" s="55"/>
      <c r="F39" s="55"/>
      <c r="G39" s="95" t="s">
        <v>50</v>
      </c>
      <c r="H39" s="96" t="s">
        <v>51</v>
      </c>
      <c r="I39" s="55"/>
      <c r="J39" s="97">
        <f>SUM(J30:J37)</f>
        <v>0</v>
      </c>
      <c r="K39" s="98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207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3" t="str">
        <f>E7</f>
        <v>SEN TS Turnov změna Z01-2026</v>
      </c>
      <c r="F48" s="324"/>
      <c r="G48" s="324"/>
      <c r="H48" s="324"/>
      <c r="L48" s="33"/>
    </row>
    <row r="49" spans="2:47" s="1" customFormat="1" ht="12" customHeight="1">
      <c r="B49" s="33"/>
      <c r="C49" s="28" t="s">
        <v>109</v>
      </c>
      <c r="L49" s="33"/>
    </row>
    <row r="50" spans="2:47" s="1" customFormat="1" ht="16.5" customHeight="1">
      <c r="B50" s="33"/>
      <c r="E50" s="305" t="str">
        <f>E9</f>
        <v>VRN - Vedlejší rozpočtové náklady</v>
      </c>
      <c r="F50" s="325"/>
      <c r="G50" s="325"/>
      <c r="H50" s="325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na p.č. 3581/3, 3583/4, 3583/5 v k.ú. Turnov</v>
      </c>
      <c r="I52" s="28" t="s">
        <v>23</v>
      </c>
      <c r="J52" s="50" t="str">
        <f>IF(J12="","",J12)</f>
        <v>23. 2. 2026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Technické služby Turnov, s.r.o.</v>
      </c>
      <c r="I54" s="28" t="s">
        <v>32</v>
      </c>
      <c r="J54" s="31" t="str">
        <f>E21</f>
        <v>ACTIV Projekce, s.r.o.</v>
      </c>
      <c r="L54" s="33"/>
    </row>
    <row r="55" spans="2:47" s="1" customFormat="1" ht="25.7" customHeight="1">
      <c r="B55" s="33"/>
      <c r="C55" s="28" t="s">
        <v>30</v>
      </c>
      <c r="F55" s="26" t="str">
        <f>IF(E18="","",E18)</f>
        <v>Vyplň údaj</v>
      </c>
      <c r="I55" s="28" t="s">
        <v>36</v>
      </c>
      <c r="J55" s="31" t="str">
        <f>E24</f>
        <v>ACTIV Projekce, s.r.o.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9" t="s">
        <v>208</v>
      </c>
      <c r="D57" s="93"/>
      <c r="E57" s="93"/>
      <c r="F57" s="93"/>
      <c r="G57" s="93"/>
      <c r="H57" s="93"/>
      <c r="I57" s="93"/>
      <c r="J57" s="100" t="s">
        <v>209</v>
      </c>
      <c r="K57" s="93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1" t="s">
        <v>71</v>
      </c>
      <c r="J59" s="64">
        <f>J86</f>
        <v>0</v>
      </c>
      <c r="L59" s="33"/>
      <c r="AU59" s="18" t="s">
        <v>210</v>
      </c>
    </row>
    <row r="60" spans="2:47" s="8" customFormat="1" ht="24.95" customHeight="1">
      <c r="B60" s="102"/>
      <c r="D60" s="103" t="s">
        <v>2384</v>
      </c>
      <c r="E60" s="104"/>
      <c r="F60" s="104"/>
      <c r="G60" s="104"/>
      <c r="H60" s="104"/>
      <c r="I60" s="104"/>
      <c r="J60" s="105">
        <f>J87</f>
        <v>0</v>
      </c>
      <c r="L60" s="102"/>
    </row>
    <row r="61" spans="2:47" s="9" customFormat="1" ht="19.899999999999999" customHeight="1">
      <c r="B61" s="106"/>
      <c r="D61" s="107" t="s">
        <v>2385</v>
      </c>
      <c r="E61" s="108"/>
      <c r="F61" s="108"/>
      <c r="G61" s="108"/>
      <c r="H61" s="108"/>
      <c r="I61" s="108"/>
      <c r="J61" s="109">
        <f>J88</f>
        <v>0</v>
      </c>
      <c r="L61" s="106"/>
    </row>
    <row r="62" spans="2:47" s="9" customFormat="1" ht="19.899999999999999" customHeight="1">
      <c r="B62" s="106"/>
      <c r="D62" s="107" t="s">
        <v>2386</v>
      </c>
      <c r="E62" s="108"/>
      <c r="F62" s="108"/>
      <c r="G62" s="108"/>
      <c r="H62" s="108"/>
      <c r="I62" s="108"/>
      <c r="J62" s="109">
        <f>J90</f>
        <v>0</v>
      </c>
      <c r="L62" s="106"/>
    </row>
    <row r="63" spans="2:47" s="9" customFormat="1" ht="19.899999999999999" customHeight="1">
      <c r="B63" s="106"/>
      <c r="D63" s="107" t="s">
        <v>2387</v>
      </c>
      <c r="E63" s="108"/>
      <c r="F63" s="108"/>
      <c r="G63" s="108"/>
      <c r="H63" s="108"/>
      <c r="I63" s="108"/>
      <c r="J63" s="109">
        <f>J92</f>
        <v>0</v>
      </c>
      <c r="L63" s="106"/>
    </row>
    <row r="64" spans="2:47" s="9" customFormat="1" ht="19.899999999999999" customHeight="1">
      <c r="B64" s="106"/>
      <c r="D64" s="107" t="s">
        <v>2388</v>
      </c>
      <c r="E64" s="108"/>
      <c r="F64" s="108"/>
      <c r="G64" s="108"/>
      <c r="H64" s="108"/>
      <c r="I64" s="108"/>
      <c r="J64" s="109">
        <f>J94</f>
        <v>0</v>
      </c>
      <c r="L64" s="106"/>
    </row>
    <row r="65" spans="2:12" s="9" customFormat="1" ht="19.899999999999999" customHeight="1">
      <c r="B65" s="106"/>
      <c r="D65" s="107" t="s">
        <v>2389</v>
      </c>
      <c r="E65" s="108"/>
      <c r="F65" s="108"/>
      <c r="G65" s="108"/>
      <c r="H65" s="108"/>
      <c r="I65" s="108"/>
      <c r="J65" s="109">
        <f>J96</f>
        <v>0</v>
      </c>
      <c r="L65" s="106"/>
    </row>
    <row r="66" spans="2:12" s="9" customFormat="1" ht="19.899999999999999" customHeight="1">
      <c r="B66" s="106"/>
      <c r="D66" s="107" t="s">
        <v>2390</v>
      </c>
      <c r="E66" s="108"/>
      <c r="F66" s="108"/>
      <c r="G66" s="108"/>
      <c r="H66" s="108"/>
      <c r="I66" s="108"/>
      <c r="J66" s="109">
        <f>J98</f>
        <v>0</v>
      </c>
      <c r="L66" s="106"/>
    </row>
    <row r="67" spans="2:12" s="1" customFormat="1" ht="21.75" customHeight="1">
      <c r="B67" s="33"/>
      <c r="L67" s="33"/>
    </row>
    <row r="68" spans="2:12" s="1" customFormat="1" ht="6.95" customHeight="1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33"/>
    </row>
    <row r="72" spans="2:12" s="1" customFormat="1" ht="6.95" customHeight="1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33"/>
    </row>
    <row r="73" spans="2:12" s="1" customFormat="1" ht="24.95" customHeight="1">
      <c r="B73" s="33"/>
      <c r="C73" s="22" t="s">
        <v>236</v>
      </c>
      <c r="L73" s="33"/>
    </row>
    <row r="74" spans="2:12" s="1" customFormat="1" ht="6.95" customHeight="1">
      <c r="B74" s="33"/>
      <c r="L74" s="33"/>
    </row>
    <row r="75" spans="2:12" s="1" customFormat="1" ht="12" customHeight="1">
      <c r="B75" s="33"/>
      <c r="C75" s="28" t="s">
        <v>16</v>
      </c>
      <c r="L75" s="33"/>
    </row>
    <row r="76" spans="2:12" s="1" customFormat="1" ht="16.5" customHeight="1">
      <c r="B76" s="33"/>
      <c r="E76" s="323" t="str">
        <f>E7</f>
        <v>SEN TS Turnov změna Z01-2026</v>
      </c>
      <c r="F76" s="324"/>
      <c r="G76" s="324"/>
      <c r="H76" s="324"/>
      <c r="L76" s="33"/>
    </row>
    <row r="77" spans="2:12" s="1" customFormat="1" ht="12" customHeight="1">
      <c r="B77" s="33"/>
      <c r="C77" s="28" t="s">
        <v>109</v>
      </c>
      <c r="L77" s="33"/>
    </row>
    <row r="78" spans="2:12" s="1" customFormat="1" ht="16.5" customHeight="1">
      <c r="B78" s="33"/>
      <c r="E78" s="305" t="str">
        <f>E9</f>
        <v>VRN - Vedlejší rozpočtové náklady</v>
      </c>
      <c r="F78" s="325"/>
      <c r="G78" s="325"/>
      <c r="H78" s="325"/>
      <c r="L78" s="33"/>
    </row>
    <row r="79" spans="2:12" s="1" customFormat="1" ht="6.95" customHeight="1">
      <c r="B79" s="33"/>
      <c r="L79" s="33"/>
    </row>
    <row r="80" spans="2:12" s="1" customFormat="1" ht="12" customHeight="1">
      <c r="B80" s="33"/>
      <c r="C80" s="28" t="s">
        <v>21</v>
      </c>
      <c r="F80" s="26" t="str">
        <f>F12</f>
        <v>na p.č. 3581/3, 3583/4, 3583/5 v k.ú. Turnov</v>
      </c>
      <c r="I80" s="28" t="s">
        <v>23</v>
      </c>
      <c r="J80" s="50" t="str">
        <f>IF(J12="","",J12)</f>
        <v>23. 2. 2026</v>
      </c>
      <c r="L80" s="33"/>
    </row>
    <row r="81" spans="2:65" s="1" customFormat="1" ht="6.95" customHeight="1">
      <c r="B81" s="33"/>
      <c r="L81" s="33"/>
    </row>
    <row r="82" spans="2:65" s="1" customFormat="1" ht="25.7" customHeight="1">
      <c r="B82" s="33"/>
      <c r="C82" s="28" t="s">
        <v>25</v>
      </c>
      <c r="F82" s="26" t="str">
        <f>E15</f>
        <v>Technické služby Turnov, s.r.o.</v>
      </c>
      <c r="I82" s="28" t="s">
        <v>32</v>
      </c>
      <c r="J82" s="31" t="str">
        <f>E21</f>
        <v>ACTIV Projekce, s.r.o.</v>
      </c>
      <c r="L82" s="33"/>
    </row>
    <row r="83" spans="2:65" s="1" customFormat="1" ht="25.7" customHeight="1">
      <c r="B83" s="33"/>
      <c r="C83" s="28" t="s">
        <v>30</v>
      </c>
      <c r="F83" s="26" t="str">
        <f>IF(E18="","",E18)</f>
        <v>Vyplň údaj</v>
      </c>
      <c r="I83" s="28" t="s">
        <v>36</v>
      </c>
      <c r="J83" s="31" t="str">
        <f>E24</f>
        <v>ACTIV Projekce, s.r.o.</v>
      </c>
      <c r="L83" s="33"/>
    </row>
    <row r="84" spans="2:65" s="1" customFormat="1" ht="10.35" customHeight="1">
      <c r="B84" s="33"/>
      <c r="L84" s="33"/>
    </row>
    <row r="85" spans="2:65" s="10" customFormat="1" ht="29.25" customHeight="1">
      <c r="B85" s="110"/>
      <c r="C85" s="111" t="s">
        <v>237</v>
      </c>
      <c r="D85" s="112" t="s">
        <v>58</v>
      </c>
      <c r="E85" s="112" t="s">
        <v>54</v>
      </c>
      <c r="F85" s="112" t="s">
        <v>55</v>
      </c>
      <c r="G85" s="112" t="s">
        <v>238</v>
      </c>
      <c r="H85" s="112" t="s">
        <v>239</v>
      </c>
      <c r="I85" s="112" t="s">
        <v>240</v>
      </c>
      <c r="J85" s="112" t="s">
        <v>209</v>
      </c>
      <c r="K85" s="113" t="s">
        <v>241</v>
      </c>
      <c r="L85" s="110"/>
      <c r="M85" s="57" t="s">
        <v>19</v>
      </c>
      <c r="N85" s="58" t="s">
        <v>43</v>
      </c>
      <c r="O85" s="58" t="s">
        <v>242</v>
      </c>
      <c r="P85" s="58" t="s">
        <v>243</v>
      </c>
      <c r="Q85" s="58" t="s">
        <v>244</v>
      </c>
      <c r="R85" s="58" t="s">
        <v>245</v>
      </c>
      <c r="S85" s="58" t="s">
        <v>246</v>
      </c>
      <c r="T85" s="59" t="s">
        <v>247</v>
      </c>
    </row>
    <row r="86" spans="2:65" s="1" customFormat="1" ht="22.9" customHeight="1">
      <c r="B86" s="33"/>
      <c r="C86" s="62" t="s">
        <v>248</v>
      </c>
      <c r="J86" s="114">
        <f>BK86</f>
        <v>0</v>
      </c>
      <c r="L86" s="33"/>
      <c r="M86" s="60"/>
      <c r="N86" s="51"/>
      <c r="O86" s="51"/>
      <c r="P86" s="115">
        <f>P87</f>
        <v>0</v>
      </c>
      <c r="Q86" s="51"/>
      <c r="R86" s="115">
        <f>R87</f>
        <v>0</v>
      </c>
      <c r="S86" s="51"/>
      <c r="T86" s="116">
        <f>T87</f>
        <v>0</v>
      </c>
      <c r="AT86" s="18" t="s">
        <v>72</v>
      </c>
      <c r="AU86" s="18" t="s">
        <v>210</v>
      </c>
      <c r="BK86" s="117">
        <f>BK87</f>
        <v>0</v>
      </c>
    </row>
    <row r="87" spans="2:65" s="11" customFormat="1" ht="25.9" customHeight="1">
      <c r="B87" s="118"/>
      <c r="D87" s="119" t="s">
        <v>72</v>
      </c>
      <c r="E87" s="120" t="s">
        <v>84</v>
      </c>
      <c r="F87" s="120" t="s">
        <v>85</v>
      </c>
      <c r="I87" s="121"/>
      <c r="J87" s="122">
        <f>BK87</f>
        <v>0</v>
      </c>
      <c r="L87" s="118"/>
      <c r="M87" s="123"/>
      <c r="P87" s="124">
        <f>P88+P90+P92+P94+P96+P98</f>
        <v>0</v>
      </c>
      <c r="R87" s="124">
        <f>R88+R90+R92+R94+R96+R98</f>
        <v>0</v>
      </c>
      <c r="T87" s="125">
        <f>T88+T90+T92+T94+T96+T98</f>
        <v>0</v>
      </c>
      <c r="AR87" s="119" t="s">
        <v>281</v>
      </c>
      <c r="AT87" s="126" t="s">
        <v>72</v>
      </c>
      <c r="AU87" s="126" t="s">
        <v>73</v>
      </c>
      <c r="AY87" s="119" t="s">
        <v>251</v>
      </c>
      <c r="BK87" s="127">
        <f>BK88+BK90+BK92+BK94+BK96+BK98</f>
        <v>0</v>
      </c>
    </row>
    <row r="88" spans="2:65" s="11" customFormat="1" ht="22.9" customHeight="1">
      <c r="B88" s="118"/>
      <c r="D88" s="119" t="s">
        <v>72</v>
      </c>
      <c r="E88" s="128" t="s">
        <v>2391</v>
      </c>
      <c r="F88" s="128" t="s">
        <v>2392</v>
      </c>
      <c r="I88" s="121"/>
      <c r="J88" s="129">
        <f>BK88</f>
        <v>0</v>
      </c>
      <c r="L88" s="118"/>
      <c r="M88" s="123"/>
      <c r="P88" s="124">
        <f>P89</f>
        <v>0</v>
      </c>
      <c r="R88" s="124">
        <f>R89</f>
        <v>0</v>
      </c>
      <c r="T88" s="125">
        <f>T89</f>
        <v>0</v>
      </c>
      <c r="AR88" s="119" t="s">
        <v>281</v>
      </c>
      <c r="AT88" s="126" t="s">
        <v>72</v>
      </c>
      <c r="AU88" s="126" t="s">
        <v>81</v>
      </c>
      <c r="AY88" s="119" t="s">
        <v>251</v>
      </c>
      <c r="BK88" s="127">
        <f>BK89</f>
        <v>0</v>
      </c>
    </row>
    <row r="89" spans="2:65" s="1" customFormat="1" ht="56.25" customHeight="1">
      <c r="B89" s="33"/>
      <c r="C89" s="130" t="s">
        <v>81</v>
      </c>
      <c r="D89" s="130" t="s">
        <v>253</v>
      </c>
      <c r="E89" s="131" t="s">
        <v>2393</v>
      </c>
      <c r="F89" s="132" t="s">
        <v>2394</v>
      </c>
      <c r="G89" s="133" t="s">
        <v>2395</v>
      </c>
      <c r="H89" s="134">
        <v>1</v>
      </c>
      <c r="I89" s="135"/>
      <c r="J89" s="136">
        <f>ROUND(I89*H89,2)</f>
        <v>0</v>
      </c>
      <c r="K89" s="132" t="s">
        <v>19</v>
      </c>
      <c r="L89" s="33"/>
      <c r="M89" s="137" t="s">
        <v>19</v>
      </c>
      <c r="N89" s="138" t="s">
        <v>44</v>
      </c>
      <c r="P89" s="139">
        <f>O89*H89</f>
        <v>0</v>
      </c>
      <c r="Q89" s="139">
        <v>0</v>
      </c>
      <c r="R89" s="139">
        <f>Q89*H89</f>
        <v>0</v>
      </c>
      <c r="S89" s="139">
        <v>0</v>
      </c>
      <c r="T89" s="140">
        <f>S89*H89</f>
        <v>0</v>
      </c>
      <c r="AR89" s="141" t="s">
        <v>2396</v>
      </c>
      <c r="AT89" s="141" t="s">
        <v>253</v>
      </c>
      <c r="AU89" s="141" t="s">
        <v>83</v>
      </c>
      <c r="AY89" s="18" t="s">
        <v>251</v>
      </c>
      <c r="BE89" s="142">
        <f>IF(N89="základní",J89,0)</f>
        <v>0</v>
      </c>
      <c r="BF89" s="142">
        <f>IF(N89="snížená",J89,0)</f>
        <v>0</v>
      </c>
      <c r="BG89" s="142">
        <f>IF(N89="zákl. přenesená",J89,0)</f>
        <v>0</v>
      </c>
      <c r="BH89" s="142">
        <f>IF(N89="sníž. přenesená",J89,0)</f>
        <v>0</v>
      </c>
      <c r="BI89" s="142">
        <f>IF(N89="nulová",J89,0)</f>
        <v>0</v>
      </c>
      <c r="BJ89" s="18" t="s">
        <v>81</v>
      </c>
      <c r="BK89" s="142">
        <f>ROUND(I89*H89,2)</f>
        <v>0</v>
      </c>
      <c r="BL89" s="18" t="s">
        <v>2396</v>
      </c>
      <c r="BM89" s="141" t="s">
        <v>2397</v>
      </c>
    </row>
    <row r="90" spans="2:65" s="11" customFormat="1" ht="22.9" customHeight="1">
      <c r="B90" s="118"/>
      <c r="D90" s="119" t="s">
        <v>72</v>
      </c>
      <c r="E90" s="128" t="s">
        <v>2398</v>
      </c>
      <c r="F90" s="128" t="s">
        <v>2399</v>
      </c>
      <c r="I90" s="121"/>
      <c r="J90" s="129">
        <f>BK90</f>
        <v>0</v>
      </c>
      <c r="L90" s="118"/>
      <c r="M90" s="123"/>
      <c r="P90" s="124">
        <f>P91</f>
        <v>0</v>
      </c>
      <c r="R90" s="124">
        <f>R91</f>
        <v>0</v>
      </c>
      <c r="T90" s="125">
        <f>T91</f>
        <v>0</v>
      </c>
      <c r="AR90" s="119" t="s">
        <v>281</v>
      </c>
      <c r="AT90" s="126" t="s">
        <v>72</v>
      </c>
      <c r="AU90" s="126" t="s">
        <v>81</v>
      </c>
      <c r="AY90" s="119" t="s">
        <v>251</v>
      </c>
      <c r="BK90" s="127">
        <f>BK91</f>
        <v>0</v>
      </c>
    </row>
    <row r="91" spans="2:65" s="1" customFormat="1" ht="24.2" customHeight="1">
      <c r="B91" s="33"/>
      <c r="C91" s="130" t="s">
        <v>83</v>
      </c>
      <c r="D91" s="130" t="s">
        <v>253</v>
      </c>
      <c r="E91" s="131" t="s">
        <v>2400</v>
      </c>
      <c r="F91" s="132" t="s">
        <v>2401</v>
      </c>
      <c r="G91" s="133" t="s">
        <v>2395</v>
      </c>
      <c r="H91" s="134">
        <v>1</v>
      </c>
      <c r="I91" s="135"/>
      <c r="J91" s="136">
        <f>ROUND(I91*H91,2)</f>
        <v>0</v>
      </c>
      <c r="K91" s="132" t="s">
        <v>19</v>
      </c>
      <c r="L91" s="33"/>
      <c r="M91" s="137" t="s">
        <v>19</v>
      </c>
      <c r="N91" s="138" t="s">
        <v>44</v>
      </c>
      <c r="P91" s="139">
        <f>O91*H91</f>
        <v>0</v>
      </c>
      <c r="Q91" s="139">
        <v>0</v>
      </c>
      <c r="R91" s="139">
        <f>Q91*H91</f>
        <v>0</v>
      </c>
      <c r="S91" s="139">
        <v>0</v>
      </c>
      <c r="T91" s="140">
        <f>S91*H91</f>
        <v>0</v>
      </c>
      <c r="AR91" s="141" t="s">
        <v>2396</v>
      </c>
      <c r="AT91" s="141" t="s">
        <v>253</v>
      </c>
      <c r="AU91" s="141" t="s">
        <v>83</v>
      </c>
      <c r="AY91" s="18" t="s">
        <v>251</v>
      </c>
      <c r="BE91" s="142">
        <f>IF(N91="základní",J91,0)</f>
        <v>0</v>
      </c>
      <c r="BF91" s="142">
        <f>IF(N91="snížená",J91,0)</f>
        <v>0</v>
      </c>
      <c r="BG91" s="142">
        <f>IF(N91="zákl. přenesená",J91,0)</f>
        <v>0</v>
      </c>
      <c r="BH91" s="142">
        <f>IF(N91="sníž. přenesená",J91,0)</f>
        <v>0</v>
      </c>
      <c r="BI91" s="142">
        <f>IF(N91="nulová",J91,0)</f>
        <v>0</v>
      </c>
      <c r="BJ91" s="18" t="s">
        <v>81</v>
      </c>
      <c r="BK91" s="142">
        <f>ROUND(I91*H91,2)</f>
        <v>0</v>
      </c>
      <c r="BL91" s="18" t="s">
        <v>2396</v>
      </c>
      <c r="BM91" s="141" t="s">
        <v>2402</v>
      </c>
    </row>
    <row r="92" spans="2:65" s="11" customFormat="1" ht="22.9" customHeight="1">
      <c r="B92" s="118"/>
      <c r="D92" s="119" t="s">
        <v>72</v>
      </c>
      <c r="E92" s="128" t="s">
        <v>2403</v>
      </c>
      <c r="F92" s="128" t="s">
        <v>2404</v>
      </c>
      <c r="I92" s="121"/>
      <c r="J92" s="129">
        <f>BK92</f>
        <v>0</v>
      </c>
      <c r="L92" s="118"/>
      <c r="M92" s="123"/>
      <c r="P92" s="124">
        <f>P93</f>
        <v>0</v>
      </c>
      <c r="R92" s="124">
        <f>R93</f>
        <v>0</v>
      </c>
      <c r="T92" s="125">
        <f>T93</f>
        <v>0</v>
      </c>
      <c r="AR92" s="119" t="s">
        <v>281</v>
      </c>
      <c r="AT92" s="126" t="s">
        <v>72</v>
      </c>
      <c r="AU92" s="126" t="s">
        <v>81</v>
      </c>
      <c r="AY92" s="119" t="s">
        <v>251</v>
      </c>
      <c r="BK92" s="127">
        <f>BK93</f>
        <v>0</v>
      </c>
    </row>
    <row r="93" spans="2:65" s="1" customFormat="1" ht="16.5" customHeight="1">
      <c r="B93" s="33"/>
      <c r="C93" s="130" t="s">
        <v>268</v>
      </c>
      <c r="D93" s="130" t="s">
        <v>253</v>
      </c>
      <c r="E93" s="131" t="s">
        <v>2405</v>
      </c>
      <c r="F93" s="132" t="s">
        <v>2406</v>
      </c>
      <c r="G93" s="133" t="s">
        <v>2395</v>
      </c>
      <c r="H93" s="134">
        <v>1</v>
      </c>
      <c r="I93" s="135"/>
      <c r="J93" s="136">
        <f>ROUND(I93*H93,2)</f>
        <v>0</v>
      </c>
      <c r="K93" s="132" t="s">
        <v>19</v>
      </c>
      <c r="L93" s="33"/>
      <c r="M93" s="137" t="s">
        <v>19</v>
      </c>
      <c r="N93" s="138" t="s">
        <v>44</v>
      </c>
      <c r="P93" s="139">
        <f>O93*H93</f>
        <v>0</v>
      </c>
      <c r="Q93" s="139">
        <v>0</v>
      </c>
      <c r="R93" s="139">
        <f>Q93*H93</f>
        <v>0</v>
      </c>
      <c r="S93" s="139">
        <v>0</v>
      </c>
      <c r="T93" s="140">
        <f>S93*H93</f>
        <v>0</v>
      </c>
      <c r="AR93" s="141" t="s">
        <v>2396</v>
      </c>
      <c r="AT93" s="141" t="s">
        <v>253</v>
      </c>
      <c r="AU93" s="141" t="s">
        <v>83</v>
      </c>
      <c r="AY93" s="18" t="s">
        <v>251</v>
      </c>
      <c r="BE93" s="142">
        <f>IF(N93="základní",J93,0)</f>
        <v>0</v>
      </c>
      <c r="BF93" s="142">
        <f>IF(N93="snížená",J93,0)</f>
        <v>0</v>
      </c>
      <c r="BG93" s="142">
        <f>IF(N93="zákl. přenesená",J93,0)</f>
        <v>0</v>
      </c>
      <c r="BH93" s="142">
        <f>IF(N93="sníž. přenesená",J93,0)</f>
        <v>0</v>
      </c>
      <c r="BI93" s="142">
        <f>IF(N93="nulová",J93,0)</f>
        <v>0</v>
      </c>
      <c r="BJ93" s="18" t="s">
        <v>81</v>
      </c>
      <c r="BK93" s="142">
        <f>ROUND(I93*H93,2)</f>
        <v>0</v>
      </c>
      <c r="BL93" s="18" t="s">
        <v>2396</v>
      </c>
      <c r="BM93" s="141" t="s">
        <v>2407</v>
      </c>
    </row>
    <row r="94" spans="2:65" s="11" customFormat="1" ht="22.9" customHeight="1">
      <c r="B94" s="118"/>
      <c r="D94" s="119" t="s">
        <v>72</v>
      </c>
      <c r="E94" s="128" t="s">
        <v>2408</v>
      </c>
      <c r="F94" s="128" t="s">
        <v>2409</v>
      </c>
      <c r="I94" s="121"/>
      <c r="J94" s="129">
        <f>BK94</f>
        <v>0</v>
      </c>
      <c r="L94" s="118"/>
      <c r="M94" s="123"/>
      <c r="P94" s="124">
        <f>P95</f>
        <v>0</v>
      </c>
      <c r="R94" s="124">
        <f>R95</f>
        <v>0</v>
      </c>
      <c r="T94" s="125">
        <f>T95</f>
        <v>0</v>
      </c>
      <c r="AR94" s="119" t="s">
        <v>281</v>
      </c>
      <c r="AT94" s="126" t="s">
        <v>72</v>
      </c>
      <c r="AU94" s="126" t="s">
        <v>81</v>
      </c>
      <c r="AY94" s="119" t="s">
        <v>251</v>
      </c>
      <c r="BK94" s="127">
        <f>BK95</f>
        <v>0</v>
      </c>
    </row>
    <row r="95" spans="2:65" s="1" customFormat="1" ht="21.75" customHeight="1">
      <c r="B95" s="33"/>
      <c r="C95" s="130" t="s">
        <v>257</v>
      </c>
      <c r="D95" s="130" t="s">
        <v>253</v>
      </c>
      <c r="E95" s="131" t="s">
        <v>2410</v>
      </c>
      <c r="F95" s="132" t="s">
        <v>2411</v>
      </c>
      <c r="G95" s="133" t="s">
        <v>2395</v>
      </c>
      <c r="H95" s="134">
        <v>1</v>
      </c>
      <c r="I95" s="135"/>
      <c r="J95" s="136">
        <f>ROUND(I95*H95,2)</f>
        <v>0</v>
      </c>
      <c r="K95" s="132" t="s">
        <v>19</v>
      </c>
      <c r="L95" s="33"/>
      <c r="M95" s="137" t="s">
        <v>19</v>
      </c>
      <c r="N95" s="138" t="s">
        <v>44</v>
      </c>
      <c r="P95" s="139">
        <f>O95*H95</f>
        <v>0</v>
      </c>
      <c r="Q95" s="139">
        <v>0</v>
      </c>
      <c r="R95" s="139">
        <f>Q95*H95</f>
        <v>0</v>
      </c>
      <c r="S95" s="139">
        <v>0</v>
      </c>
      <c r="T95" s="140">
        <f>S95*H95</f>
        <v>0</v>
      </c>
      <c r="AR95" s="141" t="s">
        <v>2396</v>
      </c>
      <c r="AT95" s="141" t="s">
        <v>253</v>
      </c>
      <c r="AU95" s="141" t="s">
        <v>83</v>
      </c>
      <c r="AY95" s="18" t="s">
        <v>251</v>
      </c>
      <c r="BE95" s="142">
        <f>IF(N95="základní",J95,0)</f>
        <v>0</v>
      </c>
      <c r="BF95" s="142">
        <f>IF(N95="snížená",J95,0)</f>
        <v>0</v>
      </c>
      <c r="BG95" s="142">
        <f>IF(N95="zákl. přenesená",J95,0)</f>
        <v>0</v>
      </c>
      <c r="BH95" s="142">
        <f>IF(N95="sníž. přenesená",J95,0)</f>
        <v>0</v>
      </c>
      <c r="BI95" s="142">
        <f>IF(N95="nulová",J95,0)</f>
        <v>0</v>
      </c>
      <c r="BJ95" s="18" t="s">
        <v>81</v>
      </c>
      <c r="BK95" s="142">
        <f>ROUND(I95*H95,2)</f>
        <v>0</v>
      </c>
      <c r="BL95" s="18" t="s">
        <v>2396</v>
      </c>
      <c r="BM95" s="141" t="s">
        <v>2412</v>
      </c>
    </row>
    <row r="96" spans="2:65" s="11" customFormat="1" ht="22.9" customHeight="1">
      <c r="B96" s="118"/>
      <c r="D96" s="119" t="s">
        <v>72</v>
      </c>
      <c r="E96" s="128" t="s">
        <v>2413</v>
      </c>
      <c r="F96" s="128" t="s">
        <v>2414</v>
      </c>
      <c r="I96" s="121"/>
      <c r="J96" s="129">
        <f>BK96</f>
        <v>0</v>
      </c>
      <c r="L96" s="118"/>
      <c r="M96" s="123"/>
      <c r="P96" s="124">
        <f>P97</f>
        <v>0</v>
      </c>
      <c r="R96" s="124">
        <f>R97</f>
        <v>0</v>
      </c>
      <c r="T96" s="125">
        <f>T97</f>
        <v>0</v>
      </c>
      <c r="AR96" s="119" t="s">
        <v>281</v>
      </c>
      <c r="AT96" s="126" t="s">
        <v>72</v>
      </c>
      <c r="AU96" s="126" t="s">
        <v>81</v>
      </c>
      <c r="AY96" s="119" t="s">
        <v>251</v>
      </c>
      <c r="BK96" s="127">
        <f>BK97</f>
        <v>0</v>
      </c>
    </row>
    <row r="97" spans="2:65" s="1" customFormat="1" ht="16.5" customHeight="1">
      <c r="B97" s="33"/>
      <c r="C97" s="130" t="s">
        <v>281</v>
      </c>
      <c r="D97" s="130" t="s">
        <v>253</v>
      </c>
      <c r="E97" s="131" t="s">
        <v>2415</v>
      </c>
      <c r="F97" s="132" t="s">
        <v>2416</v>
      </c>
      <c r="G97" s="133" t="s">
        <v>2395</v>
      </c>
      <c r="H97" s="134">
        <v>1</v>
      </c>
      <c r="I97" s="135"/>
      <c r="J97" s="136">
        <f>ROUND(I97*H97,2)</f>
        <v>0</v>
      </c>
      <c r="K97" s="132" t="s">
        <v>19</v>
      </c>
      <c r="L97" s="33"/>
      <c r="M97" s="137" t="s">
        <v>19</v>
      </c>
      <c r="N97" s="138" t="s">
        <v>44</v>
      </c>
      <c r="P97" s="139">
        <f>O97*H97</f>
        <v>0</v>
      </c>
      <c r="Q97" s="139">
        <v>0</v>
      </c>
      <c r="R97" s="139">
        <f>Q97*H97</f>
        <v>0</v>
      </c>
      <c r="S97" s="139">
        <v>0</v>
      </c>
      <c r="T97" s="140">
        <f>S97*H97</f>
        <v>0</v>
      </c>
      <c r="AR97" s="141" t="s">
        <v>2396</v>
      </c>
      <c r="AT97" s="141" t="s">
        <v>253</v>
      </c>
      <c r="AU97" s="141" t="s">
        <v>83</v>
      </c>
      <c r="AY97" s="18" t="s">
        <v>251</v>
      </c>
      <c r="BE97" s="142">
        <f>IF(N97="základní",J97,0)</f>
        <v>0</v>
      </c>
      <c r="BF97" s="142">
        <f>IF(N97="snížená",J97,0)</f>
        <v>0</v>
      </c>
      <c r="BG97" s="142">
        <f>IF(N97="zákl. přenesená",J97,0)</f>
        <v>0</v>
      </c>
      <c r="BH97" s="142">
        <f>IF(N97="sníž. přenesená",J97,0)</f>
        <v>0</v>
      </c>
      <c r="BI97" s="142">
        <f>IF(N97="nulová",J97,0)</f>
        <v>0</v>
      </c>
      <c r="BJ97" s="18" t="s">
        <v>81</v>
      </c>
      <c r="BK97" s="142">
        <f>ROUND(I97*H97,2)</f>
        <v>0</v>
      </c>
      <c r="BL97" s="18" t="s">
        <v>2396</v>
      </c>
      <c r="BM97" s="141" t="s">
        <v>2417</v>
      </c>
    </row>
    <row r="98" spans="2:65" s="11" customFormat="1" ht="22.9" customHeight="1">
      <c r="B98" s="118"/>
      <c r="D98" s="119" t="s">
        <v>72</v>
      </c>
      <c r="E98" s="128" t="s">
        <v>2418</v>
      </c>
      <c r="F98" s="128" t="s">
        <v>2419</v>
      </c>
      <c r="I98" s="121"/>
      <c r="J98" s="129">
        <f>BK98</f>
        <v>0</v>
      </c>
      <c r="L98" s="118"/>
      <c r="M98" s="123"/>
      <c r="P98" s="124">
        <f>P99</f>
        <v>0</v>
      </c>
      <c r="R98" s="124">
        <f>R99</f>
        <v>0</v>
      </c>
      <c r="T98" s="125">
        <f>T99</f>
        <v>0</v>
      </c>
      <c r="AR98" s="119" t="s">
        <v>281</v>
      </c>
      <c r="AT98" s="126" t="s">
        <v>72</v>
      </c>
      <c r="AU98" s="126" t="s">
        <v>81</v>
      </c>
      <c r="AY98" s="119" t="s">
        <v>251</v>
      </c>
      <c r="BK98" s="127">
        <f>BK99</f>
        <v>0</v>
      </c>
    </row>
    <row r="99" spans="2:65" s="1" customFormat="1" ht="21.75" customHeight="1">
      <c r="B99" s="33"/>
      <c r="C99" s="130" t="s">
        <v>286</v>
      </c>
      <c r="D99" s="130" t="s">
        <v>253</v>
      </c>
      <c r="E99" s="131" t="s">
        <v>2420</v>
      </c>
      <c r="F99" s="132" t="s">
        <v>2421</v>
      </c>
      <c r="G99" s="133" t="s">
        <v>2395</v>
      </c>
      <c r="H99" s="134">
        <v>1</v>
      </c>
      <c r="I99" s="135"/>
      <c r="J99" s="136">
        <f>ROUND(I99*H99,2)</f>
        <v>0</v>
      </c>
      <c r="K99" s="132" t="s">
        <v>19</v>
      </c>
      <c r="L99" s="33"/>
      <c r="M99" s="189" t="s">
        <v>19</v>
      </c>
      <c r="N99" s="190" t="s">
        <v>44</v>
      </c>
      <c r="O99" s="187"/>
      <c r="P99" s="191">
        <f>O99*H99</f>
        <v>0</v>
      </c>
      <c r="Q99" s="191">
        <v>0</v>
      </c>
      <c r="R99" s="191">
        <f>Q99*H99</f>
        <v>0</v>
      </c>
      <c r="S99" s="191">
        <v>0</v>
      </c>
      <c r="T99" s="192">
        <f>S99*H99</f>
        <v>0</v>
      </c>
      <c r="AR99" s="141" t="s">
        <v>2396</v>
      </c>
      <c r="AT99" s="141" t="s">
        <v>253</v>
      </c>
      <c r="AU99" s="141" t="s">
        <v>83</v>
      </c>
      <c r="AY99" s="18" t="s">
        <v>251</v>
      </c>
      <c r="BE99" s="142">
        <f>IF(N99="základní",J99,0)</f>
        <v>0</v>
      </c>
      <c r="BF99" s="142">
        <f>IF(N99="snížená",J99,0)</f>
        <v>0</v>
      </c>
      <c r="BG99" s="142">
        <f>IF(N99="zákl. přenesená",J99,0)</f>
        <v>0</v>
      </c>
      <c r="BH99" s="142">
        <f>IF(N99="sníž. přenesená",J99,0)</f>
        <v>0</v>
      </c>
      <c r="BI99" s="142">
        <f>IF(N99="nulová",J99,0)</f>
        <v>0</v>
      </c>
      <c r="BJ99" s="18" t="s">
        <v>81</v>
      </c>
      <c r="BK99" s="142">
        <f>ROUND(I99*H99,2)</f>
        <v>0</v>
      </c>
      <c r="BL99" s="18" t="s">
        <v>2396</v>
      </c>
      <c r="BM99" s="141" t="s">
        <v>2422</v>
      </c>
    </row>
    <row r="100" spans="2:65" s="1" customFormat="1" ht="6.95" customHeight="1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33"/>
    </row>
  </sheetData>
  <sheetProtection algorithmName="SHA-512" hashValue="LUu1packdoofWwwb086CTfYTEQhOJOJJGlyI0IVQcI2SoEt7GvdHBYKvgckx1NhMBbAuBu2ZGZABnhEzKryQAw==" saltValue="BrPxqXmjpUibWuKL9h7qph0IzB4iu041D/K/R9lvJl5on7zQBd05IsXxeJ1beySWirBLnvSIPIkJTqGvBpH0hA==" spinCount="100000" sheet="1" objects="1" scenarios="1" formatColumns="0" formatRows="0" autoFilter="0"/>
  <autoFilter ref="C85:K99" xr:uid="{00000000-0009-0000-0000-000002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47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130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9"/>
      <c r="C3" s="20"/>
      <c r="D3" s="20"/>
      <c r="E3" s="20"/>
      <c r="F3" s="20"/>
      <c r="G3" s="20"/>
      <c r="H3" s="21"/>
    </row>
    <row r="4" spans="2:8" ht="24.95" customHeight="1">
      <c r="B4" s="21"/>
      <c r="C4" s="22" t="s">
        <v>2423</v>
      </c>
      <c r="H4" s="21"/>
    </row>
    <row r="5" spans="2:8" ht="12" customHeight="1">
      <c r="B5" s="21"/>
      <c r="C5" s="25" t="s">
        <v>13</v>
      </c>
      <c r="D5" s="294" t="s">
        <v>14</v>
      </c>
      <c r="E5" s="290"/>
      <c r="F5" s="290"/>
      <c r="H5" s="21"/>
    </row>
    <row r="6" spans="2:8" ht="36.950000000000003" customHeight="1">
      <c r="B6" s="21"/>
      <c r="C6" s="27" t="s">
        <v>16</v>
      </c>
      <c r="D6" s="291" t="s">
        <v>17</v>
      </c>
      <c r="E6" s="290"/>
      <c r="F6" s="290"/>
      <c r="H6" s="21"/>
    </row>
    <row r="7" spans="2:8" ht="16.5" customHeight="1">
      <c r="B7" s="21"/>
      <c r="C7" s="28" t="s">
        <v>23</v>
      </c>
      <c r="D7" s="50" t="str">
        <f>'Rekapitulace stavby'!AN8</f>
        <v>23. 2. 2026</v>
      </c>
      <c r="H7" s="21"/>
    </row>
    <row r="8" spans="2:8" s="1" customFormat="1" ht="10.9" customHeight="1">
      <c r="B8" s="33"/>
      <c r="H8" s="33"/>
    </row>
    <row r="9" spans="2:8" s="10" customFormat="1" ht="29.25" customHeight="1">
      <c r="B9" s="110"/>
      <c r="C9" s="111" t="s">
        <v>54</v>
      </c>
      <c r="D9" s="112" t="s">
        <v>55</v>
      </c>
      <c r="E9" s="112" t="s">
        <v>238</v>
      </c>
      <c r="F9" s="113" t="s">
        <v>2424</v>
      </c>
      <c r="H9" s="110"/>
    </row>
    <row r="10" spans="2:8" s="1" customFormat="1" ht="26.45" customHeight="1">
      <c r="B10" s="33"/>
      <c r="C10" s="193" t="s">
        <v>14</v>
      </c>
      <c r="D10" s="193" t="s">
        <v>17</v>
      </c>
      <c r="H10" s="33"/>
    </row>
    <row r="11" spans="2:8" s="1" customFormat="1" ht="16.899999999999999" customHeight="1">
      <c r="B11" s="33"/>
      <c r="C11" s="194" t="s">
        <v>2425</v>
      </c>
      <c r="D11" s="195" t="s">
        <v>2426</v>
      </c>
      <c r="E11" s="196" t="s">
        <v>90</v>
      </c>
      <c r="F11" s="197">
        <v>0</v>
      </c>
      <c r="H11" s="33"/>
    </row>
    <row r="12" spans="2:8" s="1" customFormat="1" ht="16.899999999999999" customHeight="1">
      <c r="B12" s="33"/>
      <c r="C12" s="198" t="s">
        <v>19</v>
      </c>
      <c r="D12" s="198" t="s">
        <v>73</v>
      </c>
      <c r="E12" s="18" t="s">
        <v>19</v>
      </c>
      <c r="F12" s="199">
        <v>0</v>
      </c>
      <c r="H12" s="33"/>
    </row>
    <row r="13" spans="2:8" s="1" customFormat="1" ht="26.45" customHeight="1">
      <c r="B13" s="33"/>
      <c r="C13" s="193" t="s">
        <v>78</v>
      </c>
      <c r="D13" s="193" t="s">
        <v>79</v>
      </c>
      <c r="H13" s="33"/>
    </row>
    <row r="14" spans="2:8" s="1" customFormat="1" ht="16.899999999999999" customHeight="1">
      <c r="B14" s="33"/>
      <c r="C14" s="194" t="s">
        <v>88</v>
      </c>
      <c r="D14" s="195" t="s">
        <v>89</v>
      </c>
      <c r="E14" s="196" t="s">
        <v>90</v>
      </c>
      <c r="F14" s="197">
        <v>1.84</v>
      </c>
      <c r="H14" s="33"/>
    </row>
    <row r="15" spans="2:8" s="1" customFormat="1" ht="16.899999999999999" customHeight="1">
      <c r="B15" s="33"/>
      <c r="C15" s="198" t="s">
        <v>19</v>
      </c>
      <c r="D15" s="198" t="s">
        <v>644</v>
      </c>
      <c r="E15" s="18" t="s">
        <v>19</v>
      </c>
      <c r="F15" s="199">
        <v>0</v>
      </c>
      <c r="H15" s="33"/>
    </row>
    <row r="16" spans="2:8" s="1" customFormat="1" ht="16.899999999999999" customHeight="1">
      <c r="B16" s="33"/>
      <c r="C16" s="198" t="s">
        <v>19</v>
      </c>
      <c r="D16" s="198" t="s">
        <v>645</v>
      </c>
      <c r="E16" s="18" t="s">
        <v>19</v>
      </c>
      <c r="F16" s="199">
        <v>0.92</v>
      </c>
      <c r="H16" s="33"/>
    </row>
    <row r="17" spans="2:8" s="1" customFormat="1" ht="16.899999999999999" customHeight="1">
      <c r="B17" s="33"/>
      <c r="C17" s="198" t="s">
        <v>19</v>
      </c>
      <c r="D17" s="198" t="s">
        <v>646</v>
      </c>
      <c r="E17" s="18" t="s">
        <v>19</v>
      </c>
      <c r="F17" s="199">
        <v>0.92</v>
      </c>
      <c r="H17" s="33"/>
    </row>
    <row r="18" spans="2:8" s="1" customFormat="1" ht="16.899999999999999" customHeight="1">
      <c r="B18" s="33"/>
      <c r="C18" s="198" t="s">
        <v>88</v>
      </c>
      <c r="D18" s="198" t="s">
        <v>393</v>
      </c>
      <c r="E18" s="18" t="s">
        <v>19</v>
      </c>
      <c r="F18" s="199">
        <v>1.84</v>
      </c>
      <c r="H18" s="33"/>
    </row>
    <row r="19" spans="2:8" s="1" customFormat="1" ht="16.899999999999999" customHeight="1">
      <c r="B19" s="33"/>
      <c r="C19" s="200" t="s">
        <v>2427</v>
      </c>
      <c r="H19" s="33"/>
    </row>
    <row r="20" spans="2:8" s="1" customFormat="1" ht="16.899999999999999" customHeight="1">
      <c r="B20" s="33"/>
      <c r="C20" s="198" t="s">
        <v>640</v>
      </c>
      <c r="D20" s="198" t="s">
        <v>2428</v>
      </c>
      <c r="E20" s="18" t="s">
        <v>90</v>
      </c>
      <c r="F20" s="199">
        <v>1.84</v>
      </c>
      <c r="H20" s="33"/>
    </row>
    <row r="21" spans="2:8" s="1" customFormat="1" ht="16.899999999999999" customHeight="1">
      <c r="B21" s="33"/>
      <c r="C21" s="198" t="s">
        <v>634</v>
      </c>
      <c r="D21" s="198" t="s">
        <v>2429</v>
      </c>
      <c r="E21" s="18" t="s">
        <v>324</v>
      </c>
      <c r="F21" s="199">
        <v>1.0999999999999999E-2</v>
      </c>
      <c r="H21" s="33"/>
    </row>
    <row r="22" spans="2:8" s="1" customFormat="1" ht="16.899999999999999" customHeight="1">
      <c r="B22" s="33"/>
      <c r="C22" s="198" t="s">
        <v>947</v>
      </c>
      <c r="D22" s="198" t="s">
        <v>2430</v>
      </c>
      <c r="E22" s="18" t="s">
        <v>90</v>
      </c>
      <c r="F22" s="199">
        <v>39.607999999999997</v>
      </c>
      <c r="H22" s="33"/>
    </row>
    <row r="23" spans="2:8" s="1" customFormat="1" ht="16.899999999999999" customHeight="1">
      <c r="B23" s="33"/>
      <c r="C23" s="198" t="s">
        <v>957</v>
      </c>
      <c r="D23" s="198" t="s">
        <v>2431</v>
      </c>
      <c r="E23" s="18" t="s">
        <v>90</v>
      </c>
      <c r="F23" s="199">
        <v>39.607999999999997</v>
      </c>
      <c r="H23" s="33"/>
    </row>
    <row r="24" spans="2:8" s="1" customFormat="1" ht="16.899999999999999" customHeight="1">
      <c r="B24" s="33"/>
      <c r="C24" s="198" t="s">
        <v>962</v>
      </c>
      <c r="D24" s="198" t="s">
        <v>2432</v>
      </c>
      <c r="E24" s="18" t="s">
        <v>90</v>
      </c>
      <c r="F24" s="199">
        <v>39.607999999999997</v>
      </c>
      <c r="H24" s="33"/>
    </row>
    <row r="25" spans="2:8" s="1" customFormat="1" ht="16.899999999999999" customHeight="1">
      <c r="B25" s="33"/>
      <c r="C25" s="198" t="s">
        <v>2120</v>
      </c>
      <c r="D25" s="198" t="s">
        <v>2433</v>
      </c>
      <c r="E25" s="18" t="s">
        <v>90</v>
      </c>
      <c r="F25" s="199">
        <v>4.26</v>
      </c>
      <c r="H25" s="33"/>
    </row>
    <row r="26" spans="2:8" s="1" customFormat="1" ht="16.899999999999999" customHeight="1">
      <c r="B26" s="33"/>
      <c r="C26" s="198" t="s">
        <v>2141</v>
      </c>
      <c r="D26" s="198" t="s">
        <v>2434</v>
      </c>
      <c r="E26" s="18" t="s">
        <v>90</v>
      </c>
      <c r="F26" s="199">
        <v>1.84</v>
      </c>
      <c r="H26" s="33"/>
    </row>
    <row r="27" spans="2:8" s="1" customFormat="1" ht="16.899999999999999" customHeight="1">
      <c r="B27" s="33"/>
      <c r="C27" s="198" t="s">
        <v>2151</v>
      </c>
      <c r="D27" s="198" t="s">
        <v>2435</v>
      </c>
      <c r="E27" s="18" t="s">
        <v>90</v>
      </c>
      <c r="F27" s="199">
        <v>1.84</v>
      </c>
      <c r="H27" s="33"/>
    </row>
    <row r="28" spans="2:8" s="1" customFormat="1" ht="16.899999999999999" customHeight="1">
      <c r="B28" s="33"/>
      <c r="C28" s="198" t="s">
        <v>742</v>
      </c>
      <c r="D28" s="198" t="s">
        <v>2436</v>
      </c>
      <c r="E28" s="18" t="s">
        <v>122</v>
      </c>
      <c r="F28" s="199">
        <v>0.36799999999999999</v>
      </c>
      <c r="H28" s="33"/>
    </row>
    <row r="29" spans="2:8" s="1" customFormat="1" ht="16.899999999999999" customHeight="1">
      <c r="B29" s="33"/>
      <c r="C29" s="198" t="s">
        <v>748</v>
      </c>
      <c r="D29" s="198" t="s">
        <v>2437</v>
      </c>
      <c r="E29" s="18" t="s">
        <v>122</v>
      </c>
      <c r="F29" s="199">
        <v>0.36799999999999999</v>
      </c>
      <c r="H29" s="33"/>
    </row>
    <row r="30" spans="2:8" s="1" customFormat="1" ht="16.899999999999999" customHeight="1">
      <c r="B30" s="33"/>
      <c r="C30" s="194" t="s">
        <v>92</v>
      </c>
      <c r="D30" s="195" t="s">
        <v>93</v>
      </c>
      <c r="E30" s="196" t="s">
        <v>90</v>
      </c>
      <c r="F30" s="197">
        <v>19.7</v>
      </c>
      <c r="H30" s="33"/>
    </row>
    <row r="31" spans="2:8" s="1" customFormat="1" ht="16.899999999999999" customHeight="1">
      <c r="B31" s="33"/>
      <c r="C31" s="198" t="s">
        <v>19</v>
      </c>
      <c r="D31" s="198" t="s">
        <v>1906</v>
      </c>
      <c r="E31" s="18" t="s">
        <v>19</v>
      </c>
      <c r="F31" s="199">
        <v>0</v>
      </c>
      <c r="H31" s="33"/>
    </row>
    <row r="32" spans="2:8" s="1" customFormat="1" ht="16.899999999999999" customHeight="1">
      <c r="B32" s="33"/>
      <c r="C32" s="198" t="s">
        <v>19</v>
      </c>
      <c r="D32" s="198" t="s">
        <v>2246</v>
      </c>
      <c r="E32" s="18" t="s">
        <v>19</v>
      </c>
      <c r="F32" s="199">
        <v>6.28</v>
      </c>
      <c r="H32" s="33"/>
    </row>
    <row r="33" spans="2:8" s="1" customFormat="1" ht="16.899999999999999" customHeight="1">
      <c r="B33" s="33"/>
      <c r="C33" s="198" t="s">
        <v>19</v>
      </c>
      <c r="D33" s="198" t="s">
        <v>1918</v>
      </c>
      <c r="E33" s="18" t="s">
        <v>19</v>
      </c>
      <c r="F33" s="199">
        <v>0</v>
      </c>
      <c r="H33" s="33"/>
    </row>
    <row r="34" spans="2:8" s="1" customFormat="1" ht="16.899999999999999" customHeight="1">
      <c r="B34" s="33"/>
      <c r="C34" s="198" t="s">
        <v>19</v>
      </c>
      <c r="D34" s="198" t="s">
        <v>2247</v>
      </c>
      <c r="E34" s="18" t="s">
        <v>19</v>
      </c>
      <c r="F34" s="199">
        <v>4</v>
      </c>
      <c r="H34" s="33"/>
    </row>
    <row r="35" spans="2:8" s="1" customFormat="1" ht="16.899999999999999" customHeight="1">
      <c r="B35" s="33"/>
      <c r="C35" s="198" t="s">
        <v>19</v>
      </c>
      <c r="D35" s="198" t="s">
        <v>1826</v>
      </c>
      <c r="E35" s="18" t="s">
        <v>19</v>
      </c>
      <c r="F35" s="199">
        <v>0</v>
      </c>
      <c r="H35" s="33"/>
    </row>
    <row r="36" spans="2:8" s="1" customFormat="1" ht="16.899999999999999" customHeight="1">
      <c r="B36" s="33"/>
      <c r="C36" s="198" t="s">
        <v>19</v>
      </c>
      <c r="D36" s="198" t="s">
        <v>1827</v>
      </c>
      <c r="E36" s="18" t="s">
        <v>19</v>
      </c>
      <c r="F36" s="199">
        <v>9.42</v>
      </c>
      <c r="H36" s="33"/>
    </row>
    <row r="37" spans="2:8" s="1" customFormat="1" ht="16.899999999999999" customHeight="1">
      <c r="B37" s="33"/>
      <c r="C37" s="198" t="s">
        <v>92</v>
      </c>
      <c r="D37" s="198" t="s">
        <v>393</v>
      </c>
      <c r="E37" s="18" t="s">
        <v>19</v>
      </c>
      <c r="F37" s="199">
        <v>19.7</v>
      </c>
      <c r="H37" s="33"/>
    </row>
    <row r="38" spans="2:8" s="1" customFormat="1" ht="16.899999999999999" customHeight="1">
      <c r="B38" s="33"/>
      <c r="C38" s="200" t="s">
        <v>2427</v>
      </c>
      <c r="H38" s="33"/>
    </row>
    <row r="39" spans="2:8" s="1" customFormat="1" ht="16.899999999999999" customHeight="1">
      <c r="B39" s="33"/>
      <c r="C39" s="198" t="s">
        <v>2242</v>
      </c>
      <c r="D39" s="198" t="s">
        <v>2438</v>
      </c>
      <c r="E39" s="18" t="s">
        <v>90</v>
      </c>
      <c r="F39" s="199">
        <v>19.7</v>
      </c>
      <c r="H39" s="33"/>
    </row>
    <row r="40" spans="2:8" s="1" customFormat="1" ht="16.899999999999999" customHeight="1">
      <c r="B40" s="33"/>
      <c r="C40" s="198" t="s">
        <v>2249</v>
      </c>
      <c r="D40" s="198" t="s">
        <v>2439</v>
      </c>
      <c r="E40" s="18" t="s">
        <v>90</v>
      </c>
      <c r="F40" s="199">
        <v>19.7</v>
      </c>
      <c r="H40" s="33"/>
    </row>
    <row r="41" spans="2:8" s="1" customFormat="1" ht="16.899999999999999" customHeight="1">
      <c r="B41" s="33"/>
      <c r="C41" s="198" t="s">
        <v>2254</v>
      </c>
      <c r="D41" s="198" t="s">
        <v>2440</v>
      </c>
      <c r="E41" s="18" t="s">
        <v>90</v>
      </c>
      <c r="F41" s="199">
        <v>19.7</v>
      </c>
      <c r="H41" s="33"/>
    </row>
    <row r="42" spans="2:8" s="1" customFormat="1" ht="16.899999999999999" customHeight="1">
      <c r="B42" s="33"/>
      <c r="C42" s="194" t="s">
        <v>1512</v>
      </c>
      <c r="D42" s="195" t="s">
        <v>2441</v>
      </c>
      <c r="E42" s="196" t="s">
        <v>101</v>
      </c>
      <c r="F42" s="197">
        <v>294</v>
      </c>
      <c r="H42" s="33"/>
    </row>
    <row r="43" spans="2:8" s="1" customFormat="1" ht="16.899999999999999" customHeight="1">
      <c r="B43" s="33"/>
      <c r="C43" s="198" t="s">
        <v>1512</v>
      </c>
      <c r="D43" s="198" t="s">
        <v>1513</v>
      </c>
      <c r="E43" s="18" t="s">
        <v>19</v>
      </c>
      <c r="F43" s="199">
        <v>294</v>
      </c>
      <c r="H43" s="33"/>
    </row>
    <row r="44" spans="2:8" s="1" customFormat="1" ht="16.899999999999999" customHeight="1">
      <c r="B44" s="33"/>
      <c r="C44" s="194" t="s">
        <v>96</v>
      </c>
      <c r="D44" s="195" t="s">
        <v>97</v>
      </c>
      <c r="E44" s="196" t="s">
        <v>90</v>
      </c>
      <c r="F44" s="197">
        <v>9.5739999999999998</v>
      </c>
      <c r="H44" s="33"/>
    </row>
    <row r="45" spans="2:8" s="1" customFormat="1" ht="16.899999999999999" customHeight="1">
      <c r="B45" s="33"/>
      <c r="C45" s="198" t="s">
        <v>19</v>
      </c>
      <c r="D45" s="198" t="s">
        <v>2263</v>
      </c>
      <c r="E45" s="18" t="s">
        <v>19</v>
      </c>
      <c r="F45" s="199">
        <v>0</v>
      </c>
      <c r="H45" s="33"/>
    </row>
    <row r="46" spans="2:8" s="1" customFormat="1" ht="16.899999999999999" customHeight="1">
      <c r="B46" s="33"/>
      <c r="C46" s="198" t="s">
        <v>19</v>
      </c>
      <c r="D46" s="198" t="s">
        <v>2264</v>
      </c>
      <c r="E46" s="18" t="s">
        <v>19</v>
      </c>
      <c r="F46" s="199">
        <v>1.28</v>
      </c>
      <c r="H46" s="33"/>
    </row>
    <row r="47" spans="2:8" s="1" customFormat="1" ht="16.899999999999999" customHeight="1">
      <c r="B47" s="33"/>
      <c r="C47" s="198" t="s">
        <v>19</v>
      </c>
      <c r="D47" s="198" t="s">
        <v>2265</v>
      </c>
      <c r="E47" s="18" t="s">
        <v>19</v>
      </c>
      <c r="F47" s="199">
        <v>0</v>
      </c>
      <c r="H47" s="33"/>
    </row>
    <row r="48" spans="2:8" s="1" customFormat="1" ht="16.899999999999999" customHeight="1">
      <c r="B48" s="33"/>
      <c r="C48" s="198" t="s">
        <v>19</v>
      </c>
      <c r="D48" s="198" t="s">
        <v>2266</v>
      </c>
      <c r="E48" s="18" t="s">
        <v>19</v>
      </c>
      <c r="F48" s="199">
        <v>8.2940000000000005</v>
      </c>
      <c r="H48" s="33"/>
    </row>
    <row r="49" spans="2:8" s="1" customFormat="1" ht="16.899999999999999" customHeight="1">
      <c r="B49" s="33"/>
      <c r="C49" s="198" t="s">
        <v>96</v>
      </c>
      <c r="D49" s="198" t="s">
        <v>393</v>
      </c>
      <c r="E49" s="18" t="s">
        <v>19</v>
      </c>
      <c r="F49" s="199">
        <v>9.5739999999999998</v>
      </c>
      <c r="H49" s="33"/>
    </row>
    <row r="50" spans="2:8" s="1" customFormat="1" ht="16.899999999999999" customHeight="1">
      <c r="B50" s="33"/>
      <c r="C50" s="200" t="s">
        <v>2427</v>
      </c>
      <c r="H50" s="33"/>
    </row>
    <row r="51" spans="2:8" s="1" customFormat="1" ht="16.899999999999999" customHeight="1">
      <c r="B51" s="33"/>
      <c r="C51" s="198" t="s">
        <v>2259</v>
      </c>
      <c r="D51" s="198" t="s">
        <v>2442</v>
      </c>
      <c r="E51" s="18" t="s">
        <v>90</v>
      </c>
      <c r="F51" s="199">
        <v>9.5739999999999998</v>
      </c>
      <c r="H51" s="33"/>
    </row>
    <row r="52" spans="2:8" s="1" customFormat="1" ht="16.899999999999999" customHeight="1">
      <c r="B52" s="33"/>
      <c r="C52" s="198" t="s">
        <v>2268</v>
      </c>
      <c r="D52" s="198" t="s">
        <v>2443</v>
      </c>
      <c r="E52" s="18" t="s">
        <v>90</v>
      </c>
      <c r="F52" s="199">
        <v>9.5739999999999998</v>
      </c>
      <c r="H52" s="33"/>
    </row>
    <row r="53" spans="2:8" s="1" customFormat="1" ht="16.899999999999999" customHeight="1">
      <c r="B53" s="33"/>
      <c r="C53" s="198" t="s">
        <v>2273</v>
      </c>
      <c r="D53" s="198" t="s">
        <v>2444</v>
      </c>
      <c r="E53" s="18" t="s">
        <v>90</v>
      </c>
      <c r="F53" s="199">
        <v>9.5739999999999998</v>
      </c>
      <c r="H53" s="33"/>
    </row>
    <row r="54" spans="2:8" s="1" customFormat="1" ht="16.899999999999999" customHeight="1">
      <c r="B54" s="33"/>
      <c r="C54" s="198" t="s">
        <v>2283</v>
      </c>
      <c r="D54" s="198" t="s">
        <v>2445</v>
      </c>
      <c r="E54" s="18" t="s">
        <v>90</v>
      </c>
      <c r="F54" s="199">
        <v>9.5739999999999998</v>
      </c>
      <c r="H54" s="33"/>
    </row>
    <row r="55" spans="2:8" s="1" customFormat="1" ht="16.899999999999999" customHeight="1">
      <c r="B55" s="33"/>
      <c r="C55" s="198" t="s">
        <v>2278</v>
      </c>
      <c r="D55" s="198" t="s">
        <v>2446</v>
      </c>
      <c r="E55" s="18" t="s">
        <v>90</v>
      </c>
      <c r="F55" s="199">
        <v>9.5739999999999998</v>
      </c>
      <c r="H55" s="33"/>
    </row>
    <row r="56" spans="2:8" s="1" customFormat="1" ht="16.899999999999999" customHeight="1">
      <c r="B56" s="33"/>
      <c r="C56" s="198" t="s">
        <v>2288</v>
      </c>
      <c r="D56" s="198" t="s">
        <v>2447</v>
      </c>
      <c r="E56" s="18" t="s">
        <v>90</v>
      </c>
      <c r="F56" s="199">
        <v>9.5739999999999998</v>
      </c>
      <c r="H56" s="33"/>
    </row>
    <row r="57" spans="2:8" s="1" customFormat="1" ht="16.899999999999999" customHeight="1">
      <c r="B57" s="33"/>
      <c r="C57" s="194" t="s">
        <v>99</v>
      </c>
      <c r="D57" s="195" t="s">
        <v>100</v>
      </c>
      <c r="E57" s="196" t="s">
        <v>101</v>
      </c>
      <c r="F57" s="197">
        <v>4.5999999999999996</v>
      </c>
      <c r="H57" s="33"/>
    </row>
    <row r="58" spans="2:8" s="1" customFormat="1" ht="16.899999999999999" customHeight="1">
      <c r="B58" s="33"/>
      <c r="C58" s="198" t="s">
        <v>19</v>
      </c>
      <c r="D58" s="198" t="s">
        <v>605</v>
      </c>
      <c r="E58" s="18" t="s">
        <v>19</v>
      </c>
      <c r="F58" s="199">
        <v>2.2999999999999998</v>
      </c>
      <c r="H58" s="33"/>
    </row>
    <row r="59" spans="2:8" s="1" customFormat="1" ht="16.899999999999999" customHeight="1">
      <c r="B59" s="33"/>
      <c r="C59" s="198" t="s">
        <v>19</v>
      </c>
      <c r="D59" s="198" t="s">
        <v>606</v>
      </c>
      <c r="E59" s="18" t="s">
        <v>19</v>
      </c>
      <c r="F59" s="199">
        <v>2.2999999999999998</v>
      </c>
      <c r="H59" s="33"/>
    </row>
    <row r="60" spans="2:8" s="1" customFormat="1" ht="16.899999999999999" customHeight="1">
      <c r="B60" s="33"/>
      <c r="C60" s="198" t="s">
        <v>99</v>
      </c>
      <c r="D60" s="198" t="s">
        <v>393</v>
      </c>
      <c r="E60" s="18" t="s">
        <v>19</v>
      </c>
      <c r="F60" s="199">
        <v>4.5999999999999996</v>
      </c>
      <c r="H60" s="33"/>
    </row>
    <row r="61" spans="2:8" s="1" customFormat="1" ht="16.899999999999999" customHeight="1">
      <c r="B61" s="33"/>
      <c r="C61" s="200" t="s">
        <v>2427</v>
      </c>
      <c r="H61" s="33"/>
    </row>
    <row r="62" spans="2:8" s="1" customFormat="1" ht="16.899999999999999" customHeight="1">
      <c r="B62" s="33"/>
      <c r="C62" s="198" t="s">
        <v>595</v>
      </c>
      <c r="D62" s="198" t="s">
        <v>2448</v>
      </c>
      <c r="E62" s="18" t="s">
        <v>101</v>
      </c>
      <c r="F62" s="199">
        <v>111.688</v>
      </c>
      <c r="H62" s="33"/>
    </row>
    <row r="63" spans="2:8" s="1" customFormat="1" ht="16.899999999999999" customHeight="1">
      <c r="B63" s="33"/>
      <c r="C63" s="198" t="s">
        <v>614</v>
      </c>
      <c r="D63" s="198" t="s">
        <v>615</v>
      </c>
      <c r="E63" s="18" t="s">
        <v>101</v>
      </c>
      <c r="F63" s="199">
        <v>61.051000000000002</v>
      </c>
      <c r="H63" s="33"/>
    </row>
    <row r="64" spans="2:8" s="1" customFormat="1" ht="16.899999999999999" customHeight="1">
      <c r="B64" s="33"/>
      <c r="C64" s="194" t="s">
        <v>103</v>
      </c>
      <c r="D64" s="195" t="s">
        <v>104</v>
      </c>
      <c r="E64" s="196" t="s">
        <v>101</v>
      </c>
      <c r="F64" s="197">
        <v>15.284000000000001</v>
      </c>
      <c r="H64" s="33"/>
    </row>
    <row r="65" spans="2:8" s="1" customFormat="1" ht="16.899999999999999" customHeight="1">
      <c r="B65" s="33"/>
      <c r="C65" s="198" t="s">
        <v>19</v>
      </c>
      <c r="D65" s="198" t="s">
        <v>599</v>
      </c>
      <c r="E65" s="18" t="s">
        <v>19</v>
      </c>
      <c r="F65" s="199">
        <v>0</v>
      </c>
      <c r="H65" s="33"/>
    </row>
    <row r="66" spans="2:8" s="1" customFormat="1" ht="16.899999999999999" customHeight="1">
      <c r="B66" s="33"/>
      <c r="C66" s="198" t="s">
        <v>19</v>
      </c>
      <c r="D66" s="198" t="s">
        <v>600</v>
      </c>
      <c r="E66" s="18" t="s">
        <v>19</v>
      </c>
      <c r="F66" s="199">
        <v>0.88400000000000001</v>
      </c>
      <c r="H66" s="33"/>
    </row>
    <row r="67" spans="2:8" s="1" customFormat="1" ht="16.899999999999999" customHeight="1">
      <c r="B67" s="33"/>
      <c r="C67" s="198" t="s">
        <v>19</v>
      </c>
      <c r="D67" s="198" t="s">
        <v>601</v>
      </c>
      <c r="E67" s="18" t="s">
        <v>19</v>
      </c>
      <c r="F67" s="199">
        <v>3.6</v>
      </c>
      <c r="H67" s="33"/>
    </row>
    <row r="68" spans="2:8" s="1" customFormat="1" ht="16.899999999999999" customHeight="1">
      <c r="B68" s="33"/>
      <c r="C68" s="198" t="s">
        <v>19</v>
      </c>
      <c r="D68" s="198" t="s">
        <v>602</v>
      </c>
      <c r="E68" s="18" t="s">
        <v>19</v>
      </c>
      <c r="F68" s="199">
        <v>1.2</v>
      </c>
      <c r="H68" s="33"/>
    </row>
    <row r="69" spans="2:8" s="1" customFormat="1" ht="16.899999999999999" customHeight="1">
      <c r="B69" s="33"/>
      <c r="C69" s="198" t="s">
        <v>19</v>
      </c>
      <c r="D69" s="198" t="s">
        <v>603</v>
      </c>
      <c r="E69" s="18" t="s">
        <v>19</v>
      </c>
      <c r="F69" s="199">
        <v>4.8</v>
      </c>
      <c r="H69" s="33"/>
    </row>
    <row r="70" spans="2:8" s="1" customFormat="1" ht="16.899999999999999" customHeight="1">
      <c r="B70" s="33"/>
      <c r="C70" s="198" t="s">
        <v>19</v>
      </c>
      <c r="D70" s="198" t="s">
        <v>604</v>
      </c>
      <c r="E70" s="18" t="s">
        <v>19</v>
      </c>
      <c r="F70" s="199">
        <v>4.8</v>
      </c>
      <c r="H70" s="33"/>
    </row>
    <row r="71" spans="2:8" s="1" customFormat="1" ht="16.899999999999999" customHeight="1">
      <c r="B71" s="33"/>
      <c r="C71" s="198" t="s">
        <v>103</v>
      </c>
      <c r="D71" s="198" t="s">
        <v>393</v>
      </c>
      <c r="E71" s="18" t="s">
        <v>19</v>
      </c>
      <c r="F71" s="199">
        <v>15.284000000000001</v>
      </c>
      <c r="H71" s="33"/>
    </row>
    <row r="72" spans="2:8" s="1" customFormat="1" ht="16.899999999999999" customHeight="1">
      <c r="B72" s="33"/>
      <c r="C72" s="200" t="s">
        <v>2427</v>
      </c>
      <c r="H72" s="33"/>
    </row>
    <row r="73" spans="2:8" s="1" customFormat="1" ht="16.899999999999999" customHeight="1">
      <c r="B73" s="33"/>
      <c r="C73" s="198" t="s">
        <v>595</v>
      </c>
      <c r="D73" s="198" t="s">
        <v>2448</v>
      </c>
      <c r="E73" s="18" t="s">
        <v>101</v>
      </c>
      <c r="F73" s="199">
        <v>111.688</v>
      </c>
      <c r="H73" s="33"/>
    </row>
    <row r="74" spans="2:8" s="1" customFormat="1" ht="16.899999999999999" customHeight="1">
      <c r="B74" s="33"/>
      <c r="C74" s="198" t="s">
        <v>549</v>
      </c>
      <c r="D74" s="198" t="s">
        <v>2449</v>
      </c>
      <c r="E74" s="18" t="s">
        <v>101</v>
      </c>
      <c r="F74" s="199">
        <v>45.643000000000001</v>
      </c>
      <c r="H74" s="33"/>
    </row>
    <row r="75" spans="2:8" s="1" customFormat="1" ht="16.899999999999999" customHeight="1">
      <c r="B75" s="33"/>
      <c r="C75" s="198" t="s">
        <v>2295</v>
      </c>
      <c r="D75" s="198" t="s">
        <v>2450</v>
      </c>
      <c r="E75" s="18" t="s">
        <v>90</v>
      </c>
      <c r="F75" s="199">
        <v>56.784999999999997</v>
      </c>
      <c r="H75" s="33"/>
    </row>
    <row r="76" spans="2:8" s="1" customFormat="1" ht="16.899999999999999" customHeight="1">
      <c r="B76" s="33"/>
      <c r="C76" s="198" t="s">
        <v>2303</v>
      </c>
      <c r="D76" s="198" t="s">
        <v>2304</v>
      </c>
      <c r="E76" s="18" t="s">
        <v>90</v>
      </c>
      <c r="F76" s="199">
        <v>56.784999999999997</v>
      </c>
      <c r="H76" s="33"/>
    </row>
    <row r="77" spans="2:8" s="1" customFormat="1" ht="16.899999999999999" customHeight="1">
      <c r="B77" s="33"/>
      <c r="C77" s="198" t="s">
        <v>619</v>
      </c>
      <c r="D77" s="198" t="s">
        <v>620</v>
      </c>
      <c r="E77" s="18" t="s">
        <v>101</v>
      </c>
      <c r="F77" s="199">
        <v>56.220999999999997</v>
      </c>
      <c r="H77" s="33"/>
    </row>
    <row r="78" spans="2:8" s="1" customFormat="1" ht="16.899999999999999" customHeight="1">
      <c r="B78" s="33"/>
      <c r="C78" s="198" t="s">
        <v>614</v>
      </c>
      <c r="D78" s="198" t="s">
        <v>615</v>
      </c>
      <c r="E78" s="18" t="s">
        <v>101</v>
      </c>
      <c r="F78" s="199">
        <v>61.051000000000002</v>
      </c>
      <c r="H78" s="33"/>
    </row>
    <row r="79" spans="2:8" s="1" customFormat="1" ht="16.899999999999999" customHeight="1">
      <c r="B79" s="33"/>
      <c r="C79" s="198" t="s">
        <v>560</v>
      </c>
      <c r="D79" s="198" t="s">
        <v>561</v>
      </c>
      <c r="E79" s="18" t="s">
        <v>101</v>
      </c>
      <c r="F79" s="199">
        <v>38.265000000000001</v>
      </c>
      <c r="H79" s="33"/>
    </row>
    <row r="80" spans="2:8" s="1" customFormat="1" ht="16.899999999999999" customHeight="1">
      <c r="B80" s="33"/>
      <c r="C80" s="194" t="s">
        <v>106</v>
      </c>
      <c r="D80" s="195" t="s">
        <v>107</v>
      </c>
      <c r="E80" s="196" t="s">
        <v>101</v>
      </c>
      <c r="F80" s="197">
        <v>38.26</v>
      </c>
      <c r="H80" s="33"/>
    </row>
    <row r="81" spans="2:8" s="1" customFormat="1" ht="16.899999999999999" customHeight="1">
      <c r="B81" s="33"/>
      <c r="C81" s="198" t="s">
        <v>19</v>
      </c>
      <c r="D81" s="198" t="s">
        <v>607</v>
      </c>
      <c r="E81" s="18" t="s">
        <v>19</v>
      </c>
      <c r="F81" s="199">
        <v>2.36</v>
      </c>
      <c r="H81" s="33"/>
    </row>
    <row r="82" spans="2:8" s="1" customFormat="1" ht="16.899999999999999" customHeight="1">
      <c r="B82" s="33"/>
      <c r="C82" s="198" t="s">
        <v>19</v>
      </c>
      <c r="D82" s="198" t="s">
        <v>608</v>
      </c>
      <c r="E82" s="18" t="s">
        <v>19</v>
      </c>
      <c r="F82" s="199">
        <v>20.7</v>
      </c>
      <c r="H82" s="33"/>
    </row>
    <row r="83" spans="2:8" s="1" customFormat="1" ht="16.899999999999999" customHeight="1">
      <c r="B83" s="33"/>
      <c r="C83" s="198" t="s">
        <v>19</v>
      </c>
      <c r="D83" s="198" t="s">
        <v>609</v>
      </c>
      <c r="E83" s="18" t="s">
        <v>19</v>
      </c>
      <c r="F83" s="199">
        <v>6.3</v>
      </c>
      <c r="H83" s="33"/>
    </row>
    <row r="84" spans="2:8" s="1" customFormat="1" ht="16.899999999999999" customHeight="1">
      <c r="B84" s="33"/>
      <c r="C84" s="198" t="s">
        <v>19</v>
      </c>
      <c r="D84" s="198" t="s">
        <v>610</v>
      </c>
      <c r="E84" s="18" t="s">
        <v>19</v>
      </c>
      <c r="F84" s="199">
        <v>2.2999999999999998</v>
      </c>
      <c r="H84" s="33"/>
    </row>
    <row r="85" spans="2:8" s="1" customFormat="1" ht="16.899999999999999" customHeight="1">
      <c r="B85" s="33"/>
      <c r="C85" s="198" t="s">
        <v>19</v>
      </c>
      <c r="D85" s="198" t="s">
        <v>611</v>
      </c>
      <c r="E85" s="18" t="s">
        <v>19</v>
      </c>
      <c r="F85" s="199">
        <v>6.6</v>
      </c>
      <c r="H85" s="33"/>
    </row>
    <row r="86" spans="2:8" s="1" customFormat="1" ht="16.899999999999999" customHeight="1">
      <c r="B86" s="33"/>
      <c r="C86" s="198" t="s">
        <v>106</v>
      </c>
      <c r="D86" s="198" t="s">
        <v>393</v>
      </c>
      <c r="E86" s="18" t="s">
        <v>19</v>
      </c>
      <c r="F86" s="199">
        <v>38.26</v>
      </c>
      <c r="H86" s="33"/>
    </row>
    <row r="87" spans="2:8" s="1" customFormat="1" ht="16.899999999999999" customHeight="1">
      <c r="B87" s="33"/>
      <c r="C87" s="200" t="s">
        <v>2427</v>
      </c>
      <c r="H87" s="33"/>
    </row>
    <row r="88" spans="2:8" s="1" customFormat="1" ht="16.899999999999999" customHeight="1">
      <c r="B88" s="33"/>
      <c r="C88" s="198" t="s">
        <v>595</v>
      </c>
      <c r="D88" s="198" t="s">
        <v>2448</v>
      </c>
      <c r="E88" s="18" t="s">
        <v>101</v>
      </c>
      <c r="F88" s="199">
        <v>111.688</v>
      </c>
      <c r="H88" s="33"/>
    </row>
    <row r="89" spans="2:8" s="1" customFormat="1" ht="16.899999999999999" customHeight="1">
      <c r="B89" s="33"/>
      <c r="C89" s="198" t="s">
        <v>549</v>
      </c>
      <c r="D89" s="198" t="s">
        <v>2449</v>
      </c>
      <c r="E89" s="18" t="s">
        <v>101</v>
      </c>
      <c r="F89" s="199">
        <v>45.643000000000001</v>
      </c>
      <c r="H89" s="33"/>
    </row>
    <row r="90" spans="2:8" s="1" customFormat="1" ht="16.899999999999999" customHeight="1">
      <c r="B90" s="33"/>
      <c r="C90" s="198" t="s">
        <v>1768</v>
      </c>
      <c r="D90" s="198" t="s">
        <v>2451</v>
      </c>
      <c r="E90" s="18" t="s">
        <v>101</v>
      </c>
      <c r="F90" s="199">
        <v>38.26</v>
      </c>
      <c r="H90" s="33"/>
    </row>
    <row r="91" spans="2:8" s="1" customFormat="1" ht="16.899999999999999" customHeight="1">
      <c r="B91" s="33"/>
      <c r="C91" s="198" t="s">
        <v>619</v>
      </c>
      <c r="D91" s="198" t="s">
        <v>620</v>
      </c>
      <c r="E91" s="18" t="s">
        <v>101</v>
      </c>
      <c r="F91" s="199">
        <v>56.220999999999997</v>
      </c>
      <c r="H91" s="33"/>
    </row>
    <row r="92" spans="2:8" s="1" customFormat="1" ht="16.899999999999999" customHeight="1">
      <c r="B92" s="33"/>
      <c r="C92" s="198" t="s">
        <v>614</v>
      </c>
      <c r="D92" s="198" t="s">
        <v>615</v>
      </c>
      <c r="E92" s="18" t="s">
        <v>101</v>
      </c>
      <c r="F92" s="199">
        <v>61.051000000000002</v>
      </c>
      <c r="H92" s="33"/>
    </row>
    <row r="93" spans="2:8" s="1" customFormat="1" ht="16.899999999999999" customHeight="1">
      <c r="B93" s="33"/>
      <c r="C93" s="198" t="s">
        <v>560</v>
      </c>
      <c r="D93" s="198" t="s">
        <v>561</v>
      </c>
      <c r="E93" s="18" t="s">
        <v>101</v>
      </c>
      <c r="F93" s="199">
        <v>38.265000000000001</v>
      </c>
      <c r="H93" s="33"/>
    </row>
    <row r="94" spans="2:8" s="1" customFormat="1" ht="16.899999999999999" customHeight="1">
      <c r="B94" s="33"/>
      <c r="C94" s="194" t="s">
        <v>110</v>
      </c>
      <c r="D94" s="195" t="s">
        <v>111</v>
      </c>
      <c r="E94" s="196" t="s">
        <v>101</v>
      </c>
      <c r="F94" s="197">
        <v>65.986999999999995</v>
      </c>
      <c r="H94" s="33"/>
    </row>
    <row r="95" spans="2:8" s="1" customFormat="1" ht="16.899999999999999" customHeight="1">
      <c r="B95" s="33"/>
      <c r="C95" s="198" t="s">
        <v>19</v>
      </c>
      <c r="D95" s="198" t="s">
        <v>418</v>
      </c>
      <c r="E95" s="18" t="s">
        <v>19</v>
      </c>
      <c r="F95" s="199">
        <v>0</v>
      </c>
      <c r="H95" s="33"/>
    </row>
    <row r="96" spans="2:8" s="1" customFormat="1" ht="16.899999999999999" customHeight="1">
      <c r="B96" s="33"/>
      <c r="C96" s="198" t="s">
        <v>19</v>
      </c>
      <c r="D96" s="198" t="s">
        <v>388</v>
      </c>
      <c r="E96" s="18" t="s">
        <v>19</v>
      </c>
      <c r="F96" s="199">
        <v>1.7669999999999999</v>
      </c>
      <c r="H96" s="33"/>
    </row>
    <row r="97" spans="2:8" s="1" customFormat="1" ht="16.899999999999999" customHeight="1">
      <c r="B97" s="33"/>
      <c r="C97" s="198" t="s">
        <v>19</v>
      </c>
      <c r="D97" s="198" t="s">
        <v>419</v>
      </c>
      <c r="E97" s="18" t="s">
        <v>19</v>
      </c>
      <c r="F97" s="199">
        <v>10.8</v>
      </c>
      <c r="H97" s="33"/>
    </row>
    <row r="98" spans="2:8" s="1" customFormat="1" ht="16.899999999999999" customHeight="1">
      <c r="B98" s="33"/>
      <c r="C98" s="198" t="s">
        <v>19</v>
      </c>
      <c r="D98" s="198" t="s">
        <v>420</v>
      </c>
      <c r="E98" s="18" t="s">
        <v>19</v>
      </c>
      <c r="F98" s="199">
        <v>3.6</v>
      </c>
      <c r="H98" s="33"/>
    </row>
    <row r="99" spans="2:8" s="1" customFormat="1" ht="16.899999999999999" customHeight="1">
      <c r="B99" s="33"/>
      <c r="C99" s="198" t="s">
        <v>19</v>
      </c>
      <c r="D99" s="198" t="s">
        <v>421</v>
      </c>
      <c r="E99" s="18" t="s">
        <v>19</v>
      </c>
      <c r="F99" s="199">
        <v>14.4</v>
      </c>
      <c r="H99" s="33"/>
    </row>
    <row r="100" spans="2:8" s="1" customFormat="1" ht="16.899999999999999" customHeight="1">
      <c r="B100" s="33"/>
      <c r="C100" s="198" t="s">
        <v>19</v>
      </c>
      <c r="D100" s="198" t="s">
        <v>422</v>
      </c>
      <c r="E100" s="18" t="s">
        <v>19</v>
      </c>
      <c r="F100" s="199">
        <v>14.4</v>
      </c>
      <c r="H100" s="33"/>
    </row>
    <row r="101" spans="2:8" s="1" customFormat="1" ht="16.899999999999999" customHeight="1">
      <c r="B101" s="33"/>
      <c r="C101" s="198" t="s">
        <v>19</v>
      </c>
      <c r="D101" s="198" t="s">
        <v>423</v>
      </c>
      <c r="E101" s="18" t="s">
        <v>19</v>
      </c>
      <c r="F101" s="199">
        <v>8.3800000000000008</v>
      </c>
      <c r="H101" s="33"/>
    </row>
    <row r="102" spans="2:8" s="1" customFormat="1" ht="16.899999999999999" customHeight="1">
      <c r="B102" s="33"/>
      <c r="C102" s="198" t="s">
        <v>19</v>
      </c>
      <c r="D102" s="198" t="s">
        <v>424</v>
      </c>
      <c r="E102" s="18" t="s">
        <v>19</v>
      </c>
      <c r="F102" s="199">
        <v>6.46</v>
      </c>
      <c r="H102" s="33"/>
    </row>
    <row r="103" spans="2:8" s="1" customFormat="1" ht="16.899999999999999" customHeight="1">
      <c r="B103" s="33"/>
      <c r="C103" s="198" t="s">
        <v>19</v>
      </c>
      <c r="D103" s="198" t="s">
        <v>425</v>
      </c>
      <c r="E103" s="18" t="s">
        <v>19</v>
      </c>
      <c r="F103" s="199">
        <v>4.4800000000000004</v>
      </c>
      <c r="H103" s="33"/>
    </row>
    <row r="104" spans="2:8" s="1" customFormat="1" ht="16.899999999999999" customHeight="1">
      <c r="B104" s="33"/>
      <c r="C104" s="198" t="s">
        <v>19</v>
      </c>
      <c r="D104" s="198" t="s">
        <v>426</v>
      </c>
      <c r="E104" s="18" t="s">
        <v>19</v>
      </c>
      <c r="F104" s="199">
        <v>1.7</v>
      </c>
      <c r="H104" s="33"/>
    </row>
    <row r="105" spans="2:8" s="1" customFormat="1" ht="16.899999999999999" customHeight="1">
      <c r="B105" s="33"/>
      <c r="C105" s="198" t="s">
        <v>110</v>
      </c>
      <c r="D105" s="198" t="s">
        <v>280</v>
      </c>
      <c r="E105" s="18" t="s">
        <v>19</v>
      </c>
      <c r="F105" s="199">
        <v>65.986999999999995</v>
      </c>
      <c r="H105" s="33"/>
    </row>
    <row r="106" spans="2:8" s="1" customFormat="1" ht="16.899999999999999" customHeight="1">
      <c r="B106" s="33"/>
      <c r="C106" s="200" t="s">
        <v>2427</v>
      </c>
      <c r="H106" s="33"/>
    </row>
    <row r="107" spans="2:8" s="1" customFormat="1" ht="16.899999999999999" customHeight="1">
      <c r="B107" s="33"/>
      <c r="C107" s="198" t="s">
        <v>414</v>
      </c>
      <c r="D107" s="198" t="s">
        <v>2452</v>
      </c>
      <c r="E107" s="18" t="s">
        <v>101</v>
      </c>
      <c r="F107" s="199">
        <v>65.986999999999995</v>
      </c>
      <c r="H107" s="33"/>
    </row>
    <row r="108" spans="2:8" s="1" customFormat="1" ht="16.899999999999999" customHeight="1">
      <c r="B108" s="33"/>
      <c r="C108" s="198" t="s">
        <v>449</v>
      </c>
      <c r="D108" s="198" t="s">
        <v>2453</v>
      </c>
      <c r="E108" s="18" t="s">
        <v>90</v>
      </c>
      <c r="F108" s="199">
        <v>263.81599999999997</v>
      </c>
      <c r="H108" s="33"/>
    </row>
    <row r="109" spans="2:8" s="1" customFormat="1" ht="16.899999999999999" customHeight="1">
      <c r="B109" s="33"/>
      <c r="C109" s="198" t="s">
        <v>455</v>
      </c>
      <c r="D109" s="198" t="s">
        <v>2454</v>
      </c>
      <c r="E109" s="18" t="s">
        <v>90</v>
      </c>
      <c r="F109" s="199">
        <v>59.277999999999999</v>
      </c>
      <c r="H109" s="33"/>
    </row>
    <row r="110" spans="2:8" s="1" customFormat="1" ht="16.899999999999999" customHeight="1">
      <c r="B110" s="33"/>
      <c r="C110" s="198" t="s">
        <v>549</v>
      </c>
      <c r="D110" s="198" t="s">
        <v>2449</v>
      </c>
      <c r="E110" s="18" t="s">
        <v>101</v>
      </c>
      <c r="F110" s="199">
        <v>45.643000000000001</v>
      </c>
      <c r="H110" s="33"/>
    </row>
    <row r="111" spans="2:8" s="1" customFormat="1" ht="16.899999999999999" customHeight="1">
      <c r="B111" s="33"/>
      <c r="C111" s="198" t="s">
        <v>574</v>
      </c>
      <c r="D111" s="198" t="s">
        <v>2455</v>
      </c>
      <c r="E111" s="18" t="s">
        <v>101</v>
      </c>
      <c r="F111" s="199">
        <v>65.986999999999995</v>
      </c>
      <c r="H111" s="33"/>
    </row>
    <row r="112" spans="2:8" s="1" customFormat="1" ht="16.899999999999999" customHeight="1">
      <c r="B112" s="33"/>
      <c r="C112" s="198" t="s">
        <v>460</v>
      </c>
      <c r="D112" s="198" t="s">
        <v>2456</v>
      </c>
      <c r="E112" s="18" t="s">
        <v>90</v>
      </c>
      <c r="F112" s="199">
        <v>263.81599999999997</v>
      </c>
      <c r="H112" s="33"/>
    </row>
    <row r="113" spans="2:8" s="1" customFormat="1" ht="16.899999999999999" customHeight="1">
      <c r="B113" s="33"/>
      <c r="C113" s="198" t="s">
        <v>560</v>
      </c>
      <c r="D113" s="198" t="s">
        <v>561</v>
      </c>
      <c r="E113" s="18" t="s">
        <v>101</v>
      </c>
      <c r="F113" s="199">
        <v>38.265000000000001</v>
      </c>
      <c r="H113" s="33"/>
    </row>
    <row r="114" spans="2:8" s="1" customFormat="1" ht="16.899999999999999" customHeight="1">
      <c r="B114" s="33"/>
      <c r="C114" s="194" t="s">
        <v>114</v>
      </c>
      <c r="D114" s="195" t="s">
        <v>115</v>
      </c>
      <c r="E114" s="196" t="s">
        <v>101</v>
      </c>
      <c r="F114" s="197">
        <v>37.369999999999997</v>
      </c>
      <c r="H114" s="33"/>
    </row>
    <row r="115" spans="2:8" s="1" customFormat="1" ht="16.899999999999999" customHeight="1">
      <c r="B115" s="33"/>
      <c r="C115" s="198" t="s">
        <v>19</v>
      </c>
      <c r="D115" s="198" t="s">
        <v>2457</v>
      </c>
      <c r="E115" s="18" t="s">
        <v>19</v>
      </c>
      <c r="F115" s="199">
        <v>0</v>
      </c>
      <c r="H115" s="33"/>
    </row>
    <row r="116" spans="2:8" s="1" customFormat="1" ht="16.899999999999999" customHeight="1">
      <c r="B116" s="33"/>
      <c r="C116" s="198" t="s">
        <v>114</v>
      </c>
      <c r="D116" s="198" t="s">
        <v>2458</v>
      </c>
      <c r="E116" s="18" t="s">
        <v>19</v>
      </c>
      <c r="F116" s="199">
        <v>37.369999999999997</v>
      </c>
      <c r="H116" s="33"/>
    </row>
    <row r="117" spans="2:8" s="1" customFormat="1" ht="16.899999999999999" customHeight="1">
      <c r="B117" s="33"/>
      <c r="C117" s="200" t="s">
        <v>2427</v>
      </c>
      <c r="H117" s="33"/>
    </row>
    <row r="118" spans="2:8" s="1" customFormat="1" ht="16.899999999999999" customHeight="1">
      <c r="B118" s="33"/>
      <c r="C118" s="198" t="s">
        <v>254</v>
      </c>
      <c r="D118" s="198" t="s">
        <v>2459</v>
      </c>
      <c r="E118" s="18" t="s">
        <v>90</v>
      </c>
      <c r="F118" s="199">
        <v>24.21</v>
      </c>
      <c r="H118" s="33"/>
    </row>
    <row r="119" spans="2:8" s="1" customFormat="1" ht="16.899999999999999" customHeight="1">
      <c r="B119" s="33"/>
      <c r="C119" s="198" t="s">
        <v>263</v>
      </c>
      <c r="D119" s="198" t="s">
        <v>2460</v>
      </c>
      <c r="E119" s="18" t="s">
        <v>90</v>
      </c>
      <c r="F119" s="199">
        <v>4.0599999999999996</v>
      </c>
      <c r="H119" s="33"/>
    </row>
    <row r="120" spans="2:8" s="1" customFormat="1" ht="16.899999999999999" customHeight="1">
      <c r="B120" s="33"/>
      <c r="C120" s="198" t="s">
        <v>269</v>
      </c>
      <c r="D120" s="198" t="s">
        <v>2461</v>
      </c>
      <c r="E120" s="18" t="s">
        <v>90</v>
      </c>
      <c r="F120" s="199">
        <v>16.18</v>
      </c>
      <c r="H120" s="33"/>
    </row>
    <row r="121" spans="2:8" s="1" customFormat="1" ht="16.899999999999999" customHeight="1">
      <c r="B121" s="33"/>
      <c r="C121" s="198" t="s">
        <v>294</v>
      </c>
      <c r="D121" s="198" t="s">
        <v>2462</v>
      </c>
      <c r="E121" s="18" t="s">
        <v>122</v>
      </c>
      <c r="F121" s="199">
        <v>41.106999999999999</v>
      </c>
      <c r="H121" s="33"/>
    </row>
    <row r="122" spans="2:8" s="1" customFormat="1" ht="16.899999999999999" customHeight="1">
      <c r="B122" s="33"/>
      <c r="C122" s="198" t="s">
        <v>407</v>
      </c>
      <c r="D122" s="198" t="s">
        <v>2463</v>
      </c>
      <c r="E122" s="18" t="s">
        <v>90</v>
      </c>
      <c r="F122" s="199">
        <v>74.739999999999995</v>
      </c>
      <c r="H122" s="33"/>
    </row>
    <row r="123" spans="2:8" s="1" customFormat="1" ht="16.899999999999999" customHeight="1">
      <c r="B123" s="33"/>
      <c r="C123" s="198" t="s">
        <v>467</v>
      </c>
      <c r="D123" s="198" t="s">
        <v>2464</v>
      </c>
      <c r="E123" s="18" t="s">
        <v>90</v>
      </c>
      <c r="F123" s="199">
        <v>50.551000000000002</v>
      </c>
      <c r="H123" s="33"/>
    </row>
    <row r="124" spans="2:8" s="1" customFormat="1" ht="16.899999999999999" customHeight="1">
      <c r="B124" s="33"/>
      <c r="C124" s="198" t="s">
        <v>488</v>
      </c>
      <c r="D124" s="198" t="s">
        <v>2465</v>
      </c>
      <c r="E124" s="18" t="s">
        <v>90</v>
      </c>
      <c r="F124" s="199">
        <v>153.40600000000001</v>
      </c>
      <c r="H124" s="33"/>
    </row>
    <row r="125" spans="2:8" s="1" customFormat="1" ht="16.899999999999999" customHeight="1">
      <c r="B125" s="33"/>
      <c r="C125" s="198" t="s">
        <v>505</v>
      </c>
      <c r="D125" s="198" t="s">
        <v>2466</v>
      </c>
      <c r="E125" s="18" t="s">
        <v>90</v>
      </c>
      <c r="F125" s="199">
        <v>38.348999999999997</v>
      </c>
      <c r="H125" s="33"/>
    </row>
    <row r="126" spans="2:8" s="1" customFormat="1" ht="16.899999999999999" customHeight="1">
      <c r="B126" s="33"/>
      <c r="C126" s="198" t="s">
        <v>584</v>
      </c>
      <c r="D126" s="198" t="s">
        <v>2467</v>
      </c>
      <c r="E126" s="18" t="s">
        <v>101</v>
      </c>
      <c r="F126" s="199">
        <v>42.61</v>
      </c>
      <c r="H126" s="33"/>
    </row>
    <row r="127" spans="2:8" s="1" customFormat="1" ht="16.899999999999999" customHeight="1">
      <c r="B127" s="33"/>
      <c r="C127" s="198" t="s">
        <v>629</v>
      </c>
      <c r="D127" s="198" t="s">
        <v>2468</v>
      </c>
      <c r="E127" s="18" t="s">
        <v>101</v>
      </c>
      <c r="F127" s="199">
        <v>74.739999999999995</v>
      </c>
      <c r="H127" s="33"/>
    </row>
    <row r="128" spans="2:8" s="1" customFormat="1" ht="16.899999999999999" customHeight="1">
      <c r="B128" s="33"/>
      <c r="C128" s="198" t="s">
        <v>982</v>
      </c>
      <c r="D128" s="198" t="s">
        <v>2469</v>
      </c>
      <c r="E128" s="18" t="s">
        <v>101</v>
      </c>
      <c r="F128" s="199">
        <v>42.61</v>
      </c>
      <c r="H128" s="33"/>
    </row>
    <row r="129" spans="2:8" s="1" customFormat="1" ht="16.899999999999999" customHeight="1">
      <c r="B129" s="33"/>
      <c r="C129" s="198" t="s">
        <v>1979</v>
      </c>
      <c r="D129" s="198" t="s">
        <v>2470</v>
      </c>
      <c r="E129" s="18" t="s">
        <v>101</v>
      </c>
      <c r="F129" s="199">
        <v>37.369999999999997</v>
      </c>
      <c r="H129" s="33"/>
    </row>
    <row r="130" spans="2:8" s="1" customFormat="1" ht="16.899999999999999" customHeight="1">
      <c r="B130" s="33"/>
      <c r="C130" s="198" t="s">
        <v>717</v>
      </c>
      <c r="D130" s="198" t="s">
        <v>2471</v>
      </c>
      <c r="E130" s="18" t="s">
        <v>90</v>
      </c>
      <c r="F130" s="199">
        <v>74.739999999999995</v>
      </c>
      <c r="H130" s="33"/>
    </row>
    <row r="131" spans="2:8" s="1" customFormat="1" ht="16.899999999999999" customHeight="1">
      <c r="B131" s="33"/>
      <c r="C131" s="194" t="s">
        <v>117</v>
      </c>
      <c r="D131" s="195" t="s">
        <v>118</v>
      </c>
      <c r="E131" s="196" t="s">
        <v>101</v>
      </c>
      <c r="F131" s="197">
        <v>9.84</v>
      </c>
      <c r="H131" s="33"/>
    </row>
    <row r="132" spans="2:8" s="1" customFormat="1" ht="16.899999999999999" customHeight="1">
      <c r="B132" s="33"/>
      <c r="C132" s="198" t="s">
        <v>117</v>
      </c>
      <c r="D132" s="198" t="s">
        <v>2472</v>
      </c>
      <c r="E132" s="18" t="s">
        <v>19</v>
      </c>
      <c r="F132" s="199">
        <v>9.84</v>
      </c>
      <c r="H132" s="33"/>
    </row>
    <row r="133" spans="2:8" s="1" customFormat="1" ht="16.899999999999999" customHeight="1">
      <c r="B133" s="33"/>
      <c r="C133" s="200" t="s">
        <v>2427</v>
      </c>
      <c r="H133" s="33"/>
    </row>
    <row r="134" spans="2:8" s="1" customFormat="1" ht="16.899999999999999" customHeight="1">
      <c r="B134" s="33"/>
      <c r="C134" s="198" t="s">
        <v>254</v>
      </c>
      <c r="D134" s="198" t="s">
        <v>2459</v>
      </c>
      <c r="E134" s="18" t="s">
        <v>90</v>
      </c>
      <c r="F134" s="199">
        <v>24.21</v>
      </c>
      <c r="H134" s="33"/>
    </row>
    <row r="135" spans="2:8" s="1" customFormat="1" ht="16.899999999999999" customHeight="1">
      <c r="B135" s="33"/>
      <c r="C135" s="198" t="s">
        <v>263</v>
      </c>
      <c r="D135" s="198" t="s">
        <v>2460</v>
      </c>
      <c r="E135" s="18" t="s">
        <v>90</v>
      </c>
      <c r="F135" s="199">
        <v>4.0599999999999996</v>
      </c>
      <c r="H135" s="33"/>
    </row>
    <row r="136" spans="2:8" s="1" customFormat="1" ht="16.899999999999999" customHeight="1">
      <c r="B136" s="33"/>
      <c r="C136" s="198" t="s">
        <v>269</v>
      </c>
      <c r="D136" s="198" t="s">
        <v>2461</v>
      </c>
      <c r="E136" s="18" t="s">
        <v>90</v>
      </c>
      <c r="F136" s="199">
        <v>16.18</v>
      </c>
      <c r="H136" s="33"/>
    </row>
    <row r="137" spans="2:8" s="1" customFormat="1" ht="16.899999999999999" customHeight="1">
      <c r="B137" s="33"/>
      <c r="C137" s="198" t="s">
        <v>467</v>
      </c>
      <c r="D137" s="198" t="s">
        <v>2464</v>
      </c>
      <c r="E137" s="18" t="s">
        <v>90</v>
      </c>
      <c r="F137" s="199">
        <v>50.551000000000002</v>
      </c>
      <c r="H137" s="33"/>
    </row>
    <row r="138" spans="2:8" s="1" customFormat="1" ht="16.899999999999999" customHeight="1">
      <c r="B138" s="33"/>
      <c r="C138" s="198" t="s">
        <v>488</v>
      </c>
      <c r="D138" s="198" t="s">
        <v>2465</v>
      </c>
      <c r="E138" s="18" t="s">
        <v>90</v>
      </c>
      <c r="F138" s="199">
        <v>153.40600000000001</v>
      </c>
      <c r="H138" s="33"/>
    </row>
    <row r="139" spans="2:8" s="1" customFormat="1" ht="16.899999999999999" customHeight="1">
      <c r="B139" s="33"/>
      <c r="C139" s="198" t="s">
        <v>505</v>
      </c>
      <c r="D139" s="198" t="s">
        <v>2466</v>
      </c>
      <c r="E139" s="18" t="s">
        <v>90</v>
      </c>
      <c r="F139" s="199">
        <v>38.348999999999997</v>
      </c>
      <c r="H139" s="33"/>
    </row>
    <row r="140" spans="2:8" s="1" customFormat="1" ht="16.899999999999999" customHeight="1">
      <c r="B140" s="33"/>
      <c r="C140" s="198" t="s">
        <v>584</v>
      </c>
      <c r="D140" s="198" t="s">
        <v>2467</v>
      </c>
      <c r="E140" s="18" t="s">
        <v>101</v>
      </c>
      <c r="F140" s="199">
        <v>42.61</v>
      </c>
      <c r="H140" s="33"/>
    </row>
    <row r="141" spans="2:8" s="1" customFormat="1" ht="16.899999999999999" customHeight="1">
      <c r="B141" s="33"/>
      <c r="C141" s="198" t="s">
        <v>982</v>
      </c>
      <c r="D141" s="198" t="s">
        <v>2469</v>
      </c>
      <c r="E141" s="18" t="s">
        <v>101</v>
      </c>
      <c r="F141" s="199">
        <v>42.61</v>
      </c>
      <c r="H141" s="33"/>
    </row>
    <row r="142" spans="2:8" s="1" customFormat="1" ht="16.899999999999999" customHeight="1">
      <c r="B142" s="33"/>
      <c r="C142" s="194" t="s">
        <v>120</v>
      </c>
      <c r="D142" s="195" t="s">
        <v>121</v>
      </c>
      <c r="E142" s="196" t="s">
        <v>122</v>
      </c>
      <c r="F142" s="197">
        <v>41.106999999999999</v>
      </c>
      <c r="H142" s="33"/>
    </row>
    <row r="143" spans="2:8" s="1" customFormat="1" ht="16.899999999999999" customHeight="1">
      <c r="B143" s="33"/>
      <c r="C143" s="198" t="s">
        <v>19</v>
      </c>
      <c r="D143" s="198" t="s">
        <v>298</v>
      </c>
      <c r="E143" s="18" t="s">
        <v>19</v>
      </c>
      <c r="F143" s="199">
        <v>0</v>
      </c>
      <c r="H143" s="33"/>
    </row>
    <row r="144" spans="2:8" s="1" customFormat="1" ht="16.899999999999999" customHeight="1">
      <c r="B144" s="33"/>
      <c r="C144" s="198" t="s">
        <v>120</v>
      </c>
      <c r="D144" s="198" t="s">
        <v>299</v>
      </c>
      <c r="E144" s="18" t="s">
        <v>19</v>
      </c>
      <c r="F144" s="199">
        <v>41.106999999999999</v>
      </c>
      <c r="H144" s="33"/>
    </row>
    <row r="145" spans="2:8" s="1" customFormat="1" ht="16.899999999999999" customHeight="1">
      <c r="B145" s="33"/>
      <c r="C145" s="200" t="s">
        <v>2427</v>
      </c>
      <c r="H145" s="33"/>
    </row>
    <row r="146" spans="2:8" s="1" customFormat="1" ht="16.899999999999999" customHeight="1">
      <c r="B146" s="33"/>
      <c r="C146" s="198" t="s">
        <v>294</v>
      </c>
      <c r="D146" s="198" t="s">
        <v>2462</v>
      </c>
      <c r="E146" s="18" t="s">
        <v>122</v>
      </c>
      <c r="F146" s="199">
        <v>41.106999999999999</v>
      </c>
      <c r="H146" s="33"/>
    </row>
    <row r="147" spans="2:8" s="1" customFormat="1" ht="16.899999999999999" customHeight="1">
      <c r="B147" s="33"/>
      <c r="C147" s="198" t="s">
        <v>287</v>
      </c>
      <c r="D147" s="198" t="s">
        <v>2473</v>
      </c>
      <c r="E147" s="18" t="s">
        <v>122</v>
      </c>
      <c r="F147" s="199">
        <v>8.2210000000000001</v>
      </c>
      <c r="H147" s="33"/>
    </row>
    <row r="148" spans="2:8" s="1" customFormat="1" ht="16.899999999999999" customHeight="1">
      <c r="B148" s="33"/>
      <c r="C148" s="198" t="s">
        <v>301</v>
      </c>
      <c r="D148" s="198" t="s">
        <v>2474</v>
      </c>
      <c r="E148" s="18" t="s">
        <v>122</v>
      </c>
      <c r="F148" s="199">
        <v>82.213999999999999</v>
      </c>
      <c r="H148" s="33"/>
    </row>
    <row r="149" spans="2:8" s="1" customFormat="1" ht="16.899999999999999" customHeight="1">
      <c r="B149" s="33"/>
      <c r="C149" s="198" t="s">
        <v>307</v>
      </c>
      <c r="D149" s="198" t="s">
        <v>2475</v>
      </c>
      <c r="E149" s="18" t="s">
        <v>122</v>
      </c>
      <c r="F149" s="199">
        <v>8.2210000000000001</v>
      </c>
      <c r="H149" s="33"/>
    </row>
    <row r="150" spans="2:8" s="1" customFormat="1" ht="16.899999999999999" customHeight="1">
      <c r="B150" s="33"/>
      <c r="C150" s="198" t="s">
        <v>318</v>
      </c>
      <c r="D150" s="198" t="s">
        <v>2476</v>
      </c>
      <c r="E150" s="18" t="s">
        <v>122</v>
      </c>
      <c r="F150" s="199">
        <v>82.213999999999999</v>
      </c>
      <c r="H150" s="33"/>
    </row>
    <row r="151" spans="2:8" s="1" customFormat="1" ht="16.899999999999999" customHeight="1">
      <c r="B151" s="33"/>
      <c r="C151" s="198" t="s">
        <v>330</v>
      </c>
      <c r="D151" s="198" t="s">
        <v>2477</v>
      </c>
      <c r="E151" s="18" t="s">
        <v>122</v>
      </c>
      <c r="F151" s="199">
        <v>32.886000000000003</v>
      </c>
      <c r="H151" s="33"/>
    </row>
    <row r="152" spans="2:8" s="1" customFormat="1" ht="16.899999999999999" customHeight="1">
      <c r="B152" s="33"/>
      <c r="C152" s="194" t="s">
        <v>124</v>
      </c>
      <c r="D152" s="195" t="s">
        <v>125</v>
      </c>
      <c r="E152" s="196" t="s">
        <v>90</v>
      </c>
      <c r="F152" s="197">
        <v>22.02</v>
      </c>
      <c r="H152" s="33"/>
    </row>
    <row r="153" spans="2:8" s="1" customFormat="1" ht="16.899999999999999" customHeight="1">
      <c r="B153" s="33"/>
      <c r="C153" s="198" t="s">
        <v>19</v>
      </c>
      <c r="D153" s="198" t="s">
        <v>368</v>
      </c>
      <c r="E153" s="18" t="s">
        <v>19</v>
      </c>
      <c r="F153" s="199">
        <v>0</v>
      </c>
      <c r="H153" s="33"/>
    </row>
    <row r="154" spans="2:8" s="1" customFormat="1" ht="16.899999999999999" customHeight="1">
      <c r="B154" s="33"/>
      <c r="C154" s="198" t="s">
        <v>19</v>
      </c>
      <c r="D154" s="198" t="s">
        <v>369</v>
      </c>
      <c r="E154" s="18" t="s">
        <v>19</v>
      </c>
      <c r="F154" s="199">
        <v>1.4139999999999999</v>
      </c>
      <c r="H154" s="33"/>
    </row>
    <row r="155" spans="2:8" s="1" customFormat="1" ht="16.899999999999999" customHeight="1">
      <c r="B155" s="33"/>
      <c r="C155" s="198" t="s">
        <v>19</v>
      </c>
      <c r="D155" s="198" t="s">
        <v>370</v>
      </c>
      <c r="E155" s="18" t="s">
        <v>19</v>
      </c>
      <c r="F155" s="199">
        <v>3.24</v>
      </c>
      <c r="H155" s="33"/>
    </row>
    <row r="156" spans="2:8" s="1" customFormat="1" ht="16.899999999999999" customHeight="1">
      <c r="B156" s="33"/>
      <c r="C156" s="198" t="s">
        <v>19</v>
      </c>
      <c r="D156" s="198" t="s">
        <v>371</v>
      </c>
      <c r="E156" s="18" t="s">
        <v>19</v>
      </c>
      <c r="F156" s="199">
        <v>1.08</v>
      </c>
      <c r="H156" s="33"/>
    </row>
    <row r="157" spans="2:8" s="1" customFormat="1" ht="16.899999999999999" customHeight="1">
      <c r="B157" s="33"/>
      <c r="C157" s="198" t="s">
        <v>19</v>
      </c>
      <c r="D157" s="198" t="s">
        <v>372</v>
      </c>
      <c r="E157" s="18" t="s">
        <v>19</v>
      </c>
      <c r="F157" s="199">
        <v>4.32</v>
      </c>
      <c r="H157" s="33"/>
    </row>
    <row r="158" spans="2:8" s="1" customFormat="1" ht="16.899999999999999" customHeight="1">
      <c r="B158" s="33"/>
      <c r="C158" s="198" t="s">
        <v>19</v>
      </c>
      <c r="D158" s="198" t="s">
        <v>373</v>
      </c>
      <c r="E158" s="18" t="s">
        <v>19</v>
      </c>
      <c r="F158" s="199">
        <v>5.4720000000000004</v>
      </c>
      <c r="H158" s="33"/>
    </row>
    <row r="159" spans="2:8" s="1" customFormat="1" ht="16.899999999999999" customHeight="1">
      <c r="B159" s="33"/>
      <c r="C159" s="198" t="s">
        <v>19</v>
      </c>
      <c r="D159" s="198" t="s">
        <v>374</v>
      </c>
      <c r="E159" s="18" t="s">
        <v>19</v>
      </c>
      <c r="F159" s="199">
        <v>2.5139999999999998</v>
      </c>
      <c r="H159" s="33"/>
    </row>
    <row r="160" spans="2:8" s="1" customFormat="1" ht="16.899999999999999" customHeight="1">
      <c r="B160" s="33"/>
      <c r="C160" s="198" t="s">
        <v>19</v>
      </c>
      <c r="D160" s="198" t="s">
        <v>375</v>
      </c>
      <c r="E160" s="18" t="s">
        <v>19</v>
      </c>
      <c r="F160" s="199">
        <v>1.9379999999999999</v>
      </c>
      <c r="H160" s="33"/>
    </row>
    <row r="161" spans="2:8" s="1" customFormat="1" ht="16.899999999999999" customHeight="1">
      <c r="B161" s="33"/>
      <c r="C161" s="198" t="s">
        <v>19</v>
      </c>
      <c r="D161" s="198" t="s">
        <v>376</v>
      </c>
      <c r="E161" s="18" t="s">
        <v>19</v>
      </c>
      <c r="F161" s="199">
        <v>1.702</v>
      </c>
      <c r="H161" s="33"/>
    </row>
    <row r="162" spans="2:8" s="1" customFormat="1" ht="16.899999999999999" customHeight="1">
      <c r="B162" s="33"/>
      <c r="C162" s="198" t="s">
        <v>19</v>
      </c>
      <c r="D162" s="198" t="s">
        <v>377</v>
      </c>
      <c r="E162" s="18" t="s">
        <v>19</v>
      </c>
      <c r="F162" s="199">
        <v>0.34</v>
      </c>
      <c r="H162" s="33"/>
    </row>
    <row r="163" spans="2:8" s="1" customFormat="1" ht="16.899999999999999" customHeight="1">
      <c r="B163" s="33"/>
      <c r="C163" s="198" t="s">
        <v>124</v>
      </c>
      <c r="D163" s="198" t="s">
        <v>280</v>
      </c>
      <c r="E163" s="18" t="s">
        <v>19</v>
      </c>
      <c r="F163" s="199">
        <v>22.02</v>
      </c>
      <c r="H163" s="33"/>
    </row>
    <row r="164" spans="2:8" s="1" customFormat="1" ht="16.899999999999999" customHeight="1">
      <c r="B164" s="33"/>
      <c r="C164" s="200" t="s">
        <v>2427</v>
      </c>
      <c r="H164" s="33"/>
    </row>
    <row r="165" spans="2:8" s="1" customFormat="1" ht="16.899999999999999" customHeight="1">
      <c r="B165" s="33"/>
      <c r="C165" s="198" t="s">
        <v>364</v>
      </c>
      <c r="D165" s="198" t="s">
        <v>2478</v>
      </c>
      <c r="E165" s="18" t="s">
        <v>90</v>
      </c>
      <c r="F165" s="199">
        <v>22.02</v>
      </c>
      <c r="H165" s="33"/>
    </row>
    <row r="166" spans="2:8" s="1" customFormat="1" ht="16.899999999999999" customHeight="1">
      <c r="B166" s="33"/>
      <c r="C166" s="198" t="s">
        <v>379</v>
      </c>
      <c r="D166" s="198" t="s">
        <v>2479</v>
      </c>
      <c r="E166" s="18" t="s">
        <v>90</v>
      </c>
      <c r="F166" s="199">
        <v>22.02</v>
      </c>
      <c r="H166" s="33"/>
    </row>
    <row r="167" spans="2:8" s="1" customFormat="1" ht="16.899999999999999" customHeight="1">
      <c r="B167" s="33"/>
      <c r="C167" s="198" t="s">
        <v>402</v>
      </c>
      <c r="D167" s="198" t="s">
        <v>2480</v>
      </c>
      <c r="E167" s="18" t="s">
        <v>90</v>
      </c>
      <c r="F167" s="199">
        <v>22.02</v>
      </c>
      <c r="H167" s="33"/>
    </row>
    <row r="168" spans="2:8" s="1" customFormat="1" ht="16.899999999999999" customHeight="1">
      <c r="B168" s="33"/>
      <c r="C168" s="198" t="s">
        <v>2295</v>
      </c>
      <c r="D168" s="198" t="s">
        <v>2450</v>
      </c>
      <c r="E168" s="18" t="s">
        <v>90</v>
      </c>
      <c r="F168" s="199">
        <v>56.784999999999997</v>
      </c>
      <c r="H168" s="33"/>
    </row>
    <row r="169" spans="2:8" s="1" customFormat="1" ht="16.899999999999999" customHeight="1">
      <c r="B169" s="33"/>
      <c r="C169" s="198" t="s">
        <v>2303</v>
      </c>
      <c r="D169" s="198" t="s">
        <v>2304</v>
      </c>
      <c r="E169" s="18" t="s">
        <v>90</v>
      </c>
      <c r="F169" s="199">
        <v>56.784999999999997</v>
      </c>
      <c r="H169" s="33"/>
    </row>
    <row r="170" spans="2:8" s="1" customFormat="1" ht="16.899999999999999" customHeight="1">
      <c r="B170" s="33"/>
      <c r="C170" s="194" t="s">
        <v>127</v>
      </c>
      <c r="D170" s="195" t="s">
        <v>128</v>
      </c>
      <c r="E170" s="196" t="s">
        <v>90</v>
      </c>
      <c r="F170" s="197">
        <v>11.776</v>
      </c>
      <c r="H170" s="33"/>
    </row>
    <row r="171" spans="2:8" s="1" customFormat="1" ht="16.899999999999999" customHeight="1">
      <c r="B171" s="33"/>
      <c r="C171" s="198" t="s">
        <v>19</v>
      </c>
      <c r="D171" s="198" t="s">
        <v>394</v>
      </c>
      <c r="E171" s="18" t="s">
        <v>19</v>
      </c>
      <c r="F171" s="199">
        <v>6.992</v>
      </c>
      <c r="H171" s="33"/>
    </row>
    <row r="172" spans="2:8" s="1" customFormat="1" ht="16.899999999999999" customHeight="1">
      <c r="B172" s="33"/>
      <c r="C172" s="198" t="s">
        <v>19</v>
      </c>
      <c r="D172" s="198" t="s">
        <v>395</v>
      </c>
      <c r="E172" s="18" t="s">
        <v>19</v>
      </c>
      <c r="F172" s="199">
        <v>4.7839999999999998</v>
      </c>
      <c r="H172" s="33"/>
    </row>
    <row r="173" spans="2:8" s="1" customFormat="1" ht="16.899999999999999" customHeight="1">
      <c r="B173" s="33"/>
      <c r="C173" s="198" t="s">
        <v>127</v>
      </c>
      <c r="D173" s="198" t="s">
        <v>393</v>
      </c>
      <c r="E173" s="18" t="s">
        <v>19</v>
      </c>
      <c r="F173" s="199">
        <v>11.776</v>
      </c>
      <c r="H173" s="33"/>
    </row>
    <row r="174" spans="2:8" s="1" customFormat="1" ht="16.899999999999999" customHeight="1">
      <c r="B174" s="33"/>
      <c r="C174" s="200" t="s">
        <v>2427</v>
      </c>
      <c r="H174" s="33"/>
    </row>
    <row r="175" spans="2:8" s="1" customFormat="1" ht="16.899999999999999" customHeight="1">
      <c r="B175" s="33"/>
      <c r="C175" s="198" t="s">
        <v>383</v>
      </c>
      <c r="D175" s="198" t="s">
        <v>2481</v>
      </c>
      <c r="E175" s="18" t="s">
        <v>90</v>
      </c>
      <c r="F175" s="199">
        <v>94.948999999999998</v>
      </c>
      <c r="H175" s="33"/>
    </row>
    <row r="176" spans="2:8" s="1" customFormat="1" ht="16.899999999999999" customHeight="1">
      <c r="B176" s="33"/>
      <c r="C176" s="198" t="s">
        <v>488</v>
      </c>
      <c r="D176" s="198" t="s">
        <v>2465</v>
      </c>
      <c r="E176" s="18" t="s">
        <v>90</v>
      </c>
      <c r="F176" s="199">
        <v>153.40600000000001</v>
      </c>
      <c r="H176" s="33"/>
    </row>
    <row r="177" spans="2:8" s="1" customFormat="1" ht="16.899999999999999" customHeight="1">
      <c r="B177" s="33"/>
      <c r="C177" s="194" t="s">
        <v>130</v>
      </c>
      <c r="D177" s="195" t="s">
        <v>131</v>
      </c>
      <c r="E177" s="196" t="s">
        <v>90</v>
      </c>
      <c r="F177" s="197">
        <v>17.966999999999999</v>
      </c>
      <c r="H177" s="33"/>
    </row>
    <row r="178" spans="2:8" s="1" customFormat="1" ht="16.899999999999999" customHeight="1">
      <c r="B178" s="33"/>
      <c r="C178" s="198" t="s">
        <v>19</v>
      </c>
      <c r="D178" s="198" t="s">
        <v>387</v>
      </c>
      <c r="E178" s="18" t="s">
        <v>19</v>
      </c>
      <c r="F178" s="199">
        <v>0</v>
      </c>
      <c r="H178" s="33"/>
    </row>
    <row r="179" spans="2:8" s="1" customFormat="1" ht="16.899999999999999" customHeight="1">
      <c r="B179" s="33"/>
      <c r="C179" s="198" t="s">
        <v>19</v>
      </c>
      <c r="D179" s="198" t="s">
        <v>388</v>
      </c>
      <c r="E179" s="18" t="s">
        <v>19</v>
      </c>
      <c r="F179" s="199">
        <v>1.7669999999999999</v>
      </c>
      <c r="H179" s="33"/>
    </row>
    <row r="180" spans="2:8" s="1" customFormat="1" ht="16.899999999999999" customHeight="1">
      <c r="B180" s="33"/>
      <c r="C180" s="198" t="s">
        <v>19</v>
      </c>
      <c r="D180" s="198" t="s">
        <v>389</v>
      </c>
      <c r="E180" s="18" t="s">
        <v>19</v>
      </c>
      <c r="F180" s="199">
        <v>3.24</v>
      </c>
      <c r="H180" s="33"/>
    </row>
    <row r="181" spans="2:8" s="1" customFormat="1" ht="16.899999999999999" customHeight="1">
      <c r="B181" s="33"/>
      <c r="C181" s="198" t="s">
        <v>19</v>
      </c>
      <c r="D181" s="198" t="s">
        <v>390</v>
      </c>
      <c r="E181" s="18" t="s">
        <v>19</v>
      </c>
      <c r="F181" s="199">
        <v>1.44</v>
      </c>
      <c r="H181" s="33"/>
    </row>
    <row r="182" spans="2:8" s="1" customFormat="1" ht="16.899999999999999" customHeight="1">
      <c r="B182" s="33"/>
      <c r="C182" s="198" t="s">
        <v>19</v>
      </c>
      <c r="D182" s="198" t="s">
        <v>391</v>
      </c>
      <c r="E182" s="18" t="s">
        <v>19</v>
      </c>
      <c r="F182" s="199">
        <v>5.76</v>
      </c>
      <c r="H182" s="33"/>
    </row>
    <row r="183" spans="2:8" s="1" customFormat="1" ht="16.899999999999999" customHeight="1">
      <c r="B183" s="33"/>
      <c r="C183" s="198" t="s">
        <v>19</v>
      </c>
      <c r="D183" s="198" t="s">
        <v>392</v>
      </c>
      <c r="E183" s="18" t="s">
        <v>19</v>
      </c>
      <c r="F183" s="199">
        <v>5.76</v>
      </c>
      <c r="H183" s="33"/>
    </row>
    <row r="184" spans="2:8" s="1" customFormat="1" ht="16.899999999999999" customHeight="1">
      <c r="B184" s="33"/>
      <c r="C184" s="198" t="s">
        <v>130</v>
      </c>
      <c r="D184" s="198" t="s">
        <v>393</v>
      </c>
      <c r="E184" s="18" t="s">
        <v>19</v>
      </c>
      <c r="F184" s="199">
        <v>17.966999999999999</v>
      </c>
      <c r="H184" s="33"/>
    </row>
    <row r="185" spans="2:8" s="1" customFormat="1" ht="16.899999999999999" customHeight="1">
      <c r="B185" s="33"/>
      <c r="C185" s="200" t="s">
        <v>2427</v>
      </c>
      <c r="H185" s="33"/>
    </row>
    <row r="186" spans="2:8" s="1" customFormat="1" ht="16.899999999999999" customHeight="1">
      <c r="B186" s="33"/>
      <c r="C186" s="198" t="s">
        <v>383</v>
      </c>
      <c r="D186" s="198" t="s">
        <v>2481</v>
      </c>
      <c r="E186" s="18" t="s">
        <v>90</v>
      </c>
      <c r="F186" s="199">
        <v>94.948999999999998</v>
      </c>
      <c r="H186" s="33"/>
    </row>
    <row r="187" spans="2:8" s="1" customFormat="1" ht="16.899999999999999" customHeight="1">
      <c r="B187" s="33"/>
      <c r="C187" s="198" t="s">
        <v>488</v>
      </c>
      <c r="D187" s="198" t="s">
        <v>2465</v>
      </c>
      <c r="E187" s="18" t="s">
        <v>90</v>
      </c>
      <c r="F187" s="199">
        <v>153.40600000000001</v>
      </c>
      <c r="H187" s="33"/>
    </row>
    <row r="188" spans="2:8" s="1" customFormat="1" ht="16.899999999999999" customHeight="1">
      <c r="B188" s="33"/>
      <c r="C188" s="194" t="s">
        <v>133</v>
      </c>
      <c r="D188" s="195" t="s">
        <v>134</v>
      </c>
      <c r="E188" s="196" t="s">
        <v>90</v>
      </c>
      <c r="F188" s="197">
        <v>65.206000000000003</v>
      </c>
      <c r="H188" s="33"/>
    </row>
    <row r="189" spans="2:8" s="1" customFormat="1" ht="16.899999999999999" customHeight="1">
      <c r="B189" s="33"/>
      <c r="C189" s="198" t="s">
        <v>19</v>
      </c>
      <c r="D189" s="198" t="s">
        <v>396</v>
      </c>
      <c r="E189" s="18" t="s">
        <v>19</v>
      </c>
      <c r="F189" s="199">
        <v>5.2859999999999996</v>
      </c>
      <c r="H189" s="33"/>
    </row>
    <row r="190" spans="2:8" s="1" customFormat="1" ht="16.899999999999999" customHeight="1">
      <c r="B190" s="33"/>
      <c r="C190" s="198" t="s">
        <v>19</v>
      </c>
      <c r="D190" s="198" t="s">
        <v>397</v>
      </c>
      <c r="E190" s="18" t="s">
        <v>19</v>
      </c>
      <c r="F190" s="199">
        <v>33.741</v>
      </c>
      <c r="H190" s="33"/>
    </row>
    <row r="191" spans="2:8" s="1" customFormat="1" ht="16.899999999999999" customHeight="1">
      <c r="B191" s="33"/>
      <c r="C191" s="198" t="s">
        <v>19</v>
      </c>
      <c r="D191" s="198" t="s">
        <v>398</v>
      </c>
      <c r="E191" s="18" t="s">
        <v>19</v>
      </c>
      <c r="F191" s="199">
        <v>10.269</v>
      </c>
      <c r="H191" s="33"/>
    </row>
    <row r="192" spans="2:8" s="1" customFormat="1" ht="16.899999999999999" customHeight="1">
      <c r="B192" s="33"/>
      <c r="C192" s="198" t="s">
        <v>19</v>
      </c>
      <c r="D192" s="198" t="s">
        <v>399</v>
      </c>
      <c r="E192" s="18" t="s">
        <v>19</v>
      </c>
      <c r="F192" s="199">
        <v>5.1520000000000001</v>
      </c>
      <c r="H192" s="33"/>
    </row>
    <row r="193" spans="2:8" s="1" customFormat="1" ht="16.899999999999999" customHeight="1">
      <c r="B193" s="33"/>
      <c r="C193" s="198" t="s">
        <v>19</v>
      </c>
      <c r="D193" s="198" t="s">
        <v>400</v>
      </c>
      <c r="E193" s="18" t="s">
        <v>19</v>
      </c>
      <c r="F193" s="199">
        <v>10.757999999999999</v>
      </c>
      <c r="H193" s="33"/>
    </row>
    <row r="194" spans="2:8" s="1" customFormat="1" ht="16.899999999999999" customHeight="1">
      <c r="B194" s="33"/>
      <c r="C194" s="198" t="s">
        <v>133</v>
      </c>
      <c r="D194" s="198" t="s">
        <v>393</v>
      </c>
      <c r="E194" s="18" t="s">
        <v>19</v>
      </c>
      <c r="F194" s="199">
        <v>65.206000000000003</v>
      </c>
      <c r="H194" s="33"/>
    </row>
    <row r="195" spans="2:8" s="1" customFormat="1" ht="16.899999999999999" customHeight="1">
      <c r="B195" s="33"/>
      <c r="C195" s="200" t="s">
        <v>2427</v>
      </c>
      <c r="H195" s="33"/>
    </row>
    <row r="196" spans="2:8" s="1" customFormat="1" ht="16.899999999999999" customHeight="1">
      <c r="B196" s="33"/>
      <c r="C196" s="198" t="s">
        <v>383</v>
      </c>
      <c r="D196" s="198" t="s">
        <v>2481</v>
      </c>
      <c r="E196" s="18" t="s">
        <v>90</v>
      </c>
      <c r="F196" s="199">
        <v>94.948999999999998</v>
      </c>
      <c r="H196" s="33"/>
    </row>
    <row r="197" spans="2:8" s="1" customFormat="1" ht="16.899999999999999" customHeight="1">
      <c r="B197" s="33"/>
      <c r="C197" s="198" t="s">
        <v>488</v>
      </c>
      <c r="D197" s="198" t="s">
        <v>2465</v>
      </c>
      <c r="E197" s="18" t="s">
        <v>90</v>
      </c>
      <c r="F197" s="199">
        <v>153.40600000000001</v>
      </c>
      <c r="H197" s="33"/>
    </row>
    <row r="198" spans="2:8" s="1" customFormat="1" ht="16.899999999999999" customHeight="1">
      <c r="B198" s="33"/>
      <c r="C198" s="194" t="s">
        <v>136</v>
      </c>
      <c r="D198" s="195" t="s">
        <v>137</v>
      </c>
      <c r="E198" s="196" t="s">
        <v>90</v>
      </c>
      <c r="F198" s="197">
        <v>16.18</v>
      </c>
      <c r="H198" s="33"/>
    </row>
    <row r="199" spans="2:8" s="1" customFormat="1" ht="16.899999999999999" customHeight="1">
      <c r="B199" s="33"/>
      <c r="C199" s="198" t="s">
        <v>136</v>
      </c>
      <c r="D199" s="198" t="s">
        <v>275</v>
      </c>
      <c r="E199" s="18" t="s">
        <v>19</v>
      </c>
      <c r="F199" s="199">
        <v>16.18</v>
      </c>
      <c r="H199" s="33"/>
    </row>
    <row r="200" spans="2:8" s="1" customFormat="1" ht="16.899999999999999" customHeight="1">
      <c r="B200" s="33"/>
      <c r="C200" s="200" t="s">
        <v>2427</v>
      </c>
      <c r="H200" s="33"/>
    </row>
    <row r="201" spans="2:8" s="1" customFormat="1" ht="16.899999999999999" customHeight="1">
      <c r="B201" s="33"/>
      <c r="C201" s="198" t="s">
        <v>269</v>
      </c>
      <c r="D201" s="198" t="s">
        <v>2461</v>
      </c>
      <c r="E201" s="18" t="s">
        <v>90</v>
      </c>
      <c r="F201" s="199">
        <v>16.18</v>
      </c>
      <c r="H201" s="33"/>
    </row>
    <row r="202" spans="2:8" s="1" customFormat="1" ht="16.899999999999999" customHeight="1">
      <c r="B202" s="33"/>
      <c r="C202" s="198" t="s">
        <v>276</v>
      </c>
      <c r="D202" s="198" t="s">
        <v>2482</v>
      </c>
      <c r="E202" s="18" t="s">
        <v>90</v>
      </c>
      <c r="F202" s="199">
        <v>44.45</v>
      </c>
      <c r="H202" s="33"/>
    </row>
    <row r="203" spans="2:8" s="1" customFormat="1" ht="16.899999999999999" customHeight="1">
      <c r="B203" s="33"/>
      <c r="C203" s="198" t="s">
        <v>282</v>
      </c>
      <c r="D203" s="198" t="s">
        <v>2483</v>
      </c>
      <c r="E203" s="18" t="s">
        <v>90</v>
      </c>
      <c r="F203" s="199">
        <v>16.18</v>
      </c>
      <c r="H203" s="33"/>
    </row>
    <row r="204" spans="2:8" s="1" customFormat="1" ht="16.899999999999999" customHeight="1">
      <c r="B204" s="33"/>
      <c r="C204" s="198" t="s">
        <v>347</v>
      </c>
      <c r="D204" s="198" t="s">
        <v>2484</v>
      </c>
      <c r="E204" s="18" t="s">
        <v>90</v>
      </c>
      <c r="F204" s="199">
        <v>40.39</v>
      </c>
      <c r="H204" s="33"/>
    </row>
    <row r="205" spans="2:8" s="1" customFormat="1" ht="16.899999999999999" customHeight="1">
      <c r="B205" s="33"/>
      <c r="C205" s="198" t="s">
        <v>342</v>
      </c>
      <c r="D205" s="198" t="s">
        <v>2485</v>
      </c>
      <c r="E205" s="18" t="s">
        <v>90</v>
      </c>
      <c r="F205" s="199">
        <v>16.18</v>
      </c>
      <c r="H205" s="33"/>
    </row>
    <row r="206" spans="2:8" s="1" customFormat="1" ht="16.899999999999999" customHeight="1">
      <c r="B206" s="33"/>
      <c r="C206" s="198" t="s">
        <v>358</v>
      </c>
      <c r="D206" s="198" t="s">
        <v>2486</v>
      </c>
      <c r="E206" s="18" t="s">
        <v>90</v>
      </c>
      <c r="F206" s="199">
        <v>16.18</v>
      </c>
      <c r="H206" s="33"/>
    </row>
    <row r="207" spans="2:8" s="1" customFormat="1" ht="16.899999999999999" customHeight="1">
      <c r="B207" s="33"/>
      <c r="C207" s="198" t="s">
        <v>660</v>
      </c>
      <c r="D207" s="198" t="s">
        <v>2487</v>
      </c>
      <c r="E207" s="18" t="s">
        <v>101</v>
      </c>
      <c r="F207" s="199">
        <v>18.18</v>
      </c>
      <c r="H207" s="33"/>
    </row>
    <row r="208" spans="2:8" s="1" customFormat="1" ht="16.899999999999999" customHeight="1">
      <c r="B208" s="33"/>
      <c r="C208" s="194" t="s">
        <v>139</v>
      </c>
      <c r="D208" s="195" t="s">
        <v>140</v>
      </c>
      <c r="E208" s="196" t="s">
        <v>90</v>
      </c>
      <c r="F208" s="197">
        <v>2.12</v>
      </c>
      <c r="H208" s="33"/>
    </row>
    <row r="209" spans="2:8" s="1" customFormat="1" ht="16.899999999999999" customHeight="1">
      <c r="B209" s="33"/>
      <c r="C209" s="198" t="s">
        <v>19</v>
      </c>
      <c r="D209" s="198" t="s">
        <v>2179</v>
      </c>
      <c r="E209" s="18" t="s">
        <v>19</v>
      </c>
      <c r="F209" s="199">
        <v>0</v>
      </c>
      <c r="H209" s="33"/>
    </row>
    <row r="210" spans="2:8" s="1" customFormat="1" ht="16.899999999999999" customHeight="1">
      <c r="B210" s="33"/>
      <c r="C210" s="198" t="s">
        <v>19</v>
      </c>
      <c r="D210" s="198" t="s">
        <v>2180</v>
      </c>
      <c r="E210" s="18" t="s">
        <v>19</v>
      </c>
      <c r="F210" s="199">
        <v>1.04</v>
      </c>
      <c r="H210" s="33"/>
    </row>
    <row r="211" spans="2:8" s="1" customFormat="1" ht="16.899999999999999" customHeight="1">
      <c r="B211" s="33"/>
      <c r="C211" s="198" t="s">
        <v>19</v>
      </c>
      <c r="D211" s="198" t="s">
        <v>2181</v>
      </c>
      <c r="E211" s="18" t="s">
        <v>19</v>
      </c>
      <c r="F211" s="199">
        <v>1.08</v>
      </c>
      <c r="H211" s="33"/>
    </row>
    <row r="212" spans="2:8" s="1" customFormat="1" ht="16.899999999999999" customHeight="1">
      <c r="B212" s="33"/>
      <c r="C212" s="198" t="s">
        <v>139</v>
      </c>
      <c r="D212" s="198" t="s">
        <v>393</v>
      </c>
      <c r="E212" s="18" t="s">
        <v>19</v>
      </c>
      <c r="F212" s="199">
        <v>2.12</v>
      </c>
      <c r="H212" s="33"/>
    </row>
    <row r="213" spans="2:8" s="1" customFormat="1" ht="16.899999999999999" customHeight="1">
      <c r="B213" s="33"/>
      <c r="C213" s="200" t="s">
        <v>2427</v>
      </c>
      <c r="H213" s="33"/>
    </row>
    <row r="214" spans="2:8" s="1" customFormat="1" ht="16.899999999999999" customHeight="1">
      <c r="B214" s="33"/>
      <c r="C214" s="198" t="s">
        <v>2175</v>
      </c>
      <c r="D214" s="198" t="s">
        <v>2488</v>
      </c>
      <c r="E214" s="18" t="s">
        <v>90</v>
      </c>
      <c r="F214" s="199">
        <v>2.12</v>
      </c>
      <c r="H214" s="33"/>
    </row>
    <row r="215" spans="2:8" s="1" customFormat="1" ht="16.899999999999999" customHeight="1">
      <c r="B215" s="33"/>
      <c r="C215" s="198" t="s">
        <v>2183</v>
      </c>
      <c r="D215" s="198" t="s">
        <v>2489</v>
      </c>
      <c r="E215" s="18" t="s">
        <v>90</v>
      </c>
      <c r="F215" s="199">
        <v>2.12</v>
      </c>
      <c r="H215" s="33"/>
    </row>
    <row r="216" spans="2:8" s="1" customFormat="1" ht="16.899999999999999" customHeight="1">
      <c r="B216" s="33"/>
      <c r="C216" s="198" t="s">
        <v>2188</v>
      </c>
      <c r="D216" s="198" t="s">
        <v>2490</v>
      </c>
      <c r="E216" s="18" t="s">
        <v>90</v>
      </c>
      <c r="F216" s="199">
        <v>2.12</v>
      </c>
      <c r="H216" s="33"/>
    </row>
    <row r="217" spans="2:8" s="1" customFormat="1" ht="16.899999999999999" customHeight="1">
      <c r="B217" s="33"/>
      <c r="C217" s="198" t="s">
        <v>2193</v>
      </c>
      <c r="D217" s="198" t="s">
        <v>2491</v>
      </c>
      <c r="E217" s="18" t="s">
        <v>90</v>
      </c>
      <c r="F217" s="199">
        <v>2.12</v>
      </c>
      <c r="H217" s="33"/>
    </row>
    <row r="218" spans="2:8" s="1" customFormat="1" ht="16.899999999999999" customHeight="1">
      <c r="B218" s="33"/>
      <c r="C218" s="198" t="s">
        <v>2198</v>
      </c>
      <c r="D218" s="198" t="s">
        <v>2492</v>
      </c>
      <c r="E218" s="18" t="s">
        <v>90</v>
      </c>
      <c r="F218" s="199">
        <v>2.12</v>
      </c>
      <c r="H218" s="33"/>
    </row>
    <row r="219" spans="2:8" s="1" customFormat="1" ht="16.899999999999999" customHeight="1">
      <c r="B219" s="33"/>
      <c r="C219" s="198" t="s">
        <v>2208</v>
      </c>
      <c r="D219" s="198" t="s">
        <v>2493</v>
      </c>
      <c r="E219" s="18" t="s">
        <v>90</v>
      </c>
      <c r="F219" s="199">
        <v>2.12</v>
      </c>
      <c r="H219" s="33"/>
    </row>
    <row r="220" spans="2:8" s="1" customFormat="1" ht="16.899999999999999" customHeight="1">
      <c r="B220" s="33"/>
      <c r="C220" s="198" t="s">
        <v>2213</v>
      </c>
      <c r="D220" s="198" t="s">
        <v>2494</v>
      </c>
      <c r="E220" s="18" t="s">
        <v>101</v>
      </c>
      <c r="F220" s="199">
        <v>5.3</v>
      </c>
      <c r="H220" s="33"/>
    </row>
    <row r="221" spans="2:8" s="1" customFormat="1" ht="16.899999999999999" customHeight="1">
      <c r="B221" s="33"/>
      <c r="C221" s="198" t="s">
        <v>2225</v>
      </c>
      <c r="D221" s="198" t="s">
        <v>2495</v>
      </c>
      <c r="E221" s="18" t="s">
        <v>101</v>
      </c>
      <c r="F221" s="199">
        <v>5.3</v>
      </c>
      <c r="H221" s="33"/>
    </row>
    <row r="222" spans="2:8" s="1" customFormat="1" ht="16.899999999999999" customHeight="1">
      <c r="B222" s="33"/>
      <c r="C222" s="198" t="s">
        <v>2230</v>
      </c>
      <c r="D222" s="198" t="s">
        <v>2496</v>
      </c>
      <c r="E222" s="18" t="s">
        <v>90</v>
      </c>
      <c r="F222" s="199">
        <v>2.12</v>
      </c>
      <c r="H222" s="33"/>
    </row>
    <row r="223" spans="2:8" s="1" customFormat="1" ht="16.899999999999999" customHeight="1">
      <c r="B223" s="33"/>
      <c r="C223" s="194" t="s">
        <v>142</v>
      </c>
      <c r="D223" s="195" t="s">
        <v>143</v>
      </c>
      <c r="E223" s="196" t="s">
        <v>90</v>
      </c>
      <c r="F223" s="197">
        <v>4.0599999999999996</v>
      </c>
      <c r="H223" s="33"/>
    </row>
    <row r="224" spans="2:8" s="1" customFormat="1" ht="16.899999999999999" customHeight="1">
      <c r="B224" s="33"/>
      <c r="C224" s="198" t="s">
        <v>142</v>
      </c>
      <c r="D224" s="198" t="s">
        <v>267</v>
      </c>
      <c r="E224" s="18" t="s">
        <v>19</v>
      </c>
      <c r="F224" s="199">
        <v>4.0599999999999996</v>
      </c>
      <c r="H224" s="33"/>
    </row>
    <row r="225" spans="2:8" s="1" customFormat="1" ht="16.899999999999999" customHeight="1">
      <c r="B225" s="33"/>
      <c r="C225" s="200" t="s">
        <v>2427</v>
      </c>
      <c r="H225" s="33"/>
    </row>
    <row r="226" spans="2:8" s="1" customFormat="1" ht="16.899999999999999" customHeight="1">
      <c r="B226" s="33"/>
      <c r="C226" s="198" t="s">
        <v>263</v>
      </c>
      <c r="D226" s="198" t="s">
        <v>2460</v>
      </c>
      <c r="E226" s="18" t="s">
        <v>90</v>
      </c>
      <c r="F226" s="199">
        <v>4.0599999999999996</v>
      </c>
      <c r="H226" s="33"/>
    </row>
    <row r="227" spans="2:8" s="1" customFormat="1" ht="16.899999999999999" customHeight="1">
      <c r="B227" s="33"/>
      <c r="C227" s="198" t="s">
        <v>276</v>
      </c>
      <c r="D227" s="198" t="s">
        <v>2482</v>
      </c>
      <c r="E227" s="18" t="s">
        <v>90</v>
      </c>
      <c r="F227" s="199">
        <v>44.45</v>
      </c>
      <c r="H227" s="33"/>
    </row>
    <row r="228" spans="2:8" s="1" customFormat="1" ht="16.899999999999999" customHeight="1">
      <c r="B228" s="33"/>
      <c r="C228" s="198" t="s">
        <v>337</v>
      </c>
      <c r="D228" s="198" t="s">
        <v>2497</v>
      </c>
      <c r="E228" s="18" t="s">
        <v>90</v>
      </c>
      <c r="F228" s="199">
        <v>4.0599999999999996</v>
      </c>
      <c r="H228" s="33"/>
    </row>
    <row r="229" spans="2:8" s="1" customFormat="1" ht="16.899999999999999" customHeight="1">
      <c r="B229" s="33"/>
      <c r="C229" s="198" t="s">
        <v>648</v>
      </c>
      <c r="D229" s="198" t="s">
        <v>2498</v>
      </c>
      <c r="E229" s="18" t="s">
        <v>122</v>
      </c>
      <c r="F229" s="199">
        <v>0.81200000000000006</v>
      </c>
      <c r="H229" s="33"/>
    </row>
    <row r="230" spans="2:8" s="1" customFormat="1" ht="16.899999999999999" customHeight="1">
      <c r="B230" s="33"/>
      <c r="C230" s="198" t="s">
        <v>654</v>
      </c>
      <c r="D230" s="198" t="s">
        <v>2499</v>
      </c>
      <c r="E230" s="18" t="s">
        <v>90</v>
      </c>
      <c r="F230" s="199">
        <v>4.0599999999999996</v>
      </c>
      <c r="H230" s="33"/>
    </row>
    <row r="231" spans="2:8" s="1" customFormat="1" ht="16.899999999999999" customHeight="1">
      <c r="B231" s="33"/>
      <c r="C231" s="194" t="s">
        <v>145</v>
      </c>
      <c r="D231" s="195" t="s">
        <v>146</v>
      </c>
      <c r="E231" s="196" t="s">
        <v>90</v>
      </c>
      <c r="F231" s="197">
        <v>31.600999999999999</v>
      </c>
      <c r="H231" s="33"/>
    </row>
    <row r="232" spans="2:8" s="1" customFormat="1" ht="16.899999999999999" customHeight="1">
      <c r="B232" s="33"/>
      <c r="C232" s="198" t="s">
        <v>19</v>
      </c>
      <c r="D232" s="198" t="s">
        <v>1018</v>
      </c>
      <c r="E232" s="18" t="s">
        <v>19</v>
      </c>
      <c r="F232" s="199">
        <v>0</v>
      </c>
      <c r="H232" s="33"/>
    </row>
    <row r="233" spans="2:8" s="1" customFormat="1" ht="16.899999999999999" customHeight="1">
      <c r="B233" s="33"/>
      <c r="C233" s="198" t="s">
        <v>145</v>
      </c>
      <c r="D233" s="198" t="s">
        <v>1019</v>
      </c>
      <c r="E233" s="18" t="s">
        <v>19</v>
      </c>
      <c r="F233" s="199">
        <v>31.600999999999999</v>
      </c>
      <c r="H233" s="33"/>
    </row>
    <row r="234" spans="2:8" s="1" customFormat="1" ht="16.899999999999999" customHeight="1">
      <c r="B234" s="33"/>
      <c r="C234" s="200" t="s">
        <v>2427</v>
      </c>
      <c r="H234" s="33"/>
    </row>
    <row r="235" spans="2:8" s="1" customFormat="1" ht="16.899999999999999" customHeight="1">
      <c r="B235" s="33"/>
      <c r="C235" s="198" t="s">
        <v>1014</v>
      </c>
      <c r="D235" s="198" t="s">
        <v>2500</v>
      </c>
      <c r="E235" s="18" t="s">
        <v>90</v>
      </c>
      <c r="F235" s="199">
        <v>44.078000000000003</v>
      </c>
      <c r="H235" s="33"/>
    </row>
    <row r="236" spans="2:8" s="1" customFormat="1" ht="16.899999999999999" customHeight="1">
      <c r="B236" s="33"/>
      <c r="C236" s="198" t="s">
        <v>1000</v>
      </c>
      <c r="D236" s="198" t="s">
        <v>2501</v>
      </c>
      <c r="E236" s="18" t="s">
        <v>90</v>
      </c>
      <c r="F236" s="199">
        <v>31.600999999999999</v>
      </c>
      <c r="H236" s="33"/>
    </row>
    <row r="237" spans="2:8" s="1" customFormat="1" ht="22.5">
      <c r="B237" s="33"/>
      <c r="C237" s="198" t="s">
        <v>1071</v>
      </c>
      <c r="D237" s="198" t="s">
        <v>1072</v>
      </c>
      <c r="E237" s="18" t="s">
        <v>90</v>
      </c>
      <c r="F237" s="199">
        <v>25.280999999999999</v>
      </c>
      <c r="H237" s="33"/>
    </row>
    <row r="238" spans="2:8" s="1" customFormat="1" ht="22.5">
      <c r="B238" s="33"/>
      <c r="C238" s="198" t="s">
        <v>1080</v>
      </c>
      <c r="D238" s="198" t="s">
        <v>1081</v>
      </c>
      <c r="E238" s="18" t="s">
        <v>90</v>
      </c>
      <c r="F238" s="199">
        <v>3.16</v>
      </c>
      <c r="H238" s="33"/>
    </row>
    <row r="239" spans="2:8" s="1" customFormat="1" ht="22.5">
      <c r="B239" s="33"/>
      <c r="C239" s="198" t="s">
        <v>1086</v>
      </c>
      <c r="D239" s="198" t="s">
        <v>1087</v>
      </c>
      <c r="E239" s="18" t="s">
        <v>90</v>
      </c>
      <c r="F239" s="199">
        <v>3.16</v>
      </c>
      <c r="H239" s="33"/>
    </row>
    <row r="240" spans="2:8" s="1" customFormat="1" ht="16.899999999999999" customHeight="1">
      <c r="B240" s="33"/>
      <c r="C240" s="198" t="s">
        <v>1091</v>
      </c>
      <c r="D240" s="198" t="s">
        <v>1092</v>
      </c>
      <c r="E240" s="18" t="s">
        <v>90</v>
      </c>
      <c r="F240" s="199">
        <v>44.078000000000003</v>
      </c>
      <c r="H240" s="33"/>
    </row>
    <row r="241" spans="2:8" s="1" customFormat="1" ht="16.899999999999999" customHeight="1">
      <c r="B241" s="33"/>
      <c r="C241" s="198" t="s">
        <v>1067</v>
      </c>
      <c r="D241" s="198" t="s">
        <v>1068</v>
      </c>
      <c r="E241" s="18" t="s">
        <v>90</v>
      </c>
      <c r="F241" s="199">
        <v>31.600999999999999</v>
      </c>
      <c r="H241" s="33"/>
    </row>
    <row r="242" spans="2:8" s="1" customFormat="1" ht="16.899999999999999" customHeight="1">
      <c r="B242" s="33"/>
      <c r="C242" s="198" t="s">
        <v>1004</v>
      </c>
      <c r="D242" s="198" t="s">
        <v>2502</v>
      </c>
      <c r="E242" s="18" t="s">
        <v>90</v>
      </c>
      <c r="F242" s="199">
        <v>31.600999999999999</v>
      </c>
      <c r="H242" s="33"/>
    </row>
    <row r="243" spans="2:8" s="1" customFormat="1" ht="16.899999999999999" customHeight="1">
      <c r="B243" s="33"/>
      <c r="C243" s="198" t="s">
        <v>1009</v>
      </c>
      <c r="D243" s="198" t="s">
        <v>2503</v>
      </c>
      <c r="E243" s="18" t="s">
        <v>90</v>
      </c>
      <c r="F243" s="199">
        <v>31.600999999999999</v>
      </c>
      <c r="H243" s="33"/>
    </row>
    <row r="244" spans="2:8" s="1" customFormat="1" ht="16.899999999999999" customHeight="1">
      <c r="B244" s="33"/>
      <c r="C244" s="198" t="s">
        <v>1323</v>
      </c>
      <c r="D244" s="198" t="s">
        <v>2504</v>
      </c>
      <c r="E244" s="18" t="s">
        <v>90</v>
      </c>
      <c r="F244" s="199">
        <v>31.600999999999999</v>
      </c>
      <c r="H244" s="33"/>
    </row>
    <row r="245" spans="2:8" s="1" customFormat="1" ht="16.899999999999999" customHeight="1">
      <c r="B245" s="33"/>
      <c r="C245" s="198" t="s">
        <v>1333</v>
      </c>
      <c r="D245" s="198" t="s">
        <v>2505</v>
      </c>
      <c r="E245" s="18" t="s">
        <v>90</v>
      </c>
      <c r="F245" s="199">
        <v>31.600999999999999</v>
      </c>
      <c r="H245" s="33"/>
    </row>
    <row r="246" spans="2:8" s="1" customFormat="1" ht="16.899999999999999" customHeight="1">
      <c r="B246" s="33"/>
      <c r="C246" s="198" t="s">
        <v>1060</v>
      </c>
      <c r="D246" s="198" t="s">
        <v>1061</v>
      </c>
      <c r="E246" s="18" t="s">
        <v>90</v>
      </c>
      <c r="F246" s="199">
        <v>34.761000000000003</v>
      </c>
      <c r="H246" s="33"/>
    </row>
    <row r="247" spans="2:8" s="1" customFormat="1" ht="16.899999999999999" customHeight="1">
      <c r="B247" s="33"/>
      <c r="C247" s="198" t="s">
        <v>1328</v>
      </c>
      <c r="D247" s="198" t="s">
        <v>1329</v>
      </c>
      <c r="E247" s="18" t="s">
        <v>90</v>
      </c>
      <c r="F247" s="199">
        <v>34.840000000000003</v>
      </c>
      <c r="H247" s="33"/>
    </row>
    <row r="248" spans="2:8" s="1" customFormat="1" ht="16.899999999999999" customHeight="1">
      <c r="B248" s="33"/>
      <c r="C248" s="198" t="s">
        <v>1338</v>
      </c>
      <c r="D248" s="198" t="s">
        <v>1339</v>
      </c>
      <c r="E248" s="18" t="s">
        <v>122</v>
      </c>
      <c r="F248" s="199">
        <v>3.0339999999999998</v>
      </c>
      <c r="H248" s="33"/>
    </row>
    <row r="249" spans="2:8" s="1" customFormat="1" ht="16.899999999999999" customHeight="1">
      <c r="B249" s="33"/>
      <c r="C249" s="198" t="s">
        <v>1096</v>
      </c>
      <c r="D249" s="198" t="s">
        <v>1097</v>
      </c>
      <c r="E249" s="18" t="s">
        <v>90</v>
      </c>
      <c r="F249" s="199">
        <v>46.281999999999996</v>
      </c>
      <c r="H249" s="33"/>
    </row>
    <row r="250" spans="2:8" s="1" customFormat="1" ht="16.899999999999999" customHeight="1">
      <c r="B250" s="33"/>
      <c r="C250" s="194" t="s">
        <v>148</v>
      </c>
      <c r="D250" s="195" t="s">
        <v>149</v>
      </c>
      <c r="E250" s="196" t="s">
        <v>90</v>
      </c>
      <c r="F250" s="197">
        <v>24.21</v>
      </c>
      <c r="H250" s="33"/>
    </row>
    <row r="251" spans="2:8" s="1" customFormat="1" ht="16.899999999999999" customHeight="1">
      <c r="B251" s="33"/>
      <c r="C251" s="198" t="s">
        <v>148</v>
      </c>
      <c r="D251" s="198" t="s">
        <v>262</v>
      </c>
      <c r="E251" s="18" t="s">
        <v>19</v>
      </c>
      <c r="F251" s="199">
        <v>24.21</v>
      </c>
      <c r="H251" s="33"/>
    </row>
    <row r="252" spans="2:8" s="1" customFormat="1" ht="16.899999999999999" customHeight="1">
      <c r="B252" s="33"/>
      <c r="C252" s="200" t="s">
        <v>2427</v>
      </c>
      <c r="H252" s="33"/>
    </row>
    <row r="253" spans="2:8" s="1" customFormat="1" ht="16.899999999999999" customHeight="1">
      <c r="B253" s="33"/>
      <c r="C253" s="198" t="s">
        <v>254</v>
      </c>
      <c r="D253" s="198" t="s">
        <v>2459</v>
      </c>
      <c r="E253" s="18" t="s">
        <v>90</v>
      </c>
      <c r="F253" s="199">
        <v>24.21</v>
      </c>
      <c r="H253" s="33"/>
    </row>
    <row r="254" spans="2:8" s="1" customFormat="1" ht="16.899999999999999" customHeight="1">
      <c r="B254" s="33"/>
      <c r="C254" s="198" t="s">
        <v>276</v>
      </c>
      <c r="D254" s="198" t="s">
        <v>2482</v>
      </c>
      <c r="E254" s="18" t="s">
        <v>90</v>
      </c>
      <c r="F254" s="199">
        <v>44.45</v>
      </c>
      <c r="H254" s="33"/>
    </row>
    <row r="255" spans="2:8" s="1" customFormat="1" ht="16.899999999999999" customHeight="1">
      <c r="B255" s="33"/>
      <c r="C255" s="198" t="s">
        <v>347</v>
      </c>
      <c r="D255" s="198" t="s">
        <v>2484</v>
      </c>
      <c r="E255" s="18" t="s">
        <v>90</v>
      </c>
      <c r="F255" s="199">
        <v>40.39</v>
      </c>
      <c r="H255" s="33"/>
    </row>
    <row r="256" spans="2:8" s="1" customFormat="1" ht="16.899999999999999" customHeight="1">
      <c r="B256" s="33"/>
      <c r="C256" s="198" t="s">
        <v>352</v>
      </c>
      <c r="D256" s="198" t="s">
        <v>2506</v>
      </c>
      <c r="E256" s="18" t="s">
        <v>90</v>
      </c>
      <c r="F256" s="199">
        <v>24.21</v>
      </c>
      <c r="H256" s="33"/>
    </row>
    <row r="257" spans="2:8" s="1" customFormat="1" ht="16.899999999999999" customHeight="1">
      <c r="B257" s="33"/>
      <c r="C257" s="194" t="s">
        <v>151</v>
      </c>
      <c r="D257" s="195" t="s">
        <v>152</v>
      </c>
      <c r="E257" s="196" t="s">
        <v>90</v>
      </c>
      <c r="F257" s="197">
        <v>4.26</v>
      </c>
      <c r="H257" s="33"/>
    </row>
    <row r="258" spans="2:8" s="1" customFormat="1" ht="16.899999999999999" customHeight="1">
      <c r="B258" s="33"/>
      <c r="C258" s="198" t="s">
        <v>19</v>
      </c>
      <c r="D258" s="198" t="s">
        <v>88</v>
      </c>
      <c r="E258" s="18" t="s">
        <v>19</v>
      </c>
      <c r="F258" s="199">
        <v>1.84</v>
      </c>
      <c r="H258" s="33"/>
    </row>
    <row r="259" spans="2:8" s="1" customFormat="1" ht="16.899999999999999" customHeight="1">
      <c r="B259" s="33"/>
      <c r="C259" s="198" t="s">
        <v>19</v>
      </c>
      <c r="D259" s="198" t="s">
        <v>2035</v>
      </c>
      <c r="E259" s="18" t="s">
        <v>19</v>
      </c>
      <c r="F259" s="199">
        <v>2.42</v>
      </c>
      <c r="H259" s="33"/>
    </row>
    <row r="260" spans="2:8" s="1" customFormat="1" ht="16.899999999999999" customHeight="1">
      <c r="B260" s="33"/>
      <c r="C260" s="198" t="s">
        <v>151</v>
      </c>
      <c r="D260" s="198" t="s">
        <v>393</v>
      </c>
      <c r="E260" s="18" t="s">
        <v>19</v>
      </c>
      <c r="F260" s="199">
        <v>4.26</v>
      </c>
      <c r="H260" s="33"/>
    </row>
    <row r="261" spans="2:8" s="1" customFormat="1" ht="16.899999999999999" customHeight="1">
      <c r="B261" s="33"/>
      <c r="C261" s="200" t="s">
        <v>2427</v>
      </c>
      <c r="H261" s="33"/>
    </row>
    <row r="262" spans="2:8" s="1" customFormat="1" ht="16.899999999999999" customHeight="1">
      <c r="B262" s="33"/>
      <c r="C262" s="198" t="s">
        <v>2120</v>
      </c>
      <c r="D262" s="198" t="s">
        <v>2433</v>
      </c>
      <c r="E262" s="18" t="s">
        <v>90</v>
      </c>
      <c r="F262" s="199">
        <v>4.26</v>
      </c>
      <c r="H262" s="33"/>
    </row>
    <row r="263" spans="2:8" s="1" customFormat="1" ht="16.899999999999999" customHeight="1">
      <c r="B263" s="33"/>
      <c r="C263" s="198" t="s">
        <v>2125</v>
      </c>
      <c r="D263" s="198" t="s">
        <v>2507</v>
      </c>
      <c r="E263" s="18" t="s">
        <v>90</v>
      </c>
      <c r="F263" s="199">
        <v>4.26</v>
      </c>
      <c r="H263" s="33"/>
    </row>
    <row r="264" spans="2:8" s="1" customFormat="1" ht="16.899999999999999" customHeight="1">
      <c r="B264" s="33"/>
      <c r="C264" s="198" t="s">
        <v>2156</v>
      </c>
      <c r="D264" s="198" t="s">
        <v>2508</v>
      </c>
      <c r="E264" s="18" t="s">
        <v>90</v>
      </c>
      <c r="F264" s="199">
        <v>4.26</v>
      </c>
      <c r="H264" s="33"/>
    </row>
    <row r="265" spans="2:8" s="1" customFormat="1" ht="16.899999999999999" customHeight="1">
      <c r="B265" s="33"/>
      <c r="C265" s="194" t="s">
        <v>154</v>
      </c>
      <c r="D265" s="195" t="s">
        <v>155</v>
      </c>
      <c r="E265" s="196" t="s">
        <v>122</v>
      </c>
      <c r="F265" s="197">
        <v>8.2210000000000001</v>
      </c>
      <c r="H265" s="33"/>
    </row>
    <row r="266" spans="2:8" s="1" customFormat="1" ht="16.899999999999999" customHeight="1">
      <c r="B266" s="33"/>
      <c r="C266" s="198" t="s">
        <v>154</v>
      </c>
      <c r="D266" s="198" t="s">
        <v>311</v>
      </c>
      <c r="E266" s="18" t="s">
        <v>19</v>
      </c>
      <c r="F266" s="199">
        <v>8.2210000000000001</v>
      </c>
      <c r="H266" s="33"/>
    </row>
    <row r="267" spans="2:8" s="1" customFormat="1" ht="16.899999999999999" customHeight="1">
      <c r="B267" s="33"/>
      <c r="C267" s="200" t="s">
        <v>2427</v>
      </c>
      <c r="H267" s="33"/>
    </row>
    <row r="268" spans="2:8" s="1" customFormat="1" ht="16.899999999999999" customHeight="1">
      <c r="B268" s="33"/>
      <c r="C268" s="198" t="s">
        <v>307</v>
      </c>
      <c r="D268" s="198" t="s">
        <v>2475</v>
      </c>
      <c r="E268" s="18" t="s">
        <v>122</v>
      </c>
      <c r="F268" s="199">
        <v>8.2210000000000001</v>
      </c>
      <c r="H268" s="33"/>
    </row>
    <row r="269" spans="2:8" s="1" customFormat="1" ht="16.899999999999999" customHeight="1">
      <c r="B269" s="33"/>
      <c r="C269" s="198" t="s">
        <v>318</v>
      </c>
      <c r="D269" s="198" t="s">
        <v>2476</v>
      </c>
      <c r="E269" s="18" t="s">
        <v>122</v>
      </c>
      <c r="F269" s="199">
        <v>82.213999999999999</v>
      </c>
      <c r="H269" s="33"/>
    </row>
    <row r="270" spans="2:8" s="1" customFormat="1" ht="16.899999999999999" customHeight="1">
      <c r="B270" s="33"/>
      <c r="C270" s="198" t="s">
        <v>322</v>
      </c>
      <c r="D270" s="198" t="s">
        <v>2509</v>
      </c>
      <c r="E270" s="18" t="s">
        <v>324</v>
      </c>
      <c r="F270" s="199">
        <v>14.798</v>
      </c>
      <c r="H270" s="33"/>
    </row>
    <row r="271" spans="2:8" s="1" customFormat="1" ht="16.899999999999999" customHeight="1">
      <c r="B271" s="33"/>
      <c r="C271" s="198" t="s">
        <v>313</v>
      </c>
      <c r="D271" s="198" t="s">
        <v>2510</v>
      </c>
      <c r="E271" s="18" t="s">
        <v>122</v>
      </c>
      <c r="F271" s="199">
        <v>8.2210000000000001</v>
      </c>
      <c r="H271" s="33"/>
    </row>
    <row r="272" spans="2:8" s="1" customFormat="1" ht="16.899999999999999" customHeight="1">
      <c r="B272" s="33"/>
      <c r="C272" s="194" t="s">
        <v>157</v>
      </c>
      <c r="D272" s="195" t="s">
        <v>158</v>
      </c>
      <c r="E272" s="196" t="s">
        <v>90</v>
      </c>
      <c r="F272" s="197">
        <v>39.799999999999997</v>
      </c>
      <c r="H272" s="33"/>
    </row>
    <row r="273" spans="2:8" s="1" customFormat="1" ht="16.899999999999999" customHeight="1">
      <c r="B273" s="33"/>
      <c r="C273" s="198" t="s">
        <v>19</v>
      </c>
      <c r="D273" s="198" t="s">
        <v>1189</v>
      </c>
      <c r="E273" s="18" t="s">
        <v>19</v>
      </c>
      <c r="F273" s="199">
        <v>0</v>
      </c>
      <c r="H273" s="33"/>
    </row>
    <row r="274" spans="2:8" s="1" customFormat="1" ht="16.899999999999999" customHeight="1">
      <c r="B274" s="33"/>
      <c r="C274" s="198" t="s">
        <v>157</v>
      </c>
      <c r="D274" s="198" t="s">
        <v>1190</v>
      </c>
      <c r="E274" s="18" t="s">
        <v>19</v>
      </c>
      <c r="F274" s="199">
        <v>39.799999999999997</v>
      </c>
      <c r="H274" s="33"/>
    </row>
    <row r="275" spans="2:8" s="1" customFormat="1" ht="16.899999999999999" customHeight="1">
      <c r="B275" s="33"/>
      <c r="C275" s="200" t="s">
        <v>2427</v>
      </c>
      <c r="H275" s="33"/>
    </row>
    <row r="276" spans="2:8" s="1" customFormat="1" ht="16.899999999999999" customHeight="1">
      <c r="B276" s="33"/>
      <c r="C276" s="198" t="s">
        <v>1185</v>
      </c>
      <c r="D276" s="198" t="s">
        <v>2511</v>
      </c>
      <c r="E276" s="18" t="s">
        <v>90</v>
      </c>
      <c r="F276" s="199">
        <v>39.799999999999997</v>
      </c>
      <c r="H276" s="33"/>
    </row>
    <row r="277" spans="2:8" s="1" customFormat="1" ht="16.899999999999999" customHeight="1">
      <c r="B277" s="33"/>
      <c r="C277" s="198" t="s">
        <v>1204</v>
      </c>
      <c r="D277" s="198" t="s">
        <v>2512</v>
      </c>
      <c r="E277" s="18" t="s">
        <v>90</v>
      </c>
      <c r="F277" s="199">
        <v>39.799999999999997</v>
      </c>
      <c r="H277" s="33"/>
    </row>
    <row r="278" spans="2:8" s="1" customFormat="1" ht="16.899999999999999" customHeight="1">
      <c r="B278" s="33"/>
      <c r="C278" s="194" t="s">
        <v>160</v>
      </c>
      <c r="D278" s="195" t="s">
        <v>161</v>
      </c>
      <c r="E278" s="196" t="s">
        <v>90</v>
      </c>
      <c r="F278" s="197">
        <v>126.35</v>
      </c>
      <c r="H278" s="33"/>
    </row>
    <row r="279" spans="2:8" s="1" customFormat="1" ht="16.899999999999999" customHeight="1">
      <c r="B279" s="33"/>
      <c r="C279" s="198" t="s">
        <v>19</v>
      </c>
      <c r="D279" s="198" t="s">
        <v>1179</v>
      </c>
      <c r="E279" s="18" t="s">
        <v>19</v>
      </c>
      <c r="F279" s="199">
        <v>0</v>
      </c>
      <c r="H279" s="33"/>
    </row>
    <row r="280" spans="2:8" s="1" customFormat="1" ht="16.899999999999999" customHeight="1">
      <c r="B280" s="33"/>
      <c r="C280" s="198" t="s">
        <v>160</v>
      </c>
      <c r="D280" s="198" t="s">
        <v>1180</v>
      </c>
      <c r="E280" s="18" t="s">
        <v>19</v>
      </c>
      <c r="F280" s="199">
        <v>126.35</v>
      </c>
      <c r="H280" s="33"/>
    </row>
    <row r="281" spans="2:8" s="1" customFormat="1" ht="16.899999999999999" customHeight="1">
      <c r="B281" s="33"/>
      <c r="C281" s="200" t="s">
        <v>2427</v>
      </c>
      <c r="H281" s="33"/>
    </row>
    <row r="282" spans="2:8" s="1" customFormat="1" ht="16.899999999999999" customHeight="1">
      <c r="B282" s="33"/>
      <c r="C282" s="198" t="s">
        <v>1175</v>
      </c>
      <c r="D282" s="198" t="s">
        <v>2513</v>
      </c>
      <c r="E282" s="18" t="s">
        <v>90</v>
      </c>
      <c r="F282" s="199">
        <v>126.35</v>
      </c>
      <c r="H282" s="33"/>
    </row>
    <row r="283" spans="2:8" s="1" customFormat="1" ht="16.899999999999999" customHeight="1">
      <c r="B283" s="33"/>
      <c r="C283" s="198" t="s">
        <v>1037</v>
      </c>
      <c r="D283" s="198" t="s">
        <v>2514</v>
      </c>
      <c r="E283" s="18" t="s">
        <v>90</v>
      </c>
      <c r="F283" s="199">
        <v>126.35</v>
      </c>
      <c r="H283" s="33"/>
    </row>
    <row r="284" spans="2:8" s="1" customFormat="1" ht="16.899999999999999" customHeight="1">
      <c r="B284" s="33"/>
      <c r="C284" s="198" t="s">
        <v>1222</v>
      </c>
      <c r="D284" s="198" t="s">
        <v>2515</v>
      </c>
      <c r="E284" s="18" t="s">
        <v>90</v>
      </c>
      <c r="F284" s="199">
        <v>126.35</v>
      </c>
      <c r="H284" s="33"/>
    </row>
    <row r="285" spans="2:8" s="1" customFormat="1" ht="16.899999999999999" customHeight="1">
      <c r="B285" s="33"/>
      <c r="C285" s="198" t="s">
        <v>1216</v>
      </c>
      <c r="D285" s="198" t="s">
        <v>2516</v>
      </c>
      <c r="E285" s="18" t="s">
        <v>90</v>
      </c>
      <c r="F285" s="199">
        <v>12.635</v>
      </c>
      <c r="H285" s="33"/>
    </row>
    <row r="286" spans="2:8" s="1" customFormat="1" ht="16.899999999999999" customHeight="1">
      <c r="B286" s="33"/>
      <c r="C286" s="198" t="s">
        <v>1230</v>
      </c>
      <c r="D286" s="198" t="s">
        <v>2517</v>
      </c>
      <c r="E286" s="18" t="s">
        <v>90</v>
      </c>
      <c r="F286" s="199">
        <v>12.635</v>
      </c>
      <c r="H286" s="33"/>
    </row>
    <row r="287" spans="2:8" s="1" customFormat="1" ht="16.899999999999999" customHeight="1">
      <c r="B287" s="33"/>
      <c r="C287" s="198" t="s">
        <v>1195</v>
      </c>
      <c r="D287" s="198" t="s">
        <v>2518</v>
      </c>
      <c r="E287" s="18" t="s">
        <v>90</v>
      </c>
      <c r="F287" s="199">
        <v>126.35</v>
      </c>
      <c r="H287" s="33"/>
    </row>
    <row r="288" spans="2:8" s="1" customFormat="1" ht="16.899999999999999" customHeight="1">
      <c r="B288" s="33"/>
      <c r="C288" s="198" t="s">
        <v>1160</v>
      </c>
      <c r="D288" s="198" t="s">
        <v>2519</v>
      </c>
      <c r="E288" s="18" t="s">
        <v>90</v>
      </c>
      <c r="F288" s="199">
        <v>126.35</v>
      </c>
      <c r="H288" s="33"/>
    </row>
    <row r="289" spans="2:8" s="1" customFormat="1" ht="16.899999999999999" customHeight="1">
      <c r="B289" s="33"/>
      <c r="C289" s="198" t="s">
        <v>1165</v>
      </c>
      <c r="D289" s="198" t="s">
        <v>2520</v>
      </c>
      <c r="E289" s="18" t="s">
        <v>90</v>
      </c>
      <c r="F289" s="199">
        <v>126.35</v>
      </c>
      <c r="H289" s="33"/>
    </row>
    <row r="290" spans="2:8" s="1" customFormat="1" ht="16.899999999999999" customHeight="1">
      <c r="B290" s="33"/>
      <c r="C290" s="198" t="s">
        <v>1170</v>
      </c>
      <c r="D290" s="198" t="s">
        <v>2521</v>
      </c>
      <c r="E290" s="18" t="s">
        <v>90</v>
      </c>
      <c r="F290" s="199">
        <v>126.35</v>
      </c>
      <c r="H290" s="33"/>
    </row>
    <row r="291" spans="2:8" s="1" customFormat="1" ht="16.899999999999999" customHeight="1">
      <c r="B291" s="33"/>
      <c r="C291" s="198" t="s">
        <v>1314</v>
      </c>
      <c r="D291" s="198" t="s">
        <v>2522</v>
      </c>
      <c r="E291" s="18" t="s">
        <v>90</v>
      </c>
      <c r="F291" s="199">
        <v>379.05</v>
      </c>
      <c r="H291" s="33"/>
    </row>
    <row r="292" spans="2:8" s="1" customFormat="1" ht="16.899999999999999" customHeight="1">
      <c r="B292" s="33"/>
      <c r="C292" s="198" t="s">
        <v>1435</v>
      </c>
      <c r="D292" s="198" t="s">
        <v>2523</v>
      </c>
      <c r="E292" s="18" t="s">
        <v>122</v>
      </c>
      <c r="F292" s="199">
        <v>6.5330000000000004</v>
      </c>
      <c r="H292" s="33"/>
    </row>
    <row r="293" spans="2:8" s="1" customFormat="1" ht="16.899999999999999" customHeight="1">
      <c r="B293" s="33"/>
      <c r="C293" s="198" t="s">
        <v>1458</v>
      </c>
      <c r="D293" s="198" t="s">
        <v>2524</v>
      </c>
      <c r="E293" s="18" t="s">
        <v>90</v>
      </c>
      <c r="F293" s="199">
        <v>252.7</v>
      </c>
      <c r="H293" s="33"/>
    </row>
    <row r="294" spans="2:8" s="1" customFormat="1" ht="16.899999999999999" customHeight="1">
      <c r="B294" s="33"/>
      <c r="C294" s="198" t="s">
        <v>1414</v>
      </c>
      <c r="D294" s="198" t="s">
        <v>2525</v>
      </c>
      <c r="E294" s="18" t="s">
        <v>90</v>
      </c>
      <c r="F294" s="199">
        <v>126.35</v>
      </c>
      <c r="H294" s="33"/>
    </row>
    <row r="295" spans="2:8" s="1" customFormat="1" ht="16.899999999999999" customHeight="1">
      <c r="B295" s="33"/>
      <c r="C295" s="198" t="s">
        <v>1521</v>
      </c>
      <c r="D295" s="198" t="s">
        <v>2526</v>
      </c>
      <c r="E295" s="18" t="s">
        <v>122</v>
      </c>
      <c r="F295" s="199">
        <v>6.8120000000000003</v>
      </c>
      <c r="H295" s="33"/>
    </row>
    <row r="296" spans="2:8" s="1" customFormat="1" ht="16.899999999999999" customHeight="1">
      <c r="B296" s="33"/>
      <c r="C296" s="198" t="s">
        <v>1742</v>
      </c>
      <c r="D296" s="198" t="s">
        <v>1743</v>
      </c>
      <c r="E296" s="18" t="s">
        <v>90</v>
      </c>
      <c r="F296" s="199">
        <v>126.35</v>
      </c>
      <c r="H296" s="33"/>
    </row>
    <row r="297" spans="2:8" s="1" customFormat="1" ht="16.899999999999999" customHeight="1">
      <c r="B297" s="33"/>
      <c r="C297" s="198" t="s">
        <v>1060</v>
      </c>
      <c r="D297" s="198" t="s">
        <v>1061</v>
      </c>
      <c r="E297" s="18" t="s">
        <v>90</v>
      </c>
      <c r="F297" s="199">
        <v>117.809</v>
      </c>
      <c r="H297" s="33"/>
    </row>
    <row r="298" spans="2:8" s="1" customFormat="1" ht="16.899999999999999" customHeight="1">
      <c r="B298" s="33"/>
      <c r="C298" s="198" t="s">
        <v>1465</v>
      </c>
      <c r="D298" s="198" t="s">
        <v>1466</v>
      </c>
      <c r="E298" s="18" t="s">
        <v>122</v>
      </c>
      <c r="F298" s="199">
        <v>7.2770000000000001</v>
      </c>
      <c r="H298" s="33"/>
    </row>
    <row r="299" spans="2:8" s="1" customFormat="1" ht="16.899999999999999" customHeight="1">
      <c r="B299" s="33"/>
      <c r="C299" s="194" t="s">
        <v>163</v>
      </c>
      <c r="D299" s="195" t="s">
        <v>164</v>
      </c>
      <c r="E299" s="196" t="s">
        <v>90</v>
      </c>
      <c r="F299" s="197">
        <v>37.768000000000001</v>
      </c>
      <c r="H299" s="33"/>
    </row>
    <row r="300" spans="2:8" s="1" customFormat="1" ht="16.899999999999999" customHeight="1">
      <c r="B300" s="33"/>
      <c r="C300" s="198" t="s">
        <v>19</v>
      </c>
      <c r="D300" s="198" t="s">
        <v>471</v>
      </c>
      <c r="E300" s="18" t="s">
        <v>19</v>
      </c>
      <c r="F300" s="199">
        <v>0</v>
      </c>
      <c r="H300" s="33"/>
    </row>
    <row r="301" spans="2:8" s="1" customFormat="1" ht="16.899999999999999" customHeight="1">
      <c r="B301" s="33"/>
      <c r="C301" s="198" t="s">
        <v>19</v>
      </c>
      <c r="D301" s="198" t="s">
        <v>472</v>
      </c>
      <c r="E301" s="18" t="s">
        <v>19</v>
      </c>
      <c r="F301" s="199">
        <v>29.896000000000001</v>
      </c>
      <c r="H301" s="33"/>
    </row>
    <row r="302" spans="2:8" s="1" customFormat="1" ht="16.899999999999999" customHeight="1">
      <c r="B302" s="33"/>
      <c r="C302" s="198" t="s">
        <v>19</v>
      </c>
      <c r="D302" s="198" t="s">
        <v>473</v>
      </c>
      <c r="E302" s="18" t="s">
        <v>19</v>
      </c>
      <c r="F302" s="199">
        <v>0</v>
      </c>
      <c r="H302" s="33"/>
    </row>
    <row r="303" spans="2:8" s="1" customFormat="1" ht="16.899999999999999" customHeight="1">
      <c r="B303" s="33"/>
      <c r="C303" s="198" t="s">
        <v>19</v>
      </c>
      <c r="D303" s="198" t="s">
        <v>474</v>
      </c>
      <c r="E303" s="18" t="s">
        <v>19</v>
      </c>
      <c r="F303" s="199">
        <v>7.8719999999999999</v>
      </c>
      <c r="H303" s="33"/>
    </row>
    <row r="304" spans="2:8" s="1" customFormat="1" ht="16.899999999999999" customHeight="1">
      <c r="B304" s="33"/>
      <c r="C304" s="198" t="s">
        <v>163</v>
      </c>
      <c r="D304" s="198" t="s">
        <v>393</v>
      </c>
      <c r="E304" s="18" t="s">
        <v>19</v>
      </c>
      <c r="F304" s="199">
        <v>37.768000000000001</v>
      </c>
      <c r="H304" s="33"/>
    </row>
    <row r="305" spans="2:8" s="1" customFormat="1" ht="16.899999999999999" customHeight="1">
      <c r="B305" s="33"/>
      <c r="C305" s="200" t="s">
        <v>2427</v>
      </c>
      <c r="H305" s="33"/>
    </row>
    <row r="306" spans="2:8" s="1" customFormat="1" ht="16.899999999999999" customHeight="1">
      <c r="B306" s="33"/>
      <c r="C306" s="198" t="s">
        <v>467</v>
      </c>
      <c r="D306" s="198" t="s">
        <v>2464</v>
      </c>
      <c r="E306" s="18" t="s">
        <v>90</v>
      </c>
      <c r="F306" s="199">
        <v>50.551000000000002</v>
      </c>
      <c r="H306" s="33"/>
    </row>
    <row r="307" spans="2:8" s="1" customFormat="1" ht="16.899999999999999" customHeight="1">
      <c r="B307" s="33"/>
      <c r="C307" s="198" t="s">
        <v>539</v>
      </c>
      <c r="D307" s="198" t="s">
        <v>2527</v>
      </c>
      <c r="E307" s="18" t="s">
        <v>90</v>
      </c>
      <c r="F307" s="199">
        <v>37.768000000000001</v>
      </c>
      <c r="H307" s="33"/>
    </row>
    <row r="308" spans="2:8" s="1" customFormat="1" ht="16.899999999999999" customHeight="1">
      <c r="B308" s="33"/>
      <c r="C308" s="198" t="s">
        <v>529</v>
      </c>
      <c r="D308" s="198" t="s">
        <v>2528</v>
      </c>
      <c r="E308" s="18" t="s">
        <v>90</v>
      </c>
      <c r="F308" s="199">
        <v>37.768000000000001</v>
      </c>
      <c r="H308" s="33"/>
    </row>
    <row r="309" spans="2:8" s="1" customFormat="1" ht="16.899999999999999" customHeight="1">
      <c r="B309" s="33"/>
      <c r="C309" s="198" t="s">
        <v>947</v>
      </c>
      <c r="D309" s="198" t="s">
        <v>2430</v>
      </c>
      <c r="E309" s="18" t="s">
        <v>90</v>
      </c>
      <c r="F309" s="199">
        <v>39.607999999999997</v>
      </c>
      <c r="H309" s="33"/>
    </row>
    <row r="310" spans="2:8" s="1" customFormat="1" ht="16.899999999999999" customHeight="1">
      <c r="B310" s="33"/>
      <c r="C310" s="198" t="s">
        <v>957</v>
      </c>
      <c r="D310" s="198" t="s">
        <v>2431</v>
      </c>
      <c r="E310" s="18" t="s">
        <v>90</v>
      </c>
      <c r="F310" s="199">
        <v>39.607999999999997</v>
      </c>
      <c r="H310" s="33"/>
    </row>
    <row r="311" spans="2:8" s="1" customFormat="1" ht="16.899999999999999" customHeight="1">
      <c r="B311" s="33"/>
      <c r="C311" s="198" t="s">
        <v>962</v>
      </c>
      <c r="D311" s="198" t="s">
        <v>2432</v>
      </c>
      <c r="E311" s="18" t="s">
        <v>90</v>
      </c>
      <c r="F311" s="199">
        <v>39.607999999999997</v>
      </c>
      <c r="H311" s="33"/>
    </row>
    <row r="312" spans="2:8" s="1" customFormat="1" ht="16.899999999999999" customHeight="1">
      <c r="B312" s="33"/>
      <c r="C312" s="198" t="s">
        <v>972</v>
      </c>
      <c r="D312" s="198" t="s">
        <v>2529</v>
      </c>
      <c r="E312" s="18" t="s">
        <v>90</v>
      </c>
      <c r="F312" s="199">
        <v>37.768000000000001</v>
      </c>
      <c r="H312" s="33"/>
    </row>
    <row r="313" spans="2:8" s="1" customFormat="1" ht="16.899999999999999" customHeight="1">
      <c r="B313" s="33"/>
      <c r="C313" s="198" t="s">
        <v>1379</v>
      </c>
      <c r="D313" s="198" t="s">
        <v>2530</v>
      </c>
      <c r="E313" s="18" t="s">
        <v>90</v>
      </c>
      <c r="F313" s="199">
        <v>37.768000000000001</v>
      </c>
      <c r="H313" s="33"/>
    </row>
    <row r="314" spans="2:8" s="1" customFormat="1" ht="16.899999999999999" customHeight="1">
      <c r="B314" s="33"/>
      <c r="C314" s="198" t="s">
        <v>788</v>
      </c>
      <c r="D314" s="198" t="s">
        <v>2531</v>
      </c>
      <c r="E314" s="18" t="s">
        <v>90</v>
      </c>
      <c r="F314" s="199">
        <v>37.768000000000001</v>
      </c>
      <c r="H314" s="33"/>
    </row>
    <row r="315" spans="2:8" s="1" customFormat="1" ht="16.899999999999999" customHeight="1">
      <c r="B315" s="33"/>
      <c r="C315" s="198" t="s">
        <v>801</v>
      </c>
      <c r="D315" s="198" t="s">
        <v>2532</v>
      </c>
      <c r="E315" s="18" t="s">
        <v>90</v>
      </c>
      <c r="F315" s="199">
        <v>37.768000000000001</v>
      </c>
      <c r="H315" s="33"/>
    </row>
    <row r="316" spans="2:8" s="1" customFormat="1" ht="16.899999999999999" customHeight="1">
      <c r="B316" s="33"/>
      <c r="C316" s="194" t="s">
        <v>166</v>
      </c>
      <c r="D316" s="195" t="s">
        <v>167</v>
      </c>
      <c r="E316" s="196" t="s">
        <v>90</v>
      </c>
      <c r="F316" s="197">
        <v>153.40600000000001</v>
      </c>
      <c r="H316" s="33"/>
    </row>
    <row r="317" spans="2:8" s="1" customFormat="1" ht="16.899999999999999" customHeight="1">
      <c r="B317" s="33"/>
      <c r="C317" s="198" t="s">
        <v>19</v>
      </c>
      <c r="D317" s="198" t="s">
        <v>492</v>
      </c>
      <c r="E317" s="18" t="s">
        <v>19</v>
      </c>
      <c r="F317" s="199">
        <v>0</v>
      </c>
      <c r="H317" s="33"/>
    </row>
    <row r="318" spans="2:8" s="1" customFormat="1" ht="16.899999999999999" customHeight="1">
      <c r="B318" s="33"/>
      <c r="C318" s="198" t="s">
        <v>19</v>
      </c>
      <c r="D318" s="198" t="s">
        <v>493</v>
      </c>
      <c r="E318" s="18" t="s">
        <v>19</v>
      </c>
      <c r="F318" s="199">
        <v>237.3</v>
      </c>
      <c r="H318" s="33"/>
    </row>
    <row r="319" spans="2:8" s="1" customFormat="1" ht="16.899999999999999" customHeight="1">
      <c r="B319" s="33"/>
      <c r="C319" s="198" t="s">
        <v>19</v>
      </c>
      <c r="D319" s="198" t="s">
        <v>494</v>
      </c>
      <c r="E319" s="18" t="s">
        <v>19</v>
      </c>
      <c r="F319" s="199">
        <v>0</v>
      </c>
      <c r="H319" s="33"/>
    </row>
    <row r="320" spans="2:8" s="1" customFormat="1" ht="16.899999999999999" customHeight="1">
      <c r="B320" s="33"/>
      <c r="C320" s="198" t="s">
        <v>19</v>
      </c>
      <c r="D320" s="198" t="s">
        <v>495</v>
      </c>
      <c r="E320" s="18" t="s">
        <v>19</v>
      </c>
      <c r="F320" s="199">
        <v>45.264000000000003</v>
      </c>
      <c r="H320" s="33"/>
    </row>
    <row r="321" spans="2:8" s="1" customFormat="1" ht="16.899999999999999" customHeight="1">
      <c r="B321" s="33"/>
      <c r="C321" s="198" t="s">
        <v>19</v>
      </c>
      <c r="D321" s="198" t="s">
        <v>496</v>
      </c>
      <c r="E321" s="18" t="s">
        <v>19</v>
      </c>
      <c r="F321" s="199">
        <v>-94.948999999999998</v>
      </c>
      <c r="H321" s="33"/>
    </row>
    <row r="322" spans="2:8" s="1" customFormat="1" ht="16.899999999999999" customHeight="1">
      <c r="B322" s="33"/>
      <c r="C322" s="198" t="s">
        <v>19</v>
      </c>
      <c r="D322" s="198" t="s">
        <v>497</v>
      </c>
      <c r="E322" s="18" t="s">
        <v>19</v>
      </c>
      <c r="F322" s="199">
        <v>4.1399999999999997</v>
      </c>
      <c r="H322" s="33"/>
    </row>
    <row r="323" spans="2:8" s="1" customFormat="1" ht="16.899999999999999" customHeight="1">
      <c r="B323" s="33"/>
      <c r="C323" s="198" t="s">
        <v>19</v>
      </c>
      <c r="D323" s="198" t="s">
        <v>498</v>
      </c>
      <c r="E323" s="18" t="s">
        <v>19</v>
      </c>
      <c r="F323" s="199">
        <v>-38.348999999999997</v>
      </c>
      <c r="H323" s="33"/>
    </row>
    <row r="324" spans="2:8" s="1" customFormat="1" ht="16.899999999999999" customHeight="1">
      <c r="B324" s="33"/>
      <c r="C324" s="198" t="s">
        <v>166</v>
      </c>
      <c r="D324" s="198" t="s">
        <v>393</v>
      </c>
      <c r="E324" s="18" t="s">
        <v>19</v>
      </c>
      <c r="F324" s="199">
        <v>153.40600000000001</v>
      </c>
      <c r="H324" s="33"/>
    </row>
    <row r="325" spans="2:8" s="1" customFormat="1" ht="16.899999999999999" customHeight="1">
      <c r="B325" s="33"/>
      <c r="C325" s="200" t="s">
        <v>2427</v>
      </c>
      <c r="H325" s="33"/>
    </row>
    <row r="326" spans="2:8" s="1" customFormat="1" ht="16.899999999999999" customHeight="1">
      <c r="B326" s="33"/>
      <c r="C326" s="198" t="s">
        <v>488</v>
      </c>
      <c r="D326" s="198" t="s">
        <v>2465</v>
      </c>
      <c r="E326" s="18" t="s">
        <v>90</v>
      </c>
      <c r="F326" s="199">
        <v>153.40600000000001</v>
      </c>
      <c r="H326" s="33"/>
    </row>
    <row r="327" spans="2:8" s="1" customFormat="1" ht="16.899999999999999" customHeight="1">
      <c r="B327" s="33"/>
      <c r="C327" s="198" t="s">
        <v>449</v>
      </c>
      <c r="D327" s="198" t="s">
        <v>2453</v>
      </c>
      <c r="E327" s="18" t="s">
        <v>90</v>
      </c>
      <c r="F327" s="199">
        <v>263.81599999999997</v>
      </c>
      <c r="H327" s="33"/>
    </row>
    <row r="328" spans="2:8" s="1" customFormat="1" ht="16.899999999999999" customHeight="1">
      <c r="B328" s="33"/>
      <c r="C328" s="198" t="s">
        <v>438</v>
      </c>
      <c r="D328" s="198" t="s">
        <v>2533</v>
      </c>
      <c r="E328" s="18" t="s">
        <v>90</v>
      </c>
      <c r="F328" s="199">
        <v>153.40600000000001</v>
      </c>
      <c r="H328" s="33"/>
    </row>
    <row r="329" spans="2:8" s="1" customFormat="1" ht="16.899999999999999" customHeight="1">
      <c r="B329" s="33"/>
      <c r="C329" s="198" t="s">
        <v>534</v>
      </c>
      <c r="D329" s="198" t="s">
        <v>2534</v>
      </c>
      <c r="E329" s="18" t="s">
        <v>90</v>
      </c>
      <c r="F329" s="199">
        <v>204.53800000000001</v>
      </c>
      <c r="H329" s="33"/>
    </row>
    <row r="330" spans="2:8" s="1" customFormat="1" ht="16.899999999999999" customHeight="1">
      <c r="B330" s="33"/>
      <c r="C330" s="198" t="s">
        <v>460</v>
      </c>
      <c r="D330" s="198" t="s">
        <v>2456</v>
      </c>
      <c r="E330" s="18" t="s">
        <v>90</v>
      </c>
      <c r="F330" s="199">
        <v>263.81599999999997</v>
      </c>
      <c r="H330" s="33"/>
    </row>
    <row r="331" spans="2:8" s="1" customFormat="1" ht="16.899999999999999" customHeight="1">
      <c r="B331" s="33"/>
      <c r="C331" s="198" t="s">
        <v>624</v>
      </c>
      <c r="D331" s="198" t="s">
        <v>2535</v>
      </c>
      <c r="E331" s="18" t="s">
        <v>90</v>
      </c>
      <c r="F331" s="199">
        <v>204.53800000000001</v>
      </c>
      <c r="H331" s="33"/>
    </row>
    <row r="332" spans="2:8" s="1" customFormat="1" ht="16.899999999999999" customHeight="1">
      <c r="B332" s="33"/>
      <c r="C332" s="198" t="s">
        <v>783</v>
      </c>
      <c r="D332" s="198" t="s">
        <v>2536</v>
      </c>
      <c r="E332" s="18" t="s">
        <v>90</v>
      </c>
      <c r="F332" s="199">
        <v>204.53800000000001</v>
      </c>
      <c r="H332" s="33"/>
    </row>
    <row r="333" spans="2:8" s="1" customFormat="1" ht="16.899999999999999" customHeight="1">
      <c r="B333" s="33"/>
      <c r="C333" s="194" t="s">
        <v>169</v>
      </c>
      <c r="D333" s="195" t="s">
        <v>170</v>
      </c>
      <c r="E333" s="196" t="s">
        <v>90</v>
      </c>
      <c r="F333" s="197">
        <v>38.348999999999997</v>
      </c>
      <c r="H333" s="33"/>
    </row>
    <row r="334" spans="2:8" s="1" customFormat="1" ht="16.899999999999999" customHeight="1">
      <c r="B334" s="33"/>
      <c r="C334" s="198" t="s">
        <v>19</v>
      </c>
      <c r="D334" s="198" t="s">
        <v>509</v>
      </c>
      <c r="E334" s="18" t="s">
        <v>19</v>
      </c>
      <c r="F334" s="199">
        <v>0</v>
      </c>
      <c r="H334" s="33"/>
    </row>
    <row r="335" spans="2:8" s="1" customFormat="1" ht="16.899999999999999" customHeight="1">
      <c r="B335" s="33"/>
      <c r="C335" s="198" t="s">
        <v>19</v>
      </c>
      <c r="D335" s="198" t="s">
        <v>510</v>
      </c>
      <c r="E335" s="18" t="s">
        <v>19</v>
      </c>
      <c r="F335" s="199">
        <v>29.492999999999999</v>
      </c>
      <c r="H335" s="33"/>
    </row>
    <row r="336" spans="2:8" s="1" customFormat="1" ht="16.899999999999999" customHeight="1">
      <c r="B336" s="33"/>
      <c r="C336" s="198" t="s">
        <v>19</v>
      </c>
      <c r="D336" s="198" t="s">
        <v>511</v>
      </c>
      <c r="E336" s="18" t="s">
        <v>19</v>
      </c>
      <c r="F336" s="199">
        <v>0</v>
      </c>
      <c r="H336" s="33"/>
    </row>
    <row r="337" spans="2:8" s="1" customFormat="1" ht="16.899999999999999" customHeight="1">
      <c r="B337" s="33"/>
      <c r="C337" s="198" t="s">
        <v>19</v>
      </c>
      <c r="D337" s="198" t="s">
        <v>512</v>
      </c>
      <c r="E337" s="18" t="s">
        <v>19</v>
      </c>
      <c r="F337" s="199">
        <v>8.8559999999999999</v>
      </c>
      <c r="H337" s="33"/>
    </row>
    <row r="338" spans="2:8" s="1" customFormat="1" ht="16.899999999999999" customHeight="1">
      <c r="B338" s="33"/>
      <c r="C338" s="198" t="s">
        <v>169</v>
      </c>
      <c r="D338" s="198" t="s">
        <v>393</v>
      </c>
      <c r="E338" s="18" t="s">
        <v>19</v>
      </c>
      <c r="F338" s="199">
        <v>38.348999999999997</v>
      </c>
      <c r="H338" s="33"/>
    </row>
    <row r="339" spans="2:8" s="1" customFormat="1" ht="16.899999999999999" customHeight="1">
      <c r="B339" s="33"/>
      <c r="C339" s="200" t="s">
        <v>2427</v>
      </c>
      <c r="H339" s="33"/>
    </row>
    <row r="340" spans="2:8" s="1" customFormat="1" ht="16.899999999999999" customHeight="1">
      <c r="B340" s="33"/>
      <c r="C340" s="198" t="s">
        <v>505</v>
      </c>
      <c r="D340" s="198" t="s">
        <v>2466</v>
      </c>
      <c r="E340" s="18" t="s">
        <v>90</v>
      </c>
      <c r="F340" s="199">
        <v>38.348999999999997</v>
      </c>
      <c r="H340" s="33"/>
    </row>
    <row r="341" spans="2:8" s="1" customFormat="1" ht="16.899999999999999" customHeight="1">
      <c r="B341" s="33"/>
      <c r="C341" s="198" t="s">
        <v>449</v>
      </c>
      <c r="D341" s="198" t="s">
        <v>2453</v>
      </c>
      <c r="E341" s="18" t="s">
        <v>90</v>
      </c>
      <c r="F341" s="199">
        <v>263.81599999999997</v>
      </c>
      <c r="H341" s="33"/>
    </row>
    <row r="342" spans="2:8" s="1" customFormat="1" ht="16.899999999999999" customHeight="1">
      <c r="B342" s="33"/>
      <c r="C342" s="198" t="s">
        <v>488</v>
      </c>
      <c r="D342" s="198" t="s">
        <v>2465</v>
      </c>
      <c r="E342" s="18" t="s">
        <v>90</v>
      </c>
      <c r="F342" s="199">
        <v>153.40600000000001</v>
      </c>
      <c r="H342" s="33"/>
    </row>
    <row r="343" spans="2:8" s="1" customFormat="1" ht="16.899999999999999" customHeight="1">
      <c r="B343" s="33"/>
      <c r="C343" s="198" t="s">
        <v>519</v>
      </c>
      <c r="D343" s="198" t="s">
        <v>2537</v>
      </c>
      <c r="E343" s="18" t="s">
        <v>90</v>
      </c>
      <c r="F343" s="199">
        <v>38.348999999999997</v>
      </c>
      <c r="H343" s="33"/>
    </row>
    <row r="344" spans="2:8" s="1" customFormat="1" ht="16.899999999999999" customHeight="1">
      <c r="B344" s="33"/>
      <c r="C344" s="198" t="s">
        <v>524</v>
      </c>
      <c r="D344" s="198" t="s">
        <v>2538</v>
      </c>
      <c r="E344" s="18" t="s">
        <v>90</v>
      </c>
      <c r="F344" s="199">
        <v>38.348999999999997</v>
      </c>
      <c r="H344" s="33"/>
    </row>
    <row r="345" spans="2:8" s="1" customFormat="1" ht="16.899999999999999" customHeight="1">
      <c r="B345" s="33"/>
      <c r="C345" s="198" t="s">
        <v>534</v>
      </c>
      <c r="D345" s="198" t="s">
        <v>2534</v>
      </c>
      <c r="E345" s="18" t="s">
        <v>90</v>
      </c>
      <c r="F345" s="199">
        <v>204.53800000000001</v>
      </c>
      <c r="H345" s="33"/>
    </row>
    <row r="346" spans="2:8" s="1" customFormat="1" ht="16.899999999999999" customHeight="1">
      <c r="B346" s="33"/>
      <c r="C346" s="198" t="s">
        <v>460</v>
      </c>
      <c r="D346" s="198" t="s">
        <v>2456</v>
      </c>
      <c r="E346" s="18" t="s">
        <v>90</v>
      </c>
      <c r="F346" s="199">
        <v>263.81599999999997</v>
      </c>
      <c r="H346" s="33"/>
    </row>
    <row r="347" spans="2:8" s="1" customFormat="1" ht="16.899999999999999" customHeight="1">
      <c r="B347" s="33"/>
      <c r="C347" s="198" t="s">
        <v>624</v>
      </c>
      <c r="D347" s="198" t="s">
        <v>2535</v>
      </c>
      <c r="E347" s="18" t="s">
        <v>90</v>
      </c>
      <c r="F347" s="199">
        <v>204.53800000000001</v>
      </c>
      <c r="H347" s="33"/>
    </row>
    <row r="348" spans="2:8" s="1" customFormat="1" ht="16.899999999999999" customHeight="1">
      <c r="B348" s="33"/>
      <c r="C348" s="198" t="s">
        <v>783</v>
      </c>
      <c r="D348" s="198" t="s">
        <v>2536</v>
      </c>
      <c r="E348" s="18" t="s">
        <v>90</v>
      </c>
      <c r="F348" s="199">
        <v>204.53800000000001</v>
      </c>
      <c r="H348" s="33"/>
    </row>
    <row r="349" spans="2:8" s="1" customFormat="1" ht="16.899999999999999" customHeight="1">
      <c r="B349" s="33"/>
      <c r="C349" s="194" t="s">
        <v>172</v>
      </c>
      <c r="D349" s="195" t="s">
        <v>173</v>
      </c>
      <c r="E349" s="196" t="s">
        <v>90</v>
      </c>
      <c r="F349" s="197">
        <v>12.782999999999999</v>
      </c>
      <c r="H349" s="33"/>
    </row>
    <row r="350" spans="2:8" s="1" customFormat="1" ht="16.899999999999999" customHeight="1">
      <c r="B350" s="33"/>
      <c r="C350" s="198" t="s">
        <v>19</v>
      </c>
      <c r="D350" s="198" t="s">
        <v>475</v>
      </c>
      <c r="E350" s="18" t="s">
        <v>19</v>
      </c>
      <c r="F350" s="199">
        <v>0</v>
      </c>
      <c r="H350" s="33"/>
    </row>
    <row r="351" spans="2:8" s="1" customFormat="1" ht="16.899999999999999" customHeight="1">
      <c r="B351" s="33"/>
      <c r="C351" s="198" t="s">
        <v>19</v>
      </c>
      <c r="D351" s="198" t="s">
        <v>476</v>
      </c>
      <c r="E351" s="18" t="s">
        <v>19</v>
      </c>
      <c r="F351" s="199">
        <v>11.211</v>
      </c>
      <c r="H351" s="33"/>
    </row>
    <row r="352" spans="2:8" s="1" customFormat="1" ht="16.899999999999999" customHeight="1">
      <c r="B352" s="33"/>
      <c r="C352" s="198" t="s">
        <v>19</v>
      </c>
      <c r="D352" s="198" t="s">
        <v>477</v>
      </c>
      <c r="E352" s="18" t="s">
        <v>19</v>
      </c>
      <c r="F352" s="199">
        <v>-1.38</v>
      </c>
      <c r="H352" s="33"/>
    </row>
    <row r="353" spans="2:8" s="1" customFormat="1" ht="16.899999999999999" customHeight="1">
      <c r="B353" s="33"/>
      <c r="C353" s="198" t="s">
        <v>19</v>
      </c>
      <c r="D353" s="198" t="s">
        <v>478</v>
      </c>
      <c r="E353" s="18" t="s">
        <v>19</v>
      </c>
      <c r="F353" s="199">
        <v>0</v>
      </c>
      <c r="H353" s="33"/>
    </row>
    <row r="354" spans="2:8" s="1" customFormat="1" ht="16.899999999999999" customHeight="1">
      <c r="B354" s="33"/>
      <c r="C354" s="198" t="s">
        <v>19</v>
      </c>
      <c r="D354" s="198" t="s">
        <v>479</v>
      </c>
      <c r="E354" s="18" t="s">
        <v>19</v>
      </c>
      <c r="F354" s="199">
        <v>2.952</v>
      </c>
      <c r="H354" s="33"/>
    </row>
    <row r="355" spans="2:8" s="1" customFormat="1" ht="16.899999999999999" customHeight="1">
      <c r="B355" s="33"/>
      <c r="C355" s="198" t="s">
        <v>172</v>
      </c>
      <c r="D355" s="198" t="s">
        <v>393</v>
      </c>
      <c r="E355" s="18" t="s">
        <v>19</v>
      </c>
      <c r="F355" s="199">
        <v>12.782999999999999</v>
      </c>
      <c r="H355" s="33"/>
    </row>
    <row r="356" spans="2:8" s="1" customFormat="1" ht="16.899999999999999" customHeight="1">
      <c r="B356" s="33"/>
      <c r="C356" s="200" t="s">
        <v>2427</v>
      </c>
      <c r="H356" s="33"/>
    </row>
    <row r="357" spans="2:8" s="1" customFormat="1" ht="16.899999999999999" customHeight="1">
      <c r="B357" s="33"/>
      <c r="C357" s="198" t="s">
        <v>467</v>
      </c>
      <c r="D357" s="198" t="s">
        <v>2464</v>
      </c>
      <c r="E357" s="18" t="s">
        <v>90</v>
      </c>
      <c r="F357" s="199">
        <v>50.551000000000002</v>
      </c>
      <c r="H357" s="33"/>
    </row>
    <row r="358" spans="2:8" s="1" customFormat="1" ht="16.899999999999999" customHeight="1">
      <c r="B358" s="33"/>
      <c r="C358" s="198" t="s">
        <v>449</v>
      </c>
      <c r="D358" s="198" t="s">
        <v>2453</v>
      </c>
      <c r="E358" s="18" t="s">
        <v>90</v>
      </c>
      <c r="F358" s="199">
        <v>263.81599999999997</v>
      </c>
      <c r="H358" s="33"/>
    </row>
    <row r="359" spans="2:8" s="1" customFormat="1" ht="16.899999999999999" customHeight="1">
      <c r="B359" s="33"/>
      <c r="C359" s="198" t="s">
        <v>534</v>
      </c>
      <c r="D359" s="198" t="s">
        <v>2534</v>
      </c>
      <c r="E359" s="18" t="s">
        <v>90</v>
      </c>
      <c r="F359" s="199">
        <v>204.53800000000001</v>
      </c>
      <c r="H359" s="33"/>
    </row>
    <row r="360" spans="2:8" s="1" customFormat="1" ht="16.899999999999999" customHeight="1">
      <c r="B360" s="33"/>
      <c r="C360" s="198" t="s">
        <v>544</v>
      </c>
      <c r="D360" s="198" t="s">
        <v>2539</v>
      </c>
      <c r="E360" s="18" t="s">
        <v>90</v>
      </c>
      <c r="F360" s="199">
        <v>12.782999999999999</v>
      </c>
      <c r="H360" s="33"/>
    </row>
    <row r="361" spans="2:8" s="1" customFormat="1" ht="16.899999999999999" customHeight="1">
      <c r="B361" s="33"/>
      <c r="C361" s="198" t="s">
        <v>460</v>
      </c>
      <c r="D361" s="198" t="s">
        <v>2456</v>
      </c>
      <c r="E361" s="18" t="s">
        <v>90</v>
      </c>
      <c r="F361" s="199">
        <v>263.81599999999997</v>
      </c>
      <c r="H361" s="33"/>
    </row>
    <row r="362" spans="2:8" s="1" customFormat="1" ht="16.899999999999999" customHeight="1">
      <c r="B362" s="33"/>
      <c r="C362" s="198" t="s">
        <v>624</v>
      </c>
      <c r="D362" s="198" t="s">
        <v>2535</v>
      </c>
      <c r="E362" s="18" t="s">
        <v>90</v>
      </c>
      <c r="F362" s="199">
        <v>204.53800000000001</v>
      </c>
      <c r="H362" s="33"/>
    </row>
    <row r="363" spans="2:8" s="1" customFormat="1" ht="16.899999999999999" customHeight="1">
      <c r="B363" s="33"/>
      <c r="C363" s="198" t="s">
        <v>783</v>
      </c>
      <c r="D363" s="198" t="s">
        <v>2536</v>
      </c>
      <c r="E363" s="18" t="s">
        <v>90</v>
      </c>
      <c r="F363" s="199">
        <v>204.53800000000001</v>
      </c>
      <c r="H363" s="33"/>
    </row>
    <row r="364" spans="2:8" s="1" customFormat="1" ht="16.899999999999999" customHeight="1">
      <c r="B364" s="33"/>
      <c r="C364" s="194" t="s">
        <v>175</v>
      </c>
      <c r="D364" s="195" t="s">
        <v>176</v>
      </c>
      <c r="E364" s="196" t="s">
        <v>90</v>
      </c>
      <c r="F364" s="197">
        <v>27.4</v>
      </c>
      <c r="H364" s="33"/>
    </row>
    <row r="365" spans="2:8" s="1" customFormat="1" ht="16.899999999999999" customHeight="1">
      <c r="B365" s="33"/>
      <c r="C365" s="198" t="s">
        <v>175</v>
      </c>
      <c r="D365" s="198" t="s">
        <v>1305</v>
      </c>
      <c r="E365" s="18" t="s">
        <v>19</v>
      </c>
      <c r="F365" s="199">
        <v>27.4</v>
      </c>
      <c r="H365" s="33"/>
    </row>
    <row r="366" spans="2:8" s="1" customFormat="1" ht="16.899999999999999" customHeight="1">
      <c r="B366" s="33"/>
      <c r="C366" s="200" t="s">
        <v>2427</v>
      </c>
      <c r="H366" s="33"/>
    </row>
    <row r="367" spans="2:8" s="1" customFormat="1" ht="16.899999999999999" customHeight="1">
      <c r="B367" s="33"/>
      <c r="C367" s="198" t="s">
        <v>1298</v>
      </c>
      <c r="D367" s="198" t="s">
        <v>2540</v>
      </c>
      <c r="E367" s="18" t="s">
        <v>90</v>
      </c>
      <c r="F367" s="199">
        <v>119.4</v>
      </c>
      <c r="H367" s="33"/>
    </row>
    <row r="368" spans="2:8" s="1" customFormat="1" ht="16.899999999999999" customHeight="1">
      <c r="B368" s="33"/>
      <c r="C368" s="198" t="s">
        <v>1185</v>
      </c>
      <c r="D368" s="198" t="s">
        <v>2511</v>
      </c>
      <c r="E368" s="18" t="s">
        <v>90</v>
      </c>
      <c r="F368" s="199">
        <v>39.799999999999997</v>
      </c>
      <c r="H368" s="33"/>
    </row>
    <row r="369" spans="2:8" s="1" customFormat="1" ht="16.899999999999999" customHeight="1">
      <c r="B369" s="33"/>
      <c r="C369" s="198" t="s">
        <v>1212</v>
      </c>
      <c r="D369" s="198" t="s">
        <v>1213</v>
      </c>
      <c r="E369" s="18" t="s">
        <v>90</v>
      </c>
      <c r="F369" s="199">
        <v>39.799999999999997</v>
      </c>
      <c r="H369" s="33"/>
    </row>
    <row r="370" spans="2:8" s="1" customFormat="1" ht="16.899999999999999" customHeight="1">
      <c r="B370" s="33"/>
      <c r="C370" s="194" t="s">
        <v>178</v>
      </c>
      <c r="D370" s="195" t="s">
        <v>176</v>
      </c>
      <c r="E370" s="196" t="s">
        <v>90</v>
      </c>
      <c r="F370" s="197">
        <v>12.4</v>
      </c>
      <c r="H370" s="33"/>
    </row>
    <row r="371" spans="2:8" s="1" customFormat="1" ht="16.899999999999999" customHeight="1">
      <c r="B371" s="33"/>
      <c r="C371" s="198" t="s">
        <v>19</v>
      </c>
      <c r="D371" s="198" t="s">
        <v>1302</v>
      </c>
      <c r="E371" s="18" t="s">
        <v>19</v>
      </c>
      <c r="F371" s="199">
        <v>0</v>
      </c>
      <c r="H371" s="33"/>
    </row>
    <row r="372" spans="2:8" s="1" customFormat="1" ht="16.899999999999999" customHeight="1">
      <c r="B372" s="33"/>
      <c r="C372" s="198" t="s">
        <v>19</v>
      </c>
      <c r="D372" s="198" t="s">
        <v>1303</v>
      </c>
      <c r="E372" s="18" t="s">
        <v>19</v>
      </c>
      <c r="F372" s="199">
        <v>0</v>
      </c>
      <c r="H372" s="33"/>
    </row>
    <row r="373" spans="2:8" s="1" customFormat="1" ht="16.899999999999999" customHeight="1">
      <c r="B373" s="33"/>
      <c r="C373" s="198" t="s">
        <v>178</v>
      </c>
      <c r="D373" s="198" t="s">
        <v>1304</v>
      </c>
      <c r="E373" s="18" t="s">
        <v>19</v>
      </c>
      <c r="F373" s="199">
        <v>12.4</v>
      </c>
      <c r="H373" s="33"/>
    </row>
    <row r="374" spans="2:8" s="1" customFormat="1" ht="16.899999999999999" customHeight="1">
      <c r="B374" s="33"/>
      <c r="C374" s="200" t="s">
        <v>2427</v>
      </c>
      <c r="H374" s="33"/>
    </row>
    <row r="375" spans="2:8" s="1" customFormat="1" ht="16.899999999999999" customHeight="1">
      <c r="B375" s="33"/>
      <c r="C375" s="198" t="s">
        <v>1298</v>
      </c>
      <c r="D375" s="198" t="s">
        <v>2540</v>
      </c>
      <c r="E375" s="18" t="s">
        <v>90</v>
      </c>
      <c r="F375" s="199">
        <v>119.4</v>
      </c>
      <c r="H375" s="33"/>
    </row>
    <row r="376" spans="2:8" s="1" customFormat="1" ht="16.899999999999999" customHeight="1">
      <c r="B376" s="33"/>
      <c r="C376" s="198" t="s">
        <v>1185</v>
      </c>
      <c r="D376" s="198" t="s">
        <v>2511</v>
      </c>
      <c r="E376" s="18" t="s">
        <v>90</v>
      </c>
      <c r="F376" s="199">
        <v>39.799999999999997</v>
      </c>
      <c r="H376" s="33"/>
    </row>
    <row r="377" spans="2:8" s="1" customFormat="1" ht="16.899999999999999" customHeight="1">
      <c r="B377" s="33"/>
      <c r="C377" s="198" t="s">
        <v>1212</v>
      </c>
      <c r="D377" s="198" t="s">
        <v>1213</v>
      </c>
      <c r="E377" s="18" t="s">
        <v>90</v>
      </c>
      <c r="F377" s="199">
        <v>39.799999999999997</v>
      </c>
      <c r="H377" s="33"/>
    </row>
    <row r="378" spans="2:8" s="1" customFormat="1" ht="16.899999999999999" customHeight="1">
      <c r="B378" s="33"/>
      <c r="C378" s="194" t="s">
        <v>180</v>
      </c>
      <c r="D378" s="195" t="s">
        <v>19</v>
      </c>
      <c r="E378" s="196" t="s">
        <v>19</v>
      </c>
      <c r="F378" s="197">
        <v>11.9</v>
      </c>
      <c r="H378" s="33"/>
    </row>
    <row r="379" spans="2:8" s="1" customFormat="1" ht="16.899999999999999" customHeight="1">
      <c r="B379" s="33"/>
      <c r="C379" s="198" t="s">
        <v>19</v>
      </c>
      <c r="D379" s="198" t="s">
        <v>1561</v>
      </c>
      <c r="E379" s="18" t="s">
        <v>19</v>
      </c>
      <c r="F379" s="199">
        <v>0</v>
      </c>
      <c r="H379" s="33"/>
    </row>
    <row r="380" spans="2:8" s="1" customFormat="1" ht="16.899999999999999" customHeight="1">
      <c r="B380" s="33"/>
      <c r="C380" s="198" t="s">
        <v>180</v>
      </c>
      <c r="D380" s="198" t="s">
        <v>1562</v>
      </c>
      <c r="E380" s="18" t="s">
        <v>19</v>
      </c>
      <c r="F380" s="199">
        <v>11.9</v>
      </c>
      <c r="H380" s="33"/>
    </row>
    <row r="381" spans="2:8" s="1" customFormat="1" ht="16.899999999999999" customHeight="1">
      <c r="B381" s="33"/>
      <c r="C381" s="200" t="s">
        <v>2427</v>
      </c>
      <c r="H381" s="33"/>
    </row>
    <row r="382" spans="2:8" s="1" customFormat="1" ht="16.899999999999999" customHeight="1">
      <c r="B382" s="33"/>
      <c r="C382" s="198" t="s">
        <v>1557</v>
      </c>
      <c r="D382" s="198" t="s">
        <v>2541</v>
      </c>
      <c r="E382" s="18" t="s">
        <v>101</v>
      </c>
      <c r="F382" s="199">
        <v>11.9</v>
      </c>
      <c r="H382" s="33"/>
    </row>
    <row r="383" spans="2:8" s="1" customFormat="1" ht="16.899999999999999" customHeight="1">
      <c r="B383" s="33"/>
      <c r="C383" s="198" t="s">
        <v>1546</v>
      </c>
      <c r="D383" s="198" t="s">
        <v>2542</v>
      </c>
      <c r="E383" s="18" t="s">
        <v>90</v>
      </c>
      <c r="F383" s="199">
        <v>55.56</v>
      </c>
      <c r="H383" s="33"/>
    </row>
    <row r="384" spans="2:8" s="1" customFormat="1" ht="16.899999999999999" customHeight="1">
      <c r="B384" s="33"/>
      <c r="C384" s="198" t="s">
        <v>2295</v>
      </c>
      <c r="D384" s="198" t="s">
        <v>2450</v>
      </c>
      <c r="E384" s="18" t="s">
        <v>90</v>
      </c>
      <c r="F384" s="199">
        <v>56.784999999999997</v>
      </c>
      <c r="H384" s="33"/>
    </row>
    <row r="385" spans="2:8" s="1" customFormat="1" ht="16.899999999999999" customHeight="1">
      <c r="B385" s="33"/>
      <c r="C385" s="198" t="s">
        <v>2303</v>
      </c>
      <c r="D385" s="198" t="s">
        <v>2304</v>
      </c>
      <c r="E385" s="18" t="s">
        <v>90</v>
      </c>
      <c r="F385" s="199">
        <v>56.784999999999997</v>
      </c>
      <c r="H385" s="33"/>
    </row>
    <row r="386" spans="2:8" s="1" customFormat="1" ht="16.899999999999999" customHeight="1">
      <c r="B386" s="33"/>
      <c r="C386" s="194" t="s">
        <v>182</v>
      </c>
      <c r="D386" s="195" t="s">
        <v>19</v>
      </c>
      <c r="E386" s="196" t="s">
        <v>19</v>
      </c>
      <c r="F386" s="197">
        <v>15.3</v>
      </c>
      <c r="H386" s="33"/>
    </row>
    <row r="387" spans="2:8" s="1" customFormat="1" ht="16.899999999999999" customHeight="1">
      <c r="B387" s="33"/>
      <c r="C387" s="198" t="s">
        <v>19</v>
      </c>
      <c r="D387" s="198" t="s">
        <v>1561</v>
      </c>
      <c r="E387" s="18" t="s">
        <v>19</v>
      </c>
      <c r="F387" s="199">
        <v>0</v>
      </c>
      <c r="H387" s="33"/>
    </row>
    <row r="388" spans="2:8" s="1" customFormat="1" ht="16.899999999999999" customHeight="1">
      <c r="B388" s="33"/>
      <c r="C388" s="198" t="s">
        <v>182</v>
      </c>
      <c r="D388" s="198" t="s">
        <v>1568</v>
      </c>
      <c r="E388" s="18" t="s">
        <v>19</v>
      </c>
      <c r="F388" s="199">
        <v>15.3</v>
      </c>
      <c r="H388" s="33"/>
    </row>
    <row r="389" spans="2:8" s="1" customFormat="1" ht="16.899999999999999" customHeight="1">
      <c r="B389" s="33"/>
      <c r="C389" s="200" t="s">
        <v>2427</v>
      </c>
      <c r="H389" s="33"/>
    </row>
    <row r="390" spans="2:8" s="1" customFormat="1" ht="16.899999999999999" customHeight="1">
      <c r="B390" s="33"/>
      <c r="C390" s="198" t="s">
        <v>1564</v>
      </c>
      <c r="D390" s="198" t="s">
        <v>2543</v>
      </c>
      <c r="E390" s="18" t="s">
        <v>101</v>
      </c>
      <c r="F390" s="199">
        <v>15.3</v>
      </c>
      <c r="H390" s="33"/>
    </row>
    <row r="391" spans="2:8" s="1" customFormat="1" ht="16.899999999999999" customHeight="1">
      <c r="B391" s="33"/>
      <c r="C391" s="198" t="s">
        <v>1546</v>
      </c>
      <c r="D391" s="198" t="s">
        <v>2542</v>
      </c>
      <c r="E391" s="18" t="s">
        <v>90</v>
      </c>
      <c r="F391" s="199">
        <v>55.56</v>
      </c>
      <c r="H391" s="33"/>
    </row>
    <row r="392" spans="2:8" s="1" customFormat="1" ht="16.899999999999999" customHeight="1">
      <c r="B392" s="33"/>
      <c r="C392" s="198" t="s">
        <v>2295</v>
      </c>
      <c r="D392" s="198" t="s">
        <v>2450</v>
      </c>
      <c r="E392" s="18" t="s">
        <v>90</v>
      </c>
      <c r="F392" s="199">
        <v>56.784999999999997</v>
      </c>
      <c r="H392" s="33"/>
    </row>
    <row r="393" spans="2:8" s="1" customFormat="1" ht="16.899999999999999" customHeight="1">
      <c r="B393" s="33"/>
      <c r="C393" s="198" t="s">
        <v>2303</v>
      </c>
      <c r="D393" s="198" t="s">
        <v>2304</v>
      </c>
      <c r="E393" s="18" t="s">
        <v>90</v>
      </c>
      <c r="F393" s="199">
        <v>56.784999999999997</v>
      </c>
      <c r="H393" s="33"/>
    </row>
    <row r="394" spans="2:8" s="1" customFormat="1" ht="16.899999999999999" customHeight="1">
      <c r="B394" s="33"/>
      <c r="C394" s="194" t="s">
        <v>184</v>
      </c>
      <c r="D394" s="195" t="s">
        <v>185</v>
      </c>
      <c r="E394" s="196" t="s">
        <v>90</v>
      </c>
      <c r="F394" s="197">
        <v>6.0549999999999997</v>
      </c>
      <c r="H394" s="33"/>
    </row>
    <row r="395" spans="2:8" s="1" customFormat="1" ht="16.899999999999999" customHeight="1">
      <c r="B395" s="33"/>
      <c r="C395" s="198" t="s">
        <v>19</v>
      </c>
      <c r="D395" s="198" t="s">
        <v>1018</v>
      </c>
      <c r="E395" s="18" t="s">
        <v>19</v>
      </c>
      <c r="F395" s="199">
        <v>0</v>
      </c>
      <c r="H395" s="33"/>
    </row>
    <row r="396" spans="2:8" s="1" customFormat="1" ht="16.899999999999999" customHeight="1">
      <c r="B396" s="33"/>
      <c r="C396" s="198" t="s">
        <v>19</v>
      </c>
      <c r="D396" s="198" t="s">
        <v>1032</v>
      </c>
      <c r="E396" s="18" t="s">
        <v>19</v>
      </c>
      <c r="F396" s="199">
        <v>6.0549999999999997</v>
      </c>
      <c r="H396" s="33"/>
    </row>
    <row r="397" spans="2:8" s="1" customFormat="1" ht="16.899999999999999" customHeight="1">
      <c r="B397" s="33"/>
      <c r="C397" s="198" t="s">
        <v>184</v>
      </c>
      <c r="D397" s="198" t="s">
        <v>393</v>
      </c>
      <c r="E397" s="18" t="s">
        <v>19</v>
      </c>
      <c r="F397" s="199">
        <v>6.0549999999999997</v>
      </c>
      <c r="H397" s="33"/>
    </row>
    <row r="398" spans="2:8" s="1" customFormat="1" ht="16.899999999999999" customHeight="1">
      <c r="B398" s="33"/>
      <c r="C398" s="200" t="s">
        <v>2427</v>
      </c>
      <c r="H398" s="33"/>
    </row>
    <row r="399" spans="2:8" s="1" customFormat="1" ht="16.899999999999999" customHeight="1">
      <c r="B399" s="33"/>
      <c r="C399" s="198" t="s">
        <v>1028</v>
      </c>
      <c r="D399" s="198" t="s">
        <v>1029</v>
      </c>
      <c r="E399" s="18" t="s">
        <v>90</v>
      </c>
      <c r="F399" s="199">
        <v>6.0549999999999997</v>
      </c>
      <c r="H399" s="33"/>
    </row>
    <row r="400" spans="2:8" s="1" customFormat="1" ht="16.899999999999999" customHeight="1">
      <c r="B400" s="33"/>
      <c r="C400" s="198" t="s">
        <v>1102</v>
      </c>
      <c r="D400" s="198" t="s">
        <v>1103</v>
      </c>
      <c r="E400" s="18" t="s">
        <v>90</v>
      </c>
      <c r="F400" s="199">
        <v>6.0549999999999997</v>
      </c>
      <c r="H400" s="33"/>
    </row>
    <row r="401" spans="2:8" s="1" customFormat="1" ht="16.899999999999999" customHeight="1">
      <c r="B401" s="33"/>
      <c r="C401" s="198" t="s">
        <v>1047</v>
      </c>
      <c r="D401" s="198" t="s">
        <v>1048</v>
      </c>
      <c r="E401" s="18" t="s">
        <v>90</v>
      </c>
      <c r="F401" s="199">
        <v>6.0549999999999997</v>
      </c>
      <c r="H401" s="33"/>
    </row>
    <row r="402" spans="2:8" s="1" customFormat="1" ht="16.899999999999999" customHeight="1">
      <c r="B402" s="33"/>
      <c r="C402" s="198" t="s">
        <v>1111</v>
      </c>
      <c r="D402" s="198" t="s">
        <v>1112</v>
      </c>
      <c r="E402" s="18" t="s">
        <v>90</v>
      </c>
      <c r="F402" s="199">
        <v>6.0549999999999997</v>
      </c>
      <c r="H402" s="33"/>
    </row>
    <row r="403" spans="2:8" s="1" customFormat="1" ht="22.5">
      <c r="B403" s="33"/>
      <c r="C403" s="198" t="s">
        <v>1353</v>
      </c>
      <c r="D403" s="198" t="s">
        <v>1299</v>
      </c>
      <c r="E403" s="18" t="s">
        <v>90</v>
      </c>
      <c r="F403" s="199">
        <v>6.0549999999999997</v>
      </c>
      <c r="H403" s="33"/>
    </row>
    <row r="404" spans="2:8" s="1" customFormat="1" ht="16.899999999999999" customHeight="1">
      <c r="B404" s="33"/>
      <c r="C404" s="198" t="s">
        <v>1060</v>
      </c>
      <c r="D404" s="198" t="s">
        <v>1061</v>
      </c>
      <c r="E404" s="18" t="s">
        <v>90</v>
      </c>
      <c r="F404" s="199">
        <v>6.6609999999999996</v>
      </c>
      <c r="H404" s="33"/>
    </row>
    <row r="405" spans="2:8" s="1" customFormat="1" ht="16.899999999999999" customHeight="1">
      <c r="B405" s="33"/>
      <c r="C405" s="198" t="s">
        <v>1357</v>
      </c>
      <c r="D405" s="198" t="s">
        <v>1358</v>
      </c>
      <c r="E405" s="18" t="s">
        <v>90</v>
      </c>
      <c r="F405" s="199">
        <v>6.1760000000000002</v>
      </c>
      <c r="H405" s="33"/>
    </row>
    <row r="406" spans="2:8" s="1" customFormat="1" ht="16.899999999999999" customHeight="1">
      <c r="B406" s="33"/>
      <c r="C406" s="198" t="s">
        <v>1096</v>
      </c>
      <c r="D406" s="198" t="s">
        <v>1097</v>
      </c>
      <c r="E406" s="18" t="s">
        <v>90</v>
      </c>
      <c r="F406" s="199">
        <v>7.63</v>
      </c>
      <c r="H406" s="33"/>
    </row>
    <row r="407" spans="2:8" s="1" customFormat="1" ht="16.899999999999999" customHeight="1">
      <c r="B407" s="33"/>
      <c r="C407" s="194" t="s">
        <v>187</v>
      </c>
      <c r="D407" s="195" t="s">
        <v>188</v>
      </c>
      <c r="E407" s="196" t="s">
        <v>90</v>
      </c>
      <c r="F407" s="197">
        <v>47.4</v>
      </c>
      <c r="H407" s="33"/>
    </row>
    <row r="408" spans="2:8" s="1" customFormat="1" ht="16.899999999999999" customHeight="1">
      <c r="B408" s="33"/>
      <c r="C408" s="198" t="s">
        <v>19</v>
      </c>
      <c r="D408" s="198" t="s">
        <v>464</v>
      </c>
      <c r="E408" s="18" t="s">
        <v>19</v>
      </c>
      <c r="F408" s="199">
        <v>0</v>
      </c>
      <c r="H408" s="33"/>
    </row>
    <row r="409" spans="2:8" s="1" customFormat="1" ht="16.899999999999999" customHeight="1">
      <c r="B409" s="33"/>
      <c r="C409" s="198" t="s">
        <v>187</v>
      </c>
      <c r="D409" s="198" t="s">
        <v>465</v>
      </c>
      <c r="E409" s="18" t="s">
        <v>19</v>
      </c>
      <c r="F409" s="199">
        <v>47.4</v>
      </c>
      <c r="H409" s="33"/>
    </row>
    <row r="410" spans="2:8" s="1" customFormat="1" ht="16.899999999999999" customHeight="1">
      <c r="B410" s="33"/>
      <c r="C410" s="200" t="s">
        <v>2427</v>
      </c>
      <c r="H410" s="33"/>
    </row>
    <row r="411" spans="2:8" s="1" customFormat="1" ht="16.899999999999999" customHeight="1">
      <c r="B411" s="33"/>
      <c r="C411" s="198" t="s">
        <v>460</v>
      </c>
      <c r="D411" s="198" t="s">
        <v>2456</v>
      </c>
      <c r="E411" s="18" t="s">
        <v>90</v>
      </c>
      <c r="F411" s="199">
        <v>263.81599999999997</v>
      </c>
      <c r="H411" s="33"/>
    </row>
    <row r="412" spans="2:8" s="1" customFormat="1" ht="16.899999999999999" customHeight="1">
      <c r="B412" s="33"/>
      <c r="C412" s="198" t="s">
        <v>449</v>
      </c>
      <c r="D412" s="198" t="s">
        <v>2453</v>
      </c>
      <c r="E412" s="18" t="s">
        <v>90</v>
      </c>
      <c r="F412" s="199">
        <v>263.81599999999997</v>
      </c>
      <c r="H412" s="33"/>
    </row>
    <row r="413" spans="2:8" s="1" customFormat="1" ht="16.899999999999999" customHeight="1">
      <c r="B413" s="33"/>
      <c r="C413" s="198" t="s">
        <v>455</v>
      </c>
      <c r="D413" s="198" t="s">
        <v>2454</v>
      </c>
      <c r="E413" s="18" t="s">
        <v>90</v>
      </c>
      <c r="F413" s="199">
        <v>59.277999999999999</v>
      </c>
      <c r="H413" s="33"/>
    </row>
    <row r="414" spans="2:8" s="1" customFormat="1" ht="16.899999999999999" customHeight="1">
      <c r="B414" s="33"/>
      <c r="C414" s="198" t="s">
        <v>1435</v>
      </c>
      <c r="D414" s="198" t="s">
        <v>2523</v>
      </c>
      <c r="E414" s="18" t="s">
        <v>122</v>
      </c>
      <c r="F414" s="199">
        <v>6.5330000000000004</v>
      </c>
      <c r="H414" s="33"/>
    </row>
    <row r="415" spans="2:8" s="1" customFormat="1" ht="16.899999999999999" customHeight="1">
      <c r="B415" s="33"/>
      <c r="C415" s="198" t="s">
        <v>1419</v>
      </c>
      <c r="D415" s="198" t="s">
        <v>2544</v>
      </c>
      <c r="E415" s="18" t="s">
        <v>90</v>
      </c>
      <c r="F415" s="199">
        <v>73.5</v>
      </c>
      <c r="H415" s="33"/>
    </row>
    <row r="416" spans="2:8" s="1" customFormat="1" ht="16.899999999999999" customHeight="1">
      <c r="B416" s="33"/>
      <c r="C416" s="198" t="s">
        <v>1493</v>
      </c>
      <c r="D416" s="198" t="s">
        <v>2545</v>
      </c>
      <c r="E416" s="18" t="s">
        <v>90</v>
      </c>
      <c r="F416" s="199">
        <v>73.5</v>
      </c>
      <c r="H416" s="33"/>
    </row>
    <row r="417" spans="2:8" s="1" customFormat="1" ht="16.899999999999999" customHeight="1">
      <c r="B417" s="33"/>
      <c r="C417" s="198" t="s">
        <v>1508</v>
      </c>
      <c r="D417" s="198" t="s">
        <v>2546</v>
      </c>
      <c r="E417" s="18" t="s">
        <v>101</v>
      </c>
      <c r="F417" s="199">
        <v>294</v>
      </c>
      <c r="H417" s="33"/>
    </row>
    <row r="418" spans="2:8" s="1" customFormat="1" ht="16.899999999999999" customHeight="1">
      <c r="B418" s="33"/>
      <c r="C418" s="198" t="s">
        <v>1521</v>
      </c>
      <c r="D418" s="198" t="s">
        <v>2526</v>
      </c>
      <c r="E418" s="18" t="s">
        <v>122</v>
      </c>
      <c r="F418" s="199">
        <v>6.8120000000000003</v>
      </c>
      <c r="H418" s="33"/>
    </row>
    <row r="419" spans="2:8" s="1" customFormat="1" ht="16.899999999999999" customHeight="1">
      <c r="B419" s="33"/>
      <c r="C419" s="198" t="s">
        <v>1546</v>
      </c>
      <c r="D419" s="198" t="s">
        <v>2542</v>
      </c>
      <c r="E419" s="18" t="s">
        <v>90</v>
      </c>
      <c r="F419" s="199">
        <v>55.56</v>
      </c>
      <c r="H419" s="33"/>
    </row>
    <row r="420" spans="2:8" s="1" customFormat="1" ht="22.5">
      <c r="B420" s="33"/>
      <c r="C420" s="198" t="s">
        <v>1570</v>
      </c>
      <c r="D420" s="198" t="s">
        <v>2547</v>
      </c>
      <c r="E420" s="18" t="s">
        <v>90</v>
      </c>
      <c r="F420" s="199">
        <v>47.4</v>
      </c>
      <c r="H420" s="33"/>
    </row>
    <row r="421" spans="2:8" s="1" customFormat="1" ht="16.899999999999999" customHeight="1">
      <c r="B421" s="33"/>
      <c r="C421" s="198" t="s">
        <v>1801</v>
      </c>
      <c r="D421" s="198" t="s">
        <v>2548</v>
      </c>
      <c r="E421" s="18" t="s">
        <v>90</v>
      </c>
      <c r="F421" s="199">
        <v>56.82</v>
      </c>
      <c r="H421" s="33"/>
    </row>
    <row r="422" spans="2:8" s="1" customFormat="1" ht="16.899999999999999" customHeight="1">
      <c r="B422" s="33"/>
      <c r="C422" s="198" t="s">
        <v>1806</v>
      </c>
      <c r="D422" s="198" t="s">
        <v>2549</v>
      </c>
      <c r="E422" s="18" t="s">
        <v>101</v>
      </c>
      <c r="F422" s="199">
        <v>143.636</v>
      </c>
      <c r="H422" s="33"/>
    </row>
    <row r="423" spans="2:8" s="1" customFormat="1" ht="16.899999999999999" customHeight="1">
      <c r="B423" s="33"/>
      <c r="C423" s="198" t="s">
        <v>1465</v>
      </c>
      <c r="D423" s="198" t="s">
        <v>1466</v>
      </c>
      <c r="E423" s="18" t="s">
        <v>122</v>
      </c>
      <c r="F423" s="199">
        <v>2.117</v>
      </c>
      <c r="H423" s="33"/>
    </row>
    <row r="424" spans="2:8" s="1" customFormat="1" ht="16.899999999999999" customHeight="1">
      <c r="B424" s="33"/>
      <c r="C424" s="198" t="s">
        <v>1515</v>
      </c>
      <c r="D424" s="198" t="s">
        <v>1516</v>
      </c>
      <c r="E424" s="18" t="s">
        <v>122</v>
      </c>
      <c r="F424" s="199">
        <v>1.359</v>
      </c>
      <c r="H424" s="33"/>
    </row>
    <row r="425" spans="2:8" s="1" customFormat="1" ht="16.899999999999999" customHeight="1">
      <c r="B425" s="33"/>
      <c r="C425" s="194" t="s">
        <v>190</v>
      </c>
      <c r="D425" s="195" t="s">
        <v>191</v>
      </c>
      <c r="E425" s="196" t="s">
        <v>101</v>
      </c>
      <c r="F425" s="197">
        <v>1</v>
      </c>
      <c r="H425" s="33"/>
    </row>
    <row r="426" spans="2:8" s="1" customFormat="1" ht="16.899999999999999" customHeight="1">
      <c r="B426" s="33"/>
      <c r="C426" s="198" t="s">
        <v>19</v>
      </c>
      <c r="D426" s="198" t="s">
        <v>273</v>
      </c>
      <c r="E426" s="18" t="s">
        <v>19</v>
      </c>
      <c r="F426" s="199">
        <v>0</v>
      </c>
      <c r="H426" s="33"/>
    </row>
    <row r="427" spans="2:8" s="1" customFormat="1" ht="16.899999999999999" customHeight="1">
      <c r="B427" s="33"/>
      <c r="C427" s="198" t="s">
        <v>190</v>
      </c>
      <c r="D427" s="198" t="s">
        <v>274</v>
      </c>
      <c r="E427" s="18" t="s">
        <v>19</v>
      </c>
      <c r="F427" s="199">
        <v>1</v>
      </c>
      <c r="H427" s="33"/>
    </row>
    <row r="428" spans="2:8" s="1" customFormat="1" ht="16.899999999999999" customHeight="1">
      <c r="B428" s="33"/>
      <c r="C428" s="200" t="s">
        <v>2427</v>
      </c>
      <c r="H428" s="33"/>
    </row>
    <row r="429" spans="2:8" s="1" customFormat="1" ht="16.899999999999999" customHeight="1">
      <c r="B429" s="33"/>
      <c r="C429" s="198" t="s">
        <v>269</v>
      </c>
      <c r="D429" s="198" t="s">
        <v>2461</v>
      </c>
      <c r="E429" s="18" t="s">
        <v>90</v>
      </c>
      <c r="F429" s="199">
        <v>16.18</v>
      </c>
      <c r="H429" s="33"/>
    </row>
    <row r="430" spans="2:8" s="1" customFormat="1" ht="16.899999999999999" customHeight="1">
      <c r="B430" s="33"/>
      <c r="C430" s="194" t="s">
        <v>192</v>
      </c>
      <c r="D430" s="195" t="s">
        <v>193</v>
      </c>
      <c r="E430" s="196" t="s">
        <v>101</v>
      </c>
      <c r="F430" s="197">
        <v>0.5</v>
      </c>
      <c r="H430" s="33"/>
    </row>
    <row r="431" spans="2:8" s="1" customFormat="1" ht="16.899999999999999" customHeight="1">
      <c r="B431" s="33"/>
      <c r="C431" s="198" t="s">
        <v>19</v>
      </c>
      <c r="D431" s="198" t="s">
        <v>2550</v>
      </c>
      <c r="E431" s="18" t="s">
        <v>19</v>
      </c>
      <c r="F431" s="199">
        <v>0</v>
      </c>
      <c r="H431" s="33"/>
    </row>
    <row r="432" spans="2:8" s="1" customFormat="1" ht="16.899999999999999" customHeight="1">
      <c r="B432" s="33"/>
      <c r="C432" s="198" t="s">
        <v>192</v>
      </c>
      <c r="D432" s="198" t="s">
        <v>2551</v>
      </c>
      <c r="E432" s="18" t="s">
        <v>19</v>
      </c>
      <c r="F432" s="199">
        <v>0.5</v>
      </c>
      <c r="H432" s="33"/>
    </row>
    <row r="433" spans="2:8" s="1" customFormat="1" ht="16.899999999999999" customHeight="1">
      <c r="B433" s="33"/>
      <c r="C433" s="200" t="s">
        <v>2427</v>
      </c>
      <c r="H433" s="33"/>
    </row>
    <row r="434" spans="2:8" s="1" customFormat="1" ht="16.899999999999999" customHeight="1">
      <c r="B434" s="33"/>
      <c r="C434" s="198" t="s">
        <v>263</v>
      </c>
      <c r="D434" s="198" t="s">
        <v>2460</v>
      </c>
      <c r="E434" s="18" t="s">
        <v>90</v>
      </c>
      <c r="F434" s="199">
        <v>4.0599999999999996</v>
      </c>
      <c r="H434" s="33"/>
    </row>
    <row r="435" spans="2:8" s="1" customFormat="1" ht="16.899999999999999" customHeight="1">
      <c r="B435" s="33"/>
      <c r="C435" s="194" t="s">
        <v>195</v>
      </c>
      <c r="D435" s="195" t="s">
        <v>196</v>
      </c>
      <c r="E435" s="196" t="s">
        <v>197</v>
      </c>
      <c r="F435" s="197">
        <v>1</v>
      </c>
      <c r="H435" s="33"/>
    </row>
    <row r="436" spans="2:8" s="1" customFormat="1" ht="16.899999999999999" customHeight="1">
      <c r="B436" s="33"/>
      <c r="C436" s="198" t="s">
        <v>195</v>
      </c>
      <c r="D436" s="198" t="s">
        <v>2552</v>
      </c>
      <c r="E436" s="18" t="s">
        <v>19</v>
      </c>
      <c r="F436" s="199">
        <v>1</v>
      </c>
      <c r="H436" s="33"/>
    </row>
    <row r="437" spans="2:8" s="1" customFormat="1" ht="16.899999999999999" customHeight="1">
      <c r="B437" s="33"/>
      <c r="C437" s="200" t="s">
        <v>2427</v>
      </c>
      <c r="H437" s="33"/>
    </row>
    <row r="438" spans="2:8" s="1" customFormat="1" ht="16.899999999999999" customHeight="1">
      <c r="B438" s="33"/>
      <c r="C438" s="198" t="s">
        <v>254</v>
      </c>
      <c r="D438" s="198" t="s">
        <v>2459</v>
      </c>
      <c r="E438" s="18" t="s">
        <v>90</v>
      </c>
      <c r="F438" s="199">
        <v>24.21</v>
      </c>
      <c r="H438" s="33"/>
    </row>
    <row r="439" spans="2:8" s="1" customFormat="1" ht="16.899999999999999" customHeight="1">
      <c r="B439" s="33"/>
      <c r="C439" s="194" t="s">
        <v>198</v>
      </c>
      <c r="D439" s="195" t="s">
        <v>199</v>
      </c>
      <c r="E439" s="196" t="s">
        <v>90</v>
      </c>
      <c r="F439" s="197">
        <v>26.1</v>
      </c>
      <c r="H439" s="33"/>
    </row>
    <row r="440" spans="2:8" s="1" customFormat="1" ht="16.899999999999999" customHeight="1">
      <c r="B440" s="33"/>
      <c r="C440" s="198" t="s">
        <v>19</v>
      </c>
      <c r="D440" s="198" t="s">
        <v>447</v>
      </c>
      <c r="E440" s="18" t="s">
        <v>19</v>
      </c>
      <c r="F440" s="199">
        <v>0</v>
      </c>
      <c r="H440" s="33"/>
    </row>
    <row r="441" spans="2:8" s="1" customFormat="1" ht="16.899999999999999" customHeight="1">
      <c r="B441" s="33"/>
      <c r="C441" s="198" t="s">
        <v>198</v>
      </c>
      <c r="D441" s="198" t="s">
        <v>200</v>
      </c>
      <c r="E441" s="18" t="s">
        <v>19</v>
      </c>
      <c r="F441" s="199">
        <v>26.1</v>
      </c>
      <c r="H441" s="33"/>
    </row>
    <row r="442" spans="2:8" s="1" customFormat="1" ht="16.899999999999999" customHeight="1">
      <c r="B442" s="33"/>
      <c r="C442" s="200" t="s">
        <v>2427</v>
      </c>
      <c r="H442" s="33"/>
    </row>
    <row r="443" spans="2:8" s="1" customFormat="1" ht="16.899999999999999" customHeight="1">
      <c r="B443" s="33"/>
      <c r="C443" s="198" t="s">
        <v>443</v>
      </c>
      <c r="D443" s="198" t="s">
        <v>2553</v>
      </c>
      <c r="E443" s="18" t="s">
        <v>90</v>
      </c>
      <c r="F443" s="199">
        <v>26.1</v>
      </c>
      <c r="H443" s="33"/>
    </row>
    <row r="444" spans="2:8" s="1" customFormat="1" ht="16.899999999999999" customHeight="1">
      <c r="B444" s="33"/>
      <c r="C444" s="198" t="s">
        <v>428</v>
      </c>
      <c r="D444" s="198" t="s">
        <v>2554</v>
      </c>
      <c r="E444" s="18" t="s">
        <v>90</v>
      </c>
      <c r="F444" s="199">
        <v>26.1</v>
      </c>
      <c r="H444" s="33"/>
    </row>
    <row r="445" spans="2:8" s="1" customFormat="1" ht="16.899999999999999" customHeight="1">
      <c r="B445" s="33"/>
      <c r="C445" s="198" t="s">
        <v>433</v>
      </c>
      <c r="D445" s="198" t="s">
        <v>2555</v>
      </c>
      <c r="E445" s="18" t="s">
        <v>90</v>
      </c>
      <c r="F445" s="199">
        <v>26.1</v>
      </c>
      <c r="H445" s="33"/>
    </row>
    <row r="446" spans="2:8" s="1" customFormat="1" ht="16.899999999999999" customHeight="1">
      <c r="B446" s="33"/>
      <c r="C446" s="198" t="s">
        <v>1435</v>
      </c>
      <c r="D446" s="198" t="s">
        <v>2523</v>
      </c>
      <c r="E446" s="18" t="s">
        <v>122</v>
      </c>
      <c r="F446" s="199">
        <v>6.5330000000000004</v>
      </c>
      <c r="H446" s="33"/>
    </row>
    <row r="447" spans="2:8" s="1" customFormat="1" ht="16.899999999999999" customHeight="1">
      <c r="B447" s="33"/>
      <c r="C447" s="198" t="s">
        <v>1419</v>
      </c>
      <c r="D447" s="198" t="s">
        <v>2544</v>
      </c>
      <c r="E447" s="18" t="s">
        <v>90</v>
      </c>
      <c r="F447" s="199">
        <v>73.5</v>
      </c>
      <c r="H447" s="33"/>
    </row>
    <row r="448" spans="2:8" s="1" customFormat="1" ht="16.899999999999999" customHeight="1">
      <c r="B448" s="33"/>
      <c r="C448" s="198" t="s">
        <v>1493</v>
      </c>
      <c r="D448" s="198" t="s">
        <v>2545</v>
      </c>
      <c r="E448" s="18" t="s">
        <v>90</v>
      </c>
      <c r="F448" s="199">
        <v>73.5</v>
      </c>
      <c r="H448" s="33"/>
    </row>
    <row r="449" spans="2:8" s="1" customFormat="1" ht="16.899999999999999" customHeight="1">
      <c r="B449" s="33"/>
      <c r="C449" s="198" t="s">
        <v>1508</v>
      </c>
      <c r="D449" s="198" t="s">
        <v>2546</v>
      </c>
      <c r="E449" s="18" t="s">
        <v>101</v>
      </c>
      <c r="F449" s="199">
        <v>294</v>
      </c>
      <c r="H449" s="33"/>
    </row>
    <row r="450" spans="2:8" s="1" customFormat="1" ht="16.899999999999999" customHeight="1">
      <c r="B450" s="33"/>
      <c r="C450" s="198" t="s">
        <v>1521</v>
      </c>
      <c r="D450" s="198" t="s">
        <v>2526</v>
      </c>
      <c r="E450" s="18" t="s">
        <v>122</v>
      </c>
      <c r="F450" s="199">
        <v>6.8120000000000003</v>
      </c>
      <c r="H450" s="33"/>
    </row>
    <row r="451" spans="2:8" s="1" customFormat="1" ht="16.899999999999999" customHeight="1">
      <c r="B451" s="33"/>
      <c r="C451" s="198" t="s">
        <v>1552</v>
      </c>
      <c r="D451" s="198" t="s">
        <v>2556</v>
      </c>
      <c r="E451" s="18" t="s">
        <v>90</v>
      </c>
      <c r="F451" s="199">
        <v>26.1</v>
      </c>
      <c r="H451" s="33"/>
    </row>
    <row r="452" spans="2:8" s="1" customFormat="1" ht="22.5">
      <c r="B452" s="33"/>
      <c r="C452" s="198" t="s">
        <v>1574</v>
      </c>
      <c r="D452" s="198" t="s">
        <v>2557</v>
      </c>
      <c r="E452" s="18" t="s">
        <v>90</v>
      </c>
      <c r="F452" s="199">
        <v>26.1</v>
      </c>
      <c r="H452" s="33"/>
    </row>
    <row r="453" spans="2:8" s="1" customFormat="1" ht="16.899999999999999" customHeight="1">
      <c r="B453" s="33"/>
      <c r="C453" s="198" t="s">
        <v>1812</v>
      </c>
      <c r="D453" s="198" t="s">
        <v>2558</v>
      </c>
      <c r="E453" s="18" t="s">
        <v>90</v>
      </c>
      <c r="F453" s="199">
        <v>26.1</v>
      </c>
      <c r="H453" s="33"/>
    </row>
    <row r="454" spans="2:8" s="1" customFormat="1" ht="16.899999999999999" customHeight="1">
      <c r="B454" s="33"/>
      <c r="C454" s="198" t="s">
        <v>1817</v>
      </c>
      <c r="D454" s="198" t="s">
        <v>2559</v>
      </c>
      <c r="E454" s="18" t="s">
        <v>90</v>
      </c>
      <c r="F454" s="199">
        <v>26.1</v>
      </c>
      <c r="H454" s="33"/>
    </row>
    <row r="455" spans="2:8" s="1" customFormat="1" ht="16.899999999999999" customHeight="1">
      <c r="B455" s="33"/>
      <c r="C455" s="198" t="s">
        <v>1465</v>
      </c>
      <c r="D455" s="198" t="s">
        <v>1466</v>
      </c>
      <c r="E455" s="18" t="s">
        <v>122</v>
      </c>
      <c r="F455" s="199">
        <v>2.117</v>
      </c>
      <c r="H455" s="33"/>
    </row>
    <row r="456" spans="2:8" s="1" customFormat="1" ht="16.899999999999999" customHeight="1">
      <c r="B456" s="33"/>
      <c r="C456" s="198" t="s">
        <v>1515</v>
      </c>
      <c r="D456" s="198" t="s">
        <v>1516</v>
      </c>
      <c r="E456" s="18" t="s">
        <v>122</v>
      </c>
      <c r="F456" s="199">
        <v>1.359</v>
      </c>
      <c r="H456" s="33"/>
    </row>
    <row r="457" spans="2:8" s="1" customFormat="1" ht="16.899999999999999" customHeight="1">
      <c r="B457" s="33"/>
      <c r="C457" s="194" t="s">
        <v>201</v>
      </c>
      <c r="D457" s="195" t="s">
        <v>202</v>
      </c>
      <c r="E457" s="196" t="s">
        <v>90</v>
      </c>
      <c r="F457" s="197">
        <v>12.477</v>
      </c>
      <c r="H457" s="33"/>
    </row>
    <row r="458" spans="2:8" s="1" customFormat="1" ht="16.899999999999999" customHeight="1">
      <c r="B458" s="33"/>
      <c r="C458" s="198" t="s">
        <v>201</v>
      </c>
      <c r="D458" s="198" t="s">
        <v>1020</v>
      </c>
      <c r="E458" s="18" t="s">
        <v>19</v>
      </c>
      <c r="F458" s="199">
        <v>12.477</v>
      </c>
      <c r="H458" s="33"/>
    </row>
    <row r="459" spans="2:8" s="1" customFormat="1" ht="16.899999999999999" customHeight="1">
      <c r="B459" s="33"/>
      <c r="C459" s="200" t="s">
        <v>2427</v>
      </c>
      <c r="H459" s="33"/>
    </row>
    <row r="460" spans="2:8" s="1" customFormat="1" ht="16.899999999999999" customHeight="1">
      <c r="B460" s="33"/>
      <c r="C460" s="198" t="s">
        <v>1014</v>
      </c>
      <c r="D460" s="198" t="s">
        <v>2500</v>
      </c>
      <c r="E460" s="18" t="s">
        <v>90</v>
      </c>
      <c r="F460" s="199">
        <v>44.078000000000003</v>
      </c>
      <c r="H460" s="33"/>
    </row>
    <row r="461" spans="2:8" s="1" customFormat="1" ht="16.899999999999999" customHeight="1">
      <c r="B461" s="33"/>
      <c r="C461" s="198" t="s">
        <v>1055</v>
      </c>
      <c r="D461" s="198" t="s">
        <v>1056</v>
      </c>
      <c r="E461" s="18" t="s">
        <v>90</v>
      </c>
      <c r="F461" s="199">
        <v>12.477</v>
      </c>
      <c r="H461" s="33"/>
    </row>
    <row r="462" spans="2:8" s="1" customFormat="1" ht="16.899999999999999" customHeight="1">
      <c r="B462" s="33"/>
      <c r="C462" s="198" t="s">
        <v>1091</v>
      </c>
      <c r="D462" s="198" t="s">
        <v>1092</v>
      </c>
      <c r="E462" s="18" t="s">
        <v>90</v>
      </c>
      <c r="F462" s="199">
        <v>44.078000000000003</v>
      </c>
      <c r="H462" s="33"/>
    </row>
    <row r="463" spans="2:8" s="1" customFormat="1" ht="16.899999999999999" customHeight="1">
      <c r="B463" s="33"/>
      <c r="C463" s="198" t="s">
        <v>1343</v>
      </c>
      <c r="D463" s="198" t="s">
        <v>1344</v>
      </c>
      <c r="E463" s="18" t="s">
        <v>90</v>
      </c>
      <c r="F463" s="199">
        <v>12.477</v>
      </c>
      <c r="H463" s="33"/>
    </row>
    <row r="464" spans="2:8" s="1" customFormat="1" ht="16.899999999999999" customHeight="1">
      <c r="B464" s="33"/>
      <c r="C464" s="198" t="s">
        <v>1425</v>
      </c>
      <c r="D464" s="198" t="s">
        <v>1426</v>
      </c>
      <c r="E464" s="18" t="s">
        <v>90</v>
      </c>
      <c r="F464" s="199">
        <v>12.477</v>
      </c>
      <c r="H464" s="33"/>
    </row>
    <row r="465" spans="2:8" s="1" customFormat="1" ht="16.899999999999999" customHeight="1">
      <c r="B465" s="33"/>
      <c r="C465" s="198" t="s">
        <v>1521</v>
      </c>
      <c r="D465" s="198" t="s">
        <v>2526</v>
      </c>
      <c r="E465" s="18" t="s">
        <v>122</v>
      </c>
      <c r="F465" s="199">
        <v>6.8120000000000003</v>
      </c>
      <c r="H465" s="33"/>
    </row>
    <row r="466" spans="2:8" s="1" customFormat="1" ht="16.899999999999999" customHeight="1">
      <c r="B466" s="33"/>
      <c r="C466" s="198" t="s">
        <v>1603</v>
      </c>
      <c r="D466" s="198" t="s">
        <v>2560</v>
      </c>
      <c r="E466" s="18" t="s">
        <v>101</v>
      </c>
      <c r="F466" s="199">
        <v>18.349</v>
      </c>
      <c r="H466" s="33"/>
    </row>
    <row r="467" spans="2:8" s="1" customFormat="1" ht="16.899999999999999" customHeight="1">
      <c r="B467" s="33"/>
      <c r="C467" s="198" t="s">
        <v>1060</v>
      </c>
      <c r="D467" s="198" t="s">
        <v>1061</v>
      </c>
      <c r="E467" s="18" t="s">
        <v>90</v>
      </c>
      <c r="F467" s="199">
        <v>13.725</v>
      </c>
      <c r="H467" s="33"/>
    </row>
    <row r="468" spans="2:8" s="1" customFormat="1" ht="16.899999999999999" customHeight="1">
      <c r="B468" s="33"/>
      <c r="C468" s="198" t="s">
        <v>1348</v>
      </c>
      <c r="D468" s="198" t="s">
        <v>1349</v>
      </c>
      <c r="E468" s="18" t="s">
        <v>122</v>
      </c>
      <c r="F468" s="199">
        <v>1.468</v>
      </c>
      <c r="H468" s="33"/>
    </row>
    <row r="469" spans="2:8" s="1" customFormat="1" ht="16.899999999999999" customHeight="1">
      <c r="B469" s="33"/>
      <c r="C469" s="198" t="s">
        <v>1430</v>
      </c>
      <c r="D469" s="198" t="s">
        <v>1431</v>
      </c>
      <c r="E469" s="18" t="s">
        <v>90</v>
      </c>
      <c r="F469" s="199">
        <v>14.411</v>
      </c>
      <c r="H469" s="33"/>
    </row>
    <row r="470" spans="2:8" s="1" customFormat="1" ht="16.899999999999999" customHeight="1">
      <c r="B470" s="33"/>
      <c r="C470" s="198" t="s">
        <v>1096</v>
      </c>
      <c r="D470" s="198" t="s">
        <v>1097</v>
      </c>
      <c r="E470" s="18" t="s">
        <v>90</v>
      </c>
      <c r="F470" s="199">
        <v>46.281999999999996</v>
      </c>
      <c r="H470" s="33"/>
    </row>
    <row r="471" spans="2:8" s="1" customFormat="1" ht="16.899999999999999" customHeight="1">
      <c r="B471" s="33"/>
      <c r="C471" s="194" t="s">
        <v>204</v>
      </c>
      <c r="D471" s="195" t="s">
        <v>205</v>
      </c>
      <c r="E471" s="196" t="s">
        <v>122</v>
      </c>
      <c r="F471" s="197">
        <v>32.886000000000003</v>
      </c>
      <c r="H471" s="33"/>
    </row>
    <row r="472" spans="2:8" s="1" customFormat="1" ht="16.899999999999999" customHeight="1">
      <c r="B472" s="33"/>
      <c r="C472" s="198" t="s">
        <v>204</v>
      </c>
      <c r="D472" s="198" t="s">
        <v>334</v>
      </c>
      <c r="E472" s="18" t="s">
        <v>19</v>
      </c>
      <c r="F472" s="199">
        <v>32.886000000000003</v>
      </c>
      <c r="H472" s="33"/>
    </row>
    <row r="473" spans="2:8" s="1" customFormat="1" ht="16.899999999999999" customHeight="1">
      <c r="B473" s="33"/>
      <c r="C473" s="200" t="s">
        <v>2427</v>
      </c>
      <c r="H473" s="33"/>
    </row>
    <row r="474" spans="2:8" s="1" customFormat="1" ht="16.899999999999999" customHeight="1">
      <c r="B474" s="33"/>
      <c r="C474" s="198" t="s">
        <v>330</v>
      </c>
      <c r="D474" s="198" t="s">
        <v>2477</v>
      </c>
      <c r="E474" s="18" t="s">
        <v>122</v>
      </c>
      <c r="F474" s="199">
        <v>32.886000000000003</v>
      </c>
      <c r="H474" s="33"/>
    </row>
    <row r="475" spans="2:8" s="1" customFormat="1" ht="16.899999999999999" customHeight="1">
      <c r="B475" s="33"/>
      <c r="C475" s="198" t="s">
        <v>307</v>
      </c>
      <c r="D475" s="198" t="s">
        <v>2475</v>
      </c>
      <c r="E475" s="18" t="s">
        <v>122</v>
      </c>
      <c r="F475" s="199">
        <v>8.2210000000000001</v>
      </c>
      <c r="H475" s="33"/>
    </row>
    <row r="476" spans="2:8" s="1" customFormat="1" ht="16.899999999999999" customHeight="1">
      <c r="B476" s="33"/>
      <c r="C476" s="198" t="s">
        <v>318</v>
      </c>
      <c r="D476" s="198" t="s">
        <v>2476</v>
      </c>
      <c r="E476" s="18" t="s">
        <v>122</v>
      </c>
      <c r="F476" s="199">
        <v>82.213999999999999</v>
      </c>
      <c r="H476" s="33"/>
    </row>
    <row r="477" spans="2:8" s="1" customFormat="1" ht="7.35" customHeight="1">
      <c r="B477" s="42"/>
      <c r="C477" s="43"/>
      <c r="D477" s="43"/>
      <c r="E477" s="43"/>
      <c r="F477" s="43"/>
      <c r="G477" s="43"/>
      <c r="H477" s="33"/>
    </row>
    <row r="478" spans="2:8" s="1" customFormat="1" ht="11.25"/>
  </sheetData>
  <sheetProtection algorithmName="SHA-512" hashValue="upbeTIPaJzgeDuIyRm8POjssP2NgoujJBMvRQp0q9wGMLEggFwTu1sKSMJR+uPQuwsaG16CdKffmGvA8lisRMg==" saltValue="oksi/z6ib/VVwv4zkpRjRNL7OYA4bFZLKgRpeoMVYUBE19Xpw1SHu5OAiUymHtNMUZHxOncHr9GeAdMfdwLMdg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01" customWidth="1"/>
    <col min="2" max="2" width="1.6640625" style="201" customWidth="1"/>
    <col min="3" max="4" width="5" style="201" customWidth="1"/>
    <col min="5" max="5" width="11.6640625" style="201" customWidth="1"/>
    <col min="6" max="6" width="9.1640625" style="201" customWidth="1"/>
    <col min="7" max="7" width="5" style="201" customWidth="1"/>
    <col min="8" max="8" width="77.83203125" style="201" customWidth="1"/>
    <col min="9" max="10" width="20" style="201" customWidth="1"/>
    <col min="11" max="11" width="1.6640625" style="201" customWidth="1"/>
  </cols>
  <sheetData>
    <row r="1" spans="2:11" customFormat="1" ht="37.5" customHeight="1"/>
    <row r="2" spans="2:11" customFormat="1" ht="7.5" customHeight="1">
      <c r="B2" s="202"/>
      <c r="C2" s="203"/>
      <c r="D2" s="203"/>
      <c r="E2" s="203"/>
      <c r="F2" s="203"/>
      <c r="G2" s="203"/>
      <c r="H2" s="203"/>
      <c r="I2" s="203"/>
      <c r="J2" s="203"/>
      <c r="K2" s="204"/>
    </row>
    <row r="3" spans="2:11" s="16" customFormat="1" ht="45" customHeight="1">
      <c r="B3" s="205"/>
      <c r="C3" s="329" t="s">
        <v>2561</v>
      </c>
      <c r="D3" s="329"/>
      <c r="E3" s="329"/>
      <c r="F3" s="329"/>
      <c r="G3" s="329"/>
      <c r="H3" s="329"/>
      <c r="I3" s="329"/>
      <c r="J3" s="329"/>
      <c r="K3" s="206"/>
    </row>
    <row r="4" spans="2:11" customFormat="1" ht="25.5" customHeight="1">
      <c r="B4" s="207"/>
      <c r="C4" s="328" t="s">
        <v>2562</v>
      </c>
      <c r="D4" s="328"/>
      <c r="E4" s="328"/>
      <c r="F4" s="328"/>
      <c r="G4" s="328"/>
      <c r="H4" s="328"/>
      <c r="I4" s="328"/>
      <c r="J4" s="328"/>
      <c r="K4" s="208"/>
    </row>
    <row r="5" spans="2:11" customFormat="1" ht="5.25" customHeight="1">
      <c r="B5" s="207"/>
      <c r="C5" s="209"/>
      <c r="D5" s="209"/>
      <c r="E5" s="209"/>
      <c r="F5" s="209"/>
      <c r="G5" s="209"/>
      <c r="H5" s="209"/>
      <c r="I5" s="209"/>
      <c r="J5" s="209"/>
      <c r="K5" s="208"/>
    </row>
    <row r="6" spans="2:11" customFormat="1" ht="15" customHeight="1">
      <c r="B6" s="207"/>
      <c r="C6" s="327" t="s">
        <v>2563</v>
      </c>
      <c r="D6" s="327"/>
      <c r="E6" s="327"/>
      <c r="F6" s="327"/>
      <c r="G6" s="327"/>
      <c r="H6" s="327"/>
      <c r="I6" s="327"/>
      <c r="J6" s="327"/>
      <c r="K6" s="208"/>
    </row>
    <row r="7" spans="2:11" customFormat="1" ht="15" customHeight="1">
      <c r="B7" s="211"/>
      <c r="C7" s="327" t="s">
        <v>2564</v>
      </c>
      <c r="D7" s="327"/>
      <c r="E7" s="327"/>
      <c r="F7" s="327"/>
      <c r="G7" s="327"/>
      <c r="H7" s="327"/>
      <c r="I7" s="327"/>
      <c r="J7" s="327"/>
      <c r="K7" s="208"/>
    </row>
    <row r="8" spans="2:11" customFormat="1" ht="12.75" customHeight="1">
      <c r="B8" s="211"/>
      <c r="C8" s="210"/>
      <c r="D8" s="210"/>
      <c r="E8" s="210"/>
      <c r="F8" s="210"/>
      <c r="G8" s="210"/>
      <c r="H8" s="210"/>
      <c r="I8" s="210"/>
      <c r="J8" s="210"/>
      <c r="K8" s="208"/>
    </row>
    <row r="9" spans="2:11" customFormat="1" ht="15" customHeight="1">
      <c r="B9" s="211"/>
      <c r="C9" s="327" t="s">
        <v>2565</v>
      </c>
      <c r="D9" s="327"/>
      <c r="E9" s="327"/>
      <c r="F9" s="327"/>
      <c r="G9" s="327"/>
      <c r="H9" s="327"/>
      <c r="I9" s="327"/>
      <c r="J9" s="327"/>
      <c r="K9" s="208"/>
    </row>
    <row r="10" spans="2:11" customFormat="1" ht="15" customHeight="1">
      <c r="B10" s="211"/>
      <c r="C10" s="210"/>
      <c r="D10" s="327" t="s">
        <v>2566</v>
      </c>
      <c r="E10" s="327"/>
      <c r="F10" s="327"/>
      <c r="G10" s="327"/>
      <c r="H10" s="327"/>
      <c r="I10" s="327"/>
      <c r="J10" s="327"/>
      <c r="K10" s="208"/>
    </row>
    <row r="11" spans="2:11" customFormat="1" ht="15" customHeight="1">
      <c r="B11" s="211"/>
      <c r="C11" s="212"/>
      <c r="D11" s="327" t="s">
        <v>2567</v>
      </c>
      <c r="E11" s="327"/>
      <c r="F11" s="327"/>
      <c r="G11" s="327"/>
      <c r="H11" s="327"/>
      <c r="I11" s="327"/>
      <c r="J11" s="327"/>
      <c r="K11" s="208"/>
    </row>
    <row r="12" spans="2:11" customFormat="1" ht="15" customHeight="1">
      <c r="B12" s="211"/>
      <c r="C12" s="212"/>
      <c r="D12" s="210"/>
      <c r="E12" s="210"/>
      <c r="F12" s="210"/>
      <c r="G12" s="210"/>
      <c r="H12" s="210"/>
      <c r="I12" s="210"/>
      <c r="J12" s="210"/>
      <c r="K12" s="208"/>
    </row>
    <row r="13" spans="2:11" customFormat="1" ht="15" customHeight="1">
      <c r="B13" s="211"/>
      <c r="C13" s="212"/>
      <c r="D13" s="213" t="s">
        <v>2568</v>
      </c>
      <c r="E13" s="210"/>
      <c r="F13" s="210"/>
      <c r="G13" s="210"/>
      <c r="H13" s="210"/>
      <c r="I13" s="210"/>
      <c r="J13" s="210"/>
      <c r="K13" s="208"/>
    </row>
    <row r="14" spans="2:11" customFormat="1" ht="12.75" customHeight="1">
      <c r="B14" s="211"/>
      <c r="C14" s="212"/>
      <c r="D14" s="212"/>
      <c r="E14" s="212"/>
      <c r="F14" s="212"/>
      <c r="G14" s="212"/>
      <c r="H14" s="212"/>
      <c r="I14" s="212"/>
      <c r="J14" s="212"/>
      <c r="K14" s="208"/>
    </row>
    <row r="15" spans="2:11" customFormat="1" ht="15" customHeight="1">
      <c r="B15" s="211"/>
      <c r="C15" s="212"/>
      <c r="D15" s="327" t="s">
        <v>2569</v>
      </c>
      <c r="E15" s="327"/>
      <c r="F15" s="327"/>
      <c r="G15" s="327"/>
      <c r="H15" s="327"/>
      <c r="I15" s="327"/>
      <c r="J15" s="327"/>
      <c r="K15" s="208"/>
    </row>
    <row r="16" spans="2:11" customFormat="1" ht="15" customHeight="1">
      <c r="B16" s="211"/>
      <c r="C16" s="212"/>
      <c r="D16" s="327" t="s">
        <v>2570</v>
      </c>
      <c r="E16" s="327"/>
      <c r="F16" s="327"/>
      <c r="G16" s="327"/>
      <c r="H16" s="327"/>
      <c r="I16" s="327"/>
      <c r="J16" s="327"/>
      <c r="K16" s="208"/>
    </row>
    <row r="17" spans="2:11" customFormat="1" ht="15" customHeight="1">
      <c r="B17" s="211"/>
      <c r="C17" s="212"/>
      <c r="D17" s="327" t="s">
        <v>2571</v>
      </c>
      <c r="E17" s="327"/>
      <c r="F17" s="327"/>
      <c r="G17" s="327"/>
      <c r="H17" s="327"/>
      <c r="I17" s="327"/>
      <c r="J17" s="327"/>
      <c r="K17" s="208"/>
    </row>
    <row r="18" spans="2:11" customFormat="1" ht="15" customHeight="1">
      <c r="B18" s="211"/>
      <c r="C18" s="212"/>
      <c r="D18" s="212"/>
      <c r="E18" s="214" t="s">
        <v>80</v>
      </c>
      <c r="F18" s="327" t="s">
        <v>2572</v>
      </c>
      <c r="G18" s="327"/>
      <c r="H18" s="327"/>
      <c r="I18" s="327"/>
      <c r="J18" s="327"/>
      <c r="K18" s="208"/>
    </row>
    <row r="19" spans="2:11" customFormat="1" ht="15" customHeight="1">
      <c r="B19" s="211"/>
      <c r="C19" s="212"/>
      <c r="D19" s="212"/>
      <c r="E19" s="214" t="s">
        <v>2573</v>
      </c>
      <c r="F19" s="327" t="s">
        <v>2574</v>
      </c>
      <c r="G19" s="327"/>
      <c r="H19" s="327"/>
      <c r="I19" s="327"/>
      <c r="J19" s="327"/>
      <c r="K19" s="208"/>
    </row>
    <row r="20" spans="2:11" customFormat="1" ht="15" customHeight="1">
      <c r="B20" s="211"/>
      <c r="C20" s="212"/>
      <c r="D20" s="212"/>
      <c r="E20" s="214" t="s">
        <v>2575</v>
      </c>
      <c r="F20" s="327" t="s">
        <v>2576</v>
      </c>
      <c r="G20" s="327"/>
      <c r="H20" s="327"/>
      <c r="I20" s="327"/>
      <c r="J20" s="327"/>
      <c r="K20" s="208"/>
    </row>
    <row r="21" spans="2:11" customFormat="1" ht="15" customHeight="1">
      <c r="B21" s="211"/>
      <c r="C21" s="212"/>
      <c r="D21" s="212"/>
      <c r="E21" s="214" t="s">
        <v>86</v>
      </c>
      <c r="F21" s="327" t="s">
        <v>2577</v>
      </c>
      <c r="G21" s="327"/>
      <c r="H21" s="327"/>
      <c r="I21" s="327"/>
      <c r="J21" s="327"/>
      <c r="K21" s="208"/>
    </row>
    <row r="22" spans="2:11" customFormat="1" ht="15" customHeight="1">
      <c r="B22" s="211"/>
      <c r="C22" s="212"/>
      <c r="D22" s="212"/>
      <c r="E22" s="214" t="s">
        <v>2578</v>
      </c>
      <c r="F22" s="327" t="s">
        <v>2579</v>
      </c>
      <c r="G22" s="327"/>
      <c r="H22" s="327"/>
      <c r="I22" s="327"/>
      <c r="J22" s="327"/>
      <c r="K22" s="208"/>
    </row>
    <row r="23" spans="2:11" customFormat="1" ht="15" customHeight="1">
      <c r="B23" s="211"/>
      <c r="C23" s="212"/>
      <c r="D23" s="212"/>
      <c r="E23" s="214" t="s">
        <v>2580</v>
      </c>
      <c r="F23" s="327" t="s">
        <v>2581</v>
      </c>
      <c r="G23" s="327"/>
      <c r="H23" s="327"/>
      <c r="I23" s="327"/>
      <c r="J23" s="327"/>
      <c r="K23" s="208"/>
    </row>
    <row r="24" spans="2:11" customFormat="1" ht="12.75" customHeight="1">
      <c r="B24" s="211"/>
      <c r="C24" s="212"/>
      <c r="D24" s="212"/>
      <c r="E24" s="212"/>
      <c r="F24" s="212"/>
      <c r="G24" s="212"/>
      <c r="H24" s="212"/>
      <c r="I24" s="212"/>
      <c r="J24" s="212"/>
      <c r="K24" s="208"/>
    </row>
    <row r="25" spans="2:11" customFormat="1" ht="15" customHeight="1">
      <c r="B25" s="211"/>
      <c r="C25" s="327" t="s">
        <v>2582</v>
      </c>
      <c r="D25" s="327"/>
      <c r="E25" s="327"/>
      <c r="F25" s="327"/>
      <c r="G25" s="327"/>
      <c r="H25" s="327"/>
      <c r="I25" s="327"/>
      <c r="J25" s="327"/>
      <c r="K25" s="208"/>
    </row>
    <row r="26" spans="2:11" customFormat="1" ht="15" customHeight="1">
      <c r="B26" s="211"/>
      <c r="C26" s="327" t="s">
        <v>2583</v>
      </c>
      <c r="D26" s="327"/>
      <c r="E26" s="327"/>
      <c r="F26" s="327"/>
      <c r="G26" s="327"/>
      <c r="H26" s="327"/>
      <c r="I26" s="327"/>
      <c r="J26" s="327"/>
      <c r="K26" s="208"/>
    </row>
    <row r="27" spans="2:11" customFormat="1" ht="15" customHeight="1">
      <c r="B27" s="211"/>
      <c r="C27" s="210"/>
      <c r="D27" s="327" t="s">
        <v>2584</v>
      </c>
      <c r="E27" s="327"/>
      <c r="F27" s="327"/>
      <c r="G27" s="327"/>
      <c r="H27" s="327"/>
      <c r="I27" s="327"/>
      <c r="J27" s="327"/>
      <c r="K27" s="208"/>
    </row>
    <row r="28" spans="2:11" customFormat="1" ht="15" customHeight="1">
      <c r="B28" s="211"/>
      <c r="C28" s="212"/>
      <c r="D28" s="327" t="s">
        <v>2585</v>
      </c>
      <c r="E28" s="327"/>
      <c r="F28" s="327"/>
      <c r="G28" s="327"/>
      <c r="H28" s="327"/>
      <c r="I28" s="327"/>
      <c r="J28" s="327"/>
      <c r="K28" s="208"/>
    </row>
    <row r="29" spans="2:11" customFormat="1" ht="12.75" customHeight="1">
      <c r="B29" s="211"/>
      <c r="C29" s="212"/>
      <c r="D29" s="212"/>
      <c r="E29" s="212"/>
      <c r="F29" s="212"/>
      <c r="G29" s="212"/>
      <c r="H29" s="212"/>
      <c r="I29" s="212"/>
      <c r="J29" s="212"/>
      <c r="K29" s="208"/>
    </row>
    <row r="30" spans="2:11" customFormat="1" ht="15" customHeight="1">
      <c r="B30" s="211"/>
      <c r="C30" s="212"/>
      <c r="D30" s="327" t="s">
        <v>2586</v>
      </c>
      <c r="E30" s="327"/>
      <c r="F30" s="327"/>
      <c r="G30" s="327"/>
      <c r="H30" s="327"/>
      <c r="I30" s="327"/>
      <c r="J30" s="327"/>
      <c r="K30" s="208"/>
    </row>
    <row r="31" spans="2:11" customFormat="1" ht="15" customHeight="1">
      <c r="B31" s="211"/>
      <c r="C31" s="212"/>
      <c r="D31" s="327" t="s">
        <v>2587</v>
      </c>
      <c r="E31" s="327"/>
      <c r="F31" s="327"/>
      <c r="G31" s="327"/>
      <c r="H31" s="327"/>
      <c r="I31" s="327"/>
      <c r="J31" s="327"/>
      <c r="K31" s="208"/>
    </row>
    <row r="32" spans="2:11" customFormat="1" ht="12.75" customHeight="1">
      <c r="B32" s="211"/>
      <c r="C32" s="212"/>
      <c r="D32" s="212"/>
      <c r="E32" s="212"/>
      <c r="F32" s="212"/>
      <c r="G32" s="212"/>
      <c r="H32" s="212"/>
      <c r="I32" s="212"/>
      <c r="J32" s="212"/>
      <c r="K32" s="208"/>
    </row>
    <row r="33" spans="2:11" customFormat="1" ht="15" customHeight="1">
      <c r="B33" s="211"/>
      <c r="C33" s="212"/>
      <c r="D33" s="327" t="s">
        <v>2588</v>
      </c>
      <c r="E33" s="327"/>
      <c r="F33" s="327"/>
      <c r="G33" s="327"/>
      <c r="H33" s="327"/>
      <c r="I33" s="327"/>
      <c r="J33" s="327"/>
      <c r="K33" s="208"/>
    </row>
    <row r="34" spans="2:11" customFormat="1" ht="15" customHeight="1">
      <c r="B34" s="211"/>
      <c r="C34" s="212"/>
      <c r="D34" s="327" t="s">
        <v>2589</v>
      </c>
      <c r="E34" s="327"/>
      <c r="F34" s="327"/>
      <c r="G34" s="327"/>
      <c r="H34" s="327"/>
      <c r="I34" s="327"/>
      <c r="J34" s="327"/>
      <c r="K34" s="208"/>
    </row>
    <row r="35" spans="2:11" customFormat="1" ht="15" customHeight="1">
      <c r="B35" s="211"/>
      <c r="C35" s="212"/>
      <c r="D35" s="327" t="s">
        <v>2590</v>
      </c>
      <c r="E35" s="327"/>
      <c r="F35" s="327"/>
      <c r="G35" s="327"/>
      <c r="H35" s="327"/>
      <c r="I35" s="327"/>
      <c r="J35" s="327"/>
      <c r="K35" s="208"/>
    </row>
    <row r="36" spans="2:11" customFormat="1" ht="15" customHeight="1">
      <c r="B36" s="211"/>
      <c r="C36" s="212"/>
      <c r="D36" s="210"/>
      <c r="E36" s="213" t="s">
        <v>237</v>
      </c>
      <c r="F36" s="210"/>
      <c r="G36" s="327" t="s">
        <v>2591</v>
      </c>
      <c r="H36" s="327"/>
      <c r="I36" s="327"/>
      <c r="J36" s="327"/>
      <c r="K36" s="208"/>
    </row>
    <row r="37" spans="2:11" customFormat="1" ht="30.75" customHeight="1">
      <c r="B37" s="211"/>
      <c r="C37" s="212"/>
      <c r="D37" s="210"/>
      <c r="E37" s="213" t="s">
        <v>2592</v>
      </c>
      <c r="F37" s="210"/>
      <c r="G37" s="327" t="s">
        <v>2593</v>
      </c>
      <c r="H37" s="327"/>
      <c r="I37" s="327"/>
      <c r="J37" s="327"/>
      <c r="K37" s="208"/>
    </row>
    <row r="38" spans="2:11" customFormat="1" ht="15" customHeight="1">
      <c r="B38" s="211"/>
      <c r="C38" s="212"/>
      <c r="D38" s="210"/>
      <c r="E38" s="213" t="s">
        <v>54</v>
      </c>
      <c r="F38" s="210"/>
      <c r="G38" s="327" t="s">
        <v>2594</v>
      </c>
      <c r="H38" s="327"/>
      <c r="I38" s="327"/>
      <c r="J38" s="327"/>
      <c r="K38" s="208"/>
    </row>
    <row r="39" spans="2:11" customFormat="1" ht="15" customHeight="1">
      <c r="B39" s="211"/>
      <c r="C39" s="212"/>
      <c r="D39" s="210"/>
      <c r="E39" s="213" t="s">
        <v>55</v>
      </c>
      <c r="F39" s="210"/>
      <c r="G39" s="327" t="s">
        <v>2595</v>
      </c>
      <c r="H39" s="327"/>
      <c r="I39" s="327"/>
      <c r="J39" s="327"/>
      <c r="K39" s="208"/>
    </row>
    <row r="40" spans="2:11" customFormat="1" ht="15" customHeight="1">
      <c r="B40" s="211"/>
      <c r="C40" s="212"/>
      <c r="D40" s="210"/>
      <c r="E40" s="213" t="s">
        <v>238</v>
      </c>
      <c r="F40" s="210"/>
      <c r="G40" s="327" t="s">
        <v>2596</v>
      </c>
      <c r="H40" s="327"/>
      <c r="I40" s="327"/>
      <c r="J40" s="327"/>
      <c r="K40" s="208"/>
    </row>
    <row r="41" spans="2:11" customFormat="1" ht="15" customHeight="1">
      <c r="B41" s="211"/>
      <c r="C41" s="212"/>
      <c r="D41" s="210"/>
      <c r="E41" s="213" t="s">
        <v>239</v>
      </c>
      <c r="F41" s="210"/>
      <c r="G41" s="327" t="s">
        <v>2597</v>
      </c>
      <c r="H41" s="327"/>
      <c r="I41" s="327"/>
      <c r="J41" s="327"/>
      <c r="K41" s="208"/>
    </row>
    <row r="42" spans="2:11" customFormat="1" ht="15" customHeight="1">
      <c r="B42" s="211"/>
      <c r="C42" s="212"/>
      <c r="D42" s="210"/>
      <c r="E42" s="213" t="s">
        <v>2598</v>
      </c>
      <c r="F42" s="210"/>
      <c r="G42" s="327" t="s">
        <v>2599</v>
      </c>
      <c r="H42" s="327"/>
      <c r="I42" s="327"/>
      <c r="J42" s="327"/>
      <c r="K42" s="208"/>
    </row>
    <row r="43" spans="2:11" customFormat="1" ht="15" customHeight="1">
      <c r="B43" s="211"/>
      <c r="C43" s="212"/>
      <c r="D43" s="210"/>
      <c r="E43" s="213"/>
      <c r="F43" s="210"/>
      <c r="G43" s="327" t="s">
        <v>2600</v>
      </c>
      <c r="H43" s="327"/>
      <c r="I43" s="327"/>
      <c r="J43" s="327"/>
      <c r="K43" s="208"/>
    </row>
    <row r="44" spans="2:11" customFormat="1" ht="15" customHeight="1">
      <c r="B44" s="211"/>
      <c r="C44" s="212"/>
      <c r="D44" s="210"/>
      <c r="E44" s="213" t="s">
        <v>2601</v>
      </c>
      <c r="F44" s="210"/>
      <c r="G44" s="327" t="s">
        <v>2602</v>
      </c>
      <c r="H44" s="327"/>
      <c r="I44" s="327"/>
      <c r="J44" s="327"/>
      <c r="K44" s="208"/>
    </row>
    <row r="45" spans="2:11" customFormat="1" ht="15" customHeight="1">
      <c r="B45" s="211"/>
      <c r="C45" s="212"/>
      <c r="D45" s="210"/>
      <c r="E45" s="213" t="s">
        <v>241</v>
      </c>
      <c r="F45" s="210"/>
      <c r="G45" s="327" t="s">
        <v>2603</v>
      </c>
      <c r="H45" s="327"/>
      <c r="I45" s="327"/>
      <c r="J45" s="327"/>
      <c r="K45" s="208"/>
    </row>
    <row r="46" spans="2:11" customFormat="1" ht="12.75" customHeight="1">
      <c r="B46" s="211"/>
      <c r="C46" s="212"/>
      <c r="D46" s="210"/>
      <c r="E46" s="210"/>
      <c r="F46" s="210"/>
      <c r="G46" s="210"/>
      <c r="H46" s="210"/>
      <c r="I46" s="210"/>
      <c r="J46" s="210"/>
      <c r="K46" s="208"/>
    </row>
    <row r="47" spans="2:11" customFormat="1" ht="15" customHeight="1">
      <c r="B47" s="211"/>
      <c r="C47" s="212"/>
      <c r="D47" s="327" t="s">
        <v>2604</v>
      </c>
      <c r="E47" s="327"/>
      <c r="F47" s="327"/>
      <c r="G47" s="327"/>
      <c r="H47" s="327"/>
      <c r="I47" s="327"/>
      <c r="J47" s="327"/>
      <c r="K47" s="208"/>
    </row>
    <row r="48" spans="2:11" customFormat="1" ht="15" customHeight="1">
      <c r="B48" s="211"/>
      <c r="C48" s="212"/>
      <c r="D48" s="212"/>
      <c r="E48" s="327" t="s">
        <v>2605</v>
      </c>
      <c r="F48" s="327"/>
      <c r="G48" s="327"/>
      <c r="H48" s="327"/>
      <c r="I48" s="327"/>
      <c r="J48" s="327"/>
      <c r="K48" s="208"/>
    </row>
    <row r="49" spans="2:11" customFormat="1" ht="15" customHeight="1">
      <c r="B49" s="211"/>
      <c r="C49" s="212"/>
      <c r="D49" s="212"/>
      <c r="E49" s="327" t="s">
        <v>2606</v>
      </c>
      <c r="F49" s="327"/>
      <c r="G49" s="327"/>
      <c r="H49" s="327"/>
      <c r="I49" s="327"/>
      <c r="J49" s="327"/>
      <c r="K49" s="208"/>
    </row>
    <row r="50" spans="2:11" customFormat="1" ht="15" customHeight="1">
      <c r="B50" s="211"/>
      <c r="C50" s="212"/>
      <c r="D50" s="212"/>
      <c r="E50" s="327" t="s">
        <v>2607</v>
      </c>
      <c r="F50" s="327"/>
      <c r="G50" s="327"/>
      <c r="H50" s="327"/>
      <c r="I50" s="327"/>
      <c r="J50" s="327"/>
      <c r="K50" s="208"/>
    </row>
    <row r="51" spans="2:11" customFormat="1" ht="15" customHeight="1">
      <c r="B51" s="211"/>
      <c r="C51" s="212"/>
      <c r="D51" s="327" t="s">
        <v>2608</v>
      </c>
      <c r="E51" s="327"/>
      <c r="F51" s="327"/>
      <c r="G51" s="327"/>
      <c r="H51" s="327"/>
      <c r="I51" s="327"/>
      <c r="J51" s="327"/>
      <c r="K51" s="208"/>
    </row>
    <row r="52" spans="2:11" customFormat="1" ht="25.5" customHeight="1">
      <c r="B52" s="207"/>
      <c r="C52" s="328" t="s">
        <v>2609</v>
      </c>
      <c r="D52" s="328"/>
      <c r="E52" s="328"/>
      <c r="F52" s="328"/>
      <c r="G52" s="328"/>
      <c r="H52" s="328"/>
      <c r="I52" s="328"/>
      <c r="J52" s="328"/>
      <c r="K52" s="208"/>
    </row>
    <row r="53" spans="2:11" customFormat="1" ht="5.25" customHeight="1">
      <c r="B53" s="207"/>
      <c r="C53" s="209"/>
      <c r="D53" s="209"/>
      <c r="E53" s="209"/>
      <c r="F53" s="209"/>
      <c r="G53" s="209"/>
      <c r="H53" s="209"/>
      <c r="I53" s="209"/>
      <c r="J53" s="209"/>
      <c r="K53" s="208"/>
    </row>
    <row r="54" spans="2:11" customFormat="1" ht="15" customHeight="1">
      <c r="B54" s="207"/>
      <c r="C54" s="327" t="s">
        <v>2610</v>
      </c>
      <c r="D54" s="327"/>
      <c r="E54" s="327"/>
      <c r="F54" s="327"/>
      <c r="G54" s="327"/>
      <c r="H54" s="327"/>
      <c r="I54" s="327"/>
      <c r="J54" s="327"/>
      <c r="K54" s="208"/>
    </row>
    <row r="55" spans="2:11" customFormat="1" ht="15" customHeight="1">
      <c r="B55" s="207"/>
      <c r="C55" s="327" t="s">
        <v>2611</v>
      </c>
      <c r="D55" s="327"/>
      <c r="E55" s="327"/>
      <c r="F55" s="327"/>
      <c r="G55" s="327"/>
      <c r="H55" s="327"/>
      <c r="I55" s="327"/>
      <c r="J55" s="327"/>
      <c r="K55" s="208"/>
    </row>
    <row r="56" spans="2:11" customFormat="1" ht="12.75" customHeight="1">
      <c r="B56" s="207"/>
      <c r="C56" s="210"/>
      <c r="D56" s="210"/>
      <c r="E56" s="210"/>
      <c r="F56" s="210"/>
      <c r="G56" s="210"/>
      <c r="H56" s="210"/>
      <c r="I56" s="210"/>
      <c r="J56" s="210"/>
      <c r="K56" s="208"/>
    </row>
    <row r="57" spans="2:11" customFormat="1" ht="15" customHeight="1">
      <c r="B57" s="207"/>
      <c r="C57" s="327" t="s">
        <v>2612</v>
      </c>
      <c r="D57" s="327"/>
      <c r="E57" s="327"/>
      <c r="F57" s="327"/>
      <c r="G57" s="327"/>
      <c r="H57" s="327"/>
      <c r="I57" s="327"/>
      <c r="J57" s="327"/>
      <c r="K57" s="208"/>
    </row>
    <row r="58" spans="2:11" customFormat="1" ht="15" customHeight="1">
      <c r="B58" s="207"/>
      <c r="C58" s="212"/>
      <c r="D58" s="327" t="s">
        <v>2613</v>
      </c>
      <c r="E58" s="327"/>
      <c r="F58" s="327"/>
      <c r="G58" s="327"/>
      <c r="H58" s="327"/>
      <c r="I58" s="327"/>
      <c r="J58" s="327"/>
      <c r="K58" s="208"/>
    </row>
    <row r="59" spans="2:11" customFormat="1" ht="15" customHeight="1">
      <c r="B59" s="207"/>
      <c r="C59" s="212"/>
      <c r="D59" s="327" t="s">
        <v>2614</v>
      </c>
      <c r="E59" s="327"/>
      <c r="F59" s="327"/>
      <c r="G59" s="327"/>
      <c r="H59" s="327"/>
      <c r="I59" s="327"/>
      <c r="J59" s="327"/>
      <c r="K59" s="208"/>
    </row>
    <row r="60" spans="2:11" customFormat="1" ht="15" customHeight="1">
      <c r="B60" s="207"/>
      <c r="C60" s="212"/>
      <c r="D60" s="327" t="s">
        <v>2615</v>
      </c>
      <c r="E60" s="327"/>
      <c r="F60" s="327"/>
      <c r="G60" s="327"/>
      <c r="H60" s="327"/>
      <c r="I60" s="327"/>
      <c r="J60" s="327"/>
      <c r="K60" s="208"/>
    </row>
    <row r="61" spans="2:11" customFormat="1" ht="15" customHeight="1">
      <c r="B61" s="207"/>
      <c r="C61" s="212"/>
      <c r="D61" s="327" t="s">
        <v>2616</v>
      </c>
      <c r="E61" s="327"/>
      <c r="F61" s="327"/>
      <c r="G61" s="327"/>
      <c r="H61" s="327"/>
      <c r="I61" s="327"/>
      <c r="J61" s="327"/>
      <c r="K61" s="208"/>
    </row>
    <row r="62" spans="2:11" customFormat="1" ht="15" customHeight="1">
      <c r="B62" s="207"/>
      <c r="C62" s="212"/>
      <c r="D62" s="330" t="s">
        <v>2617</v>
      </c>
      <c r="E62" s="330"/>
      <c r="F62" s="330"/>
      <c r="G62" s="330"/>
      <c r="H62" s="330"/>
      <c r="I62" s="330"/>
      <c r="J62" s="330"/>
      <c r="K62" s="208"/>
    </row>
    <row r="63" spans="2:11" customFormat="1" ht="15" customHeight="1">
      <c r="B63" s="207"/>
      <c r="C63" s="212"/>
      <c r="D63" s="327" t="s">
        <v>2618</v>
      </c>
      <c r="E63" s="327"/>
      <c r="F63" s="327"/>
      <c r="G63" s="327"/>
      <c r="H63" s="327"/>
      <c r="I63" s="327"/>
      <c r="J63" s="327"/>
      <c r="K63" s="208"/>
    </row>
    <row r="64" spans="2:11" customFormat="1" ht="12.75" customHeight="1">
      <c r="B64" s="207"/>
      <c r="C64" s="212"/>
      <c r="D64" s="212"/>
      <c r="E64" s="215"/>
      <c r="F64" s="212"/>
      <c r="G64" s="212"/>
      <c r="H64" s="212"/>
      <c r="I64" s="212"/>
      <c r="J64" s="212"/>
      <c r="K64" s="208"/>
    </row>
    <row r="65" spans="2:11" customFormat="1" ht="15" customHeight="1">
      <c r="B65" s="207"/>
      <c r="C65" s="212"/>
      <c r="D65" s="327" t="s">
        <v>2619</v>
      </c>
      <c r="E65" s="327"/>
      <c r="F65" s="327"/>
      <c r="G65" s="327"/>
      <c r="H65" s="327"/>
      <c r="I65" s="327"/>
      <c r="J65" s="327"/>
      <c r="K65" s="208"/>
    </row>
    <row r="66" spans="2:11" customFormat="1" ht="15" customHeight="1">
      <c r="B66" s="207"/>
      <c r="C66" s="212"/>
      <c r="D66" s="330" t="s">
        <v>2620</v>
      </c>
      <c r="E66" s="330"/>
      <c r="F66" s="330"/>
      <c r="G66" s="330"/>
      <c r="H66" s="330"/>
      <c r="I66" s="330"/>
      <c r="J66" s="330"/>
      <c r="K66" s="208"/>
    </row>
    <row r="67" spans="2:11" customFormat="1" ht="15" customHeight="1">
      <c r="B67" s="207"/>
      <c r="C67" s="212"/>
      <c r="D67" s="327" t="s">
        <v>2621</v>
      </c>
      <c r="E67" s="327"/>
      <c r="F67" s="327"/>
      <c r="G67" s="327"/>
      <c r="H67" s="327"/>
      <c r="I67" s="327"/>
      <c r="J67" s="327"/>
      <c r="K67" s="208"/>
    </row>
    <row r="68" spans="2:11" customFormat="1" ht="15" customHeight="1">
      <c r="B68" s="207"/>
      <c r="C68" s="212"/>
      <c r="D68" s="327" t="s">
        <v>2622</v>
      </c>
      <c r="E68" s="327"/>
      <c r="F68" s="327"/>
      <c r="G68" s="327"/>
      <c r="H68" s="327"/>
      <c r="I68" s="327"/>
      <c r="J68" s="327"/>
      <c r="K68" s="208"/>
    </row>
    <row r="69" spans="2:11" customFormat="1" ht="15" customHeight="1">
      <c r="B69" s="207"/>
      <c r="C69" s="212"/>
      <c r="D69" s="327" t="s">
        <v>2623</v>
      </c>
      <c r="E69" s="327"/>
      <c r="F69" s="327"/>
      <c r="G69" s="327"/>
      <c r="H69" s="327"/>
      <c r="I69" s="327"/>
      <c r="J69" s="327"/>
      <c r="K69" s="208"/>
    </row>
    <row r="70" spans="2:11" customFormat="1" ht="15" customHeight="1">
      <c r="B70" s="207"/>
      <c r="C70" s="212"/>
      <c r="D70" s="327" t="s">
        <v>2624</v>
      </c>
      <c r="E70" s="327"/>
      <c r="F70" s="327"/>
      <c r="G70" s="327"/>
      <c r="H70" s="327"/>
      <c r="I70" s="327"/>
      <c r="J70" s="327"/>
      <c r="K70" s="208"/>
    </row>
    <row r="71" spans="2:11" customFormat="1" ht="12.75" customHeight="1">
      <c r="B71" s="216"/>
      <c r="C71" s="217"/>
      <c r="D71" s="217"/>
      <c r="E71" s="217"/>
      <c r="F71" s="217"/>
      <c r="G71" s="217"/>
      <c r="H71" s="217"/>
      <c r="I71" s="217"/>
      <c r="J71" s="217"/>
      <c r="K71" s="218"/>
    </row>
    <row r="72" spans="2:11" customFormat="1" ht="18.75" customHeight="1">
      <c r="B72" s="219"/>
      <c r="C72" s="219"/>
      <c r="D72" s="219"/>
      <c r="E72" s="219"/>
      <c r="F72" s="219"/>
      <c r="G72" s="219"/>
      <c r="H72" s="219"/>
      <c r="I72" s="219"/>
      <c r="J72" s="219"/>
      <c r="K72" s="220"/>
    </row>
    <row r="73" spans="2:11" customFormat="1" ht="18.75" customHeight="1">
      <c r="B73" s="220"/>
      <c r="C73" s="220"/>
      <c r="D73" s="220"/>
      <c r="E73" s="220"/>
      <c r="F73" s="220"/>
      <c r="G73" s="220"/>
      <c r="H73" s="220"/>
      <c r="I73" s="220"/>
      <c r="J73" s="220"/>
      <c r="K73" s="220"/>
    </row>
    <row r="74" spans="2:11" customFormat="1" ht="7.5" customHeight="1">
      <c r="B74" s="221"/>
      <c r="C74" s="222"/>
      <c r="D74" s="222"/>
      <c r="E74" s="222"/>
      <c r="F74" s="222"/>
      <c r="G74" s="222"/>
      <c r="H74" s="222"/>
      <c r="I74" s="222"/>
      <c r="J74" s="222"/>
      <c r="K74" s="223"/>
    </row>
    <row r="75" spans="2:11" customFormat="1" ht="45" customHeight="1">
      <c r="B75" s="224"/>
      <c r="C75" s="331" t="s">
        <v>2625</v>
      </c>
      <c r="D75" s="331"/>
      <c r="E75" s="331"/>
      <c r="F75" s="331"/>
      <c r="G75" s="331"/>
      <c r="H75" s="331"/>
      <c r="I75" s="331"/>
      <c r="J75" s="331"/>
      <c r="K75" s="225"/>
    </row>
    <row r="76" spans="2:11" customFormat="1" ht="17.25" customHeight="1">
      <c r="B76" s="224"/>
      <c r="C76" s="226" t="s">
        <v>2626</v>
      </c>
      <c r="D76" s="226"/>
      <c r="E76" s="226"/>
      <c r="F76" s="226" t="s">
        <v>2627</v>
      </c>
      <c r="G76" s="227"/>
      <c r="H76" s="226" t="s">
        <v>55</v>
      </c>
      <c r="I76" s="226" t="s">
        <v>58</v>
      </c>
      <c r="J76" s="226" t="s">
        <v>2628</v>
      </c>
      <c r="K76" s="225"/>
    </row>
    <row r="77" spans="2:11" customFormat="1" ht="17.25" customHeight="1">
      <c r="B77" s="224"/>
      <c r="C77" s="228" t="s">
        <v>2629</v>
      </c>
      <c r="D77" s="228"/>
      <c r="E77" s="228"/>
      <c r="F77" s="229" t="s">
        <v>2630</v>
      </c>
      <c r="G77" s="230"/>
      <c r="H77" s="228"/>
      <c r="I77" s="228"/>
      <c r="J77" s="228" t="s">
        <v>2631</v>
      </c>
      <c r="K77" s="225"/>
    </row>
    <row r="78" spans="2:11" customFormat="1" ht="5.25" customHeight="1">
      <c r="B78" s="224"/>
      <c r="C78" s="231"/>
      <c r="D78" s="231"/>
      <c r="E78" s="231"/>
      <c r="F78" s="231"/>
      <c r="G78" s="232"/>
      <c r="H78" s="231"/>
      <c r="I78" s="231"/>
      <c r="J78" s="231"/>
      <c r="K78" s="225"/>
    </row>
    <row r="79" spans="2:11" customFormat="1" ht="15" customHeight="1">
      <c r="B79" s="224"/>
      <c r="C79" s="213" t="s">
        <v>54</v>
      </c>
      <c r="D79" s="233"/>
      <c r="E79" s="233"/>
      <c r="F79" s="234" t="s">
        <v>2632</v>
      </c>
      <c r="G79" s="235"/>
      <c r="H79" s="213" t="s">
        <v>2633</v>
      </c>
      <c r="I79" s="213" t="s">
        <v>2634</v>
      </c>
      <c r="J79" s="213">
        <v>20</v>
      </c>
      <c r="K79" s="225"/>
    </row>
    <row r="80" spans="2:11" customFormat="1" ht="15" customHeight="1">
      <c r="B80" s="224"/>
      <c r="C80" s="213" t="s">
        <v>2635</v>
      </c>
      <c r="D80" s="213"/>
      <c r="E80" s="213"/>
      <c r="F80" s="234" t="s">
        <v>2632</v>
      </c>
      <c r="G80" s="235"/>
      <c r="H80" s="213" t="s">
        <v>2636</v>
      </c>
      <c r="I80" s="213" t="s">
        <v>2634</v>
      </c>
      <c r="J80" s="213">
        <v>120</v>
      </c>
      <c r="K80" s="225"/>
    </row>
    <row r="81" spans="2:11" customFormat="1" ht="15" customHeight="1">
      <c r="B81" s="236"/>
      <c r="C81" s="213" t="s">
        <v>2637</v>
      </c>
      <c r="D81" s="213"/>
      <c r="E81" s="213"/>
      <c r="F81" s="234" t="s">
        <v>2638</v>
      </c>
      <c r="G81" s="235"/>
      <c r="H81" s="213" t="s">
        <v>2639</v>
      </c>
      <c r="I81" s="213" t="s">
        <v>2634</v>
      </c>
      <c r="J81" s="213">
        <v>50</v>
      </c>
      <c r="K81" s="225"/>
    </row>
    <row r="82" spans="2:11" customFormat="1" ht="15" customHeight="1">
      <c r="B82" s="236"/>
      <c r="C82" s="213" t="s">
        <v>2640</v>
      </c>
      <c r="D82" s="213"/>
      <c r="E82" s="213"/>
      <c r="F82" s="234" t="s">
        <v>2632</v>
      </c>
      <c r="G82" s="235"/>
      <c r="H82" s="213" t="s">
        <v>2641</v>
      </c>
      <c r="I82" s="213" t="s">
        <v>2642</v>
      </c>
      <c r="J82" s="213"/>
      <c r="K82" s="225"/>
    </row>
    <row r="83" spans="2:11" customFormat="1" ht="15" customHeight="1">
      <c r="B83" s="236"/>
      <c r="C83" s="213" t="s">
        <v>2643</v>
      </c>
      <c r="D83" s="213"/>
      <c r="E83" s="213"/>
      <c r="F83" s="234" t="s">
        <v>2638</v>
      </c>
      <c r="G83" s="213"/>
      <c r="H83" s="213" t="s">
        <v>2644</v>
      </c>
      <c r="I83" s="213" t="s">
        <v>2634</v>
      </c>
      <c r="J83" s="213">
        <v>15</v>
      </c>
      <c r="K83" s="225"/>
    </row>
    <row r="84" spans="2:11" customFormat="1" ht="15" customHeight="1">
      <c r="B84" s="236"/>
      <c r="C84" s="213" t="s">
        <v>2645</v>
      </c>
      <c r="D84" s="213"/>
      <c r="E84" s="213"/>
      <c r="F84" s="234" t="s">
        <v>2638</v>
      </c>
      <c r="G84" s="213"/>
      <c r="H84" s="213" t="s">
        <v>2646</v>
      </c>
      <c r="I84" s="213" t="s">
        <v>2634</v>
      </c>
      <c r="J84" s="213">
        <v>15</v>
      </c>
      <c r="K84" s="225"/>
    </row>
    <row r="85" spans="2:11" customFormat="1" ht="15" customHeight="1">
      <c r="B85" s="236"/>
      <c r="C85" s="213" t="s">
        <v>2647</v>
      </c>
      <c r="D85" s="213"/>
      <c r="E85" s="213"/>
      <c r="F85" s="234" t="s">
        <v>2638</v>
      </c>
      <c r="G85" s="213"/>
      <c r="H85" s="213" t="s">
        <v>2648</v>
      </c>
      <c r="I85" s="213" t="s">
        <v>2634</v>
      </c>
      <c r="J85" s="213">
        <v>20</v>
      </c>
      <c r="K85" s="225"/>
    </row>
    <row r="86" spans="2:11" customFormat="1" ht="15" customHeight="1">
      <c r="B86" s="236"/>
      <c r="C86" s="213" t="s">
        <v>2649</v>
      </c>
      <c r="D86" s="213"/>
      <c r="E86" s="213"/>
      <c r="F86" s="234" t="s">
        <v>2638</v>
      </c>
      <c r="G86" s="213"/>
      <c r="H86" s="213" t="s">
        <v>2650</v>
      </c>
      <c r="I86" s="213" t="s">
        <v>2634</v>
      </c>
      <c r="J86" s="213">
        <v>20</v>
      </c>
      <c r="K86" s="225"/>
    </row>
    <row r="87" spans="2:11" customFormat="1" ht="15" customHeight="1">
      <c r="B87" s="236"/>
      <c r="C87" s="213" t="s">
        <v>2651</v>
      </c>
      <c r="D87" s="213"/>
      <c r="E87" s="213"/>
      <c r="F87" s="234" t="s">
        <v>2638</v>
      </c>
      <c r="G87" s="235"/>
      <c r="H87" s="213" t="s">
        <v>2652</v>
      </c>
      <c r="I87" s="213" t="s">
        <v>2634</v>
      </c>
      <c r="J87" s="213">
        <v>50</v>
      </c>
      <c r="K87" s="225"/>
    </row>
    <row r="88" spans="2:11" customFormat="1" ht="15" customHeight="1">
      <c r="B88" s="236"/>
      <c r="C88" s="213" t="s">
        <v>2653</v>
      </c>
      <c r="D88" s="213"/>
      <c r="E88" s="213"/>
      <c r="F88" s="234" t="s">
        <v>2638</v>
      </c>
      <c r="G88" s="235"/>
      <c r="H88" s="213" t="s">
        <v>2654</v>
      </c>
      <c r="I88" s="213" t="s">
        <v>2634</v>
      </c>
      <c r="J88" s="213">
        <v>20</v>
      </c>
      <c r="K88" s="225"/>
    </row>
    <row r="89" spans="2:11" customFormat="1" ht="15" customHeight="1">
      <c r="B89" s="236"/>
      <c r="C89" s="213" t="s">
        <v>2655</v>
      </c>
      <c r="D89" s="213"/>
      <c r="E89" s="213"/>
      <c r="F89" s="234" t="s">
        <v>2638</v>
      </c>
      <c r="G89" s="235"/>
      <c r="H89" s="213" t="s">
        <v>2656</v>
      </c>
      <c r="I89" s="213" t="s">
        <v>2634</v>
      </c>
      <c r="J89" s="213">
        <v>20</v>
      </c>
      <c r="K89" s="225"/>
    </row>
    <row r="90" spans="2:11" customFormat="1" ht="15" customHeight="1">
      <c r="B90" s="236"/>
      <c r="C90" s="213" t="s">
        <v>2657</v>
      </c>
      <c r="D90" s="213"/>
      <c r="E90" s="213"/>
      <c r="F90" s="234" t="s">
        <v>2638</v>
      </c>
      <c r="G90" s="235"/>
      <c r="H90" s="213" t="s">
        <v>2658</v>
      </c>
      <c r="I90" s="213" t="s">
        <v>2634</v>
      </c>
      <c r="J90" s="213">
        <v>50</v>
      </c>
      <c r="K90" s="225"/>
    </row>
    <row r="91" spans="2:11" customFormat="1" ht="15" customHeight="1">
      <c r="B91" s="236"/>
      <c r="C91" s="213" t="s">
        <v>2659</v>
      </c>
      <c r="D91" s="213"/>
      <c r="E91" s="213"/>
      <c r="F91" s="234" t="s">
        <v>2638</v>
      </c>
      <c r="G91" s="235"/>
      <c r="H91" s="213" t="s">
        <v>2659</v>
      </c>
      <c r="I91" s="213" t="s">
        <v>2634</v>
      </c>
      <c r="J91" s="213">
        <v>50</v>
      </c>
      <c r="K91" s="225"/>
    </row>
    <row r="92" spans="2:11" customFormat="1" ht="15" customHeight="1">
      <c r="B92" s="236"/>
      <c r="C92" s="213" t="s">
        <v>2660</v>
      </c>
      <c r="D92" s="213"/>
      <c r="E92" s="213"/>
      <c r="F92" s="234" t="s">
        <v>2638</v>
      </c>
      <c r="G92" s="235"/>
      <c r="H92" s="213" t="s">
        <v>2661</v>
      </c>
      <c r="I92" s="213" t="s">
        <v>2634</v>
      </c>
      <c r="J92" s="213">
        <v>255</v>
      </c>
      <c r="K92" s="225"/>
    </row>
    <row r="93" spans="2:11" customFormat="1" ht="15" customHeight="1">
      <c r="B93" s="236"/>
      <c r="C93" s="213" t="s">
        <v>2662</v>
      </c>
      <c r="D93" s="213"/>
      <c r="E93" s="213"/>
      <c r="F93" s="234" t="s">
        <v>2632</v>
      </c>
      <c r="G93" s="235"/>
      <c r="H93" s="213" t="s">
        <v>2663</v>
      </c>
      <c r="I93" s="213" t="s">
        <v>2664</v>
      </c>
      <c r="J93" s="213"/>
      <c r="K93" s="225"/>
    </row>
    <row r="94" spans="2:11" customFormat="1" ht="15" customHeight="1">
      <c r="B94" s="236"/>
      <c r="C94" s="213" t="s">
        <v>2665</v>
      </c>
      <c r="D94" s="213"/>
      <c r="E94" s="213"/>
      <c r="F94" s="234" t="s">
        <v>2632</v>
      </c>
      <c r="G94" s="235"/>
      <c r="H94" s="213" t="s">
        <v>2666</v>
      </c>
      <c r="I94" s="213" t="s">
        <v>2667</v>
      </c>
      <c r="J94" s="213"/>
      <c r="K94" s="225"/>
    </row>
    <row r="95" spans="2:11" customFormat="1" ht="15" customHeight="1">
      <c r="B95" s="236"/>
      <c r="C95" s="213" t="s">
        <v>2668</v>
      </c>
      <c r="D95" s="213"/>
      <c r="E95" s="213"/>
      <c r="F95" s="234" t="s">
        <v>2632</v>
      </c>
      <c r="G95" s="235"/>
      <c r="H95" s="213" t="s">
        <v>2668</v>
      </c>
      <c r="I95" s="213" t="s">
        <v>2667</v>
      </c>
      <c r="J95" s="213"/>
      <c r="K95" s="225"/>
    </row>
    <row r="96" spans="2:11" customFormat="1" ht="15" customHeight="1">
      <c r="B96" s="236"/>
      <c r="C96" s="213" t="s">
        <v>39</v>
      </c>
      <c r="D96" s="213"/>
      <c r="E96" s="213"/>
      <c r="F96" s="234" t="s">
        <v>2632</v>
      </c>
      <c r="G96" s="235"/>
      <c r="H96" s="213" t="s">
        <v>2669</v>
      </c>
      <c r="I96" s="213" t="s">
        <v>2667</v>
      </c>
      <c r="J96" s="213"/>
      <c r="K96" s="225"/>
    </row>
    <row r="97" spans="2:11" customFormat="1" ht="15" customHeight="1">
      <c r="B97" s="236"/>
      <c r="C97" s="213" t="s">
        <v>49</v>
      </c>
      <c r="D97" s="213"/>
      <c r="E97" s="213"/>
      <c r="F97" s="234" t="s">
        <v>2632</v>
      </c>
      <c r="G97" s="235"/>
      <c r="H97" s="213" t="s">
        <v>2670</v>
      </c>
      <c r="I97" s="213" t="s">
        <v>2667</v>
      </c>
      <c r="J97" s="213"/>
      <c r="K97" s="225"/>
    </row>
    <row r="98" spans="2:11" customFormat="1" ht="15" customHeight="1">
      <c r="B98" s="237"/>
      <c r="C98" s="238"/>
      <c r="D98" s="238"/>
      <c r="E98" s="238"/>
      <c r="F98" s="238"/>
      <c r="G98" s="238"/>
      <c r="H98" s="238"/>
      <c r="I98" s="238"/>
      <c r="J98" s="238"/>
      <c r="K98" s="239"/>
    </row>
    <row r="99" spans="2:11" customFormat="1" ht="18.75" customHeight="1">
      <c r="B99" s="240"/>
      <c r="C99" s="241"/>
      <c r="D99" s="241"/>
      <c r="E99" s="241"/>
      <c r="F99" s="241"/>
      <c r="G99" s="241"/>
      <c r="H99" s="241"/>
      <c r="I99" s="241"/>
      <c r="J99" s="241"/>
      <c r="K99" s="240"/>
    </row>
    <row r="100" spans="2:11" customFormat="1" ht="18.75" customHeight="1"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</row>
    <row r="101" spans="2:11" customFormat="1" ht="7.5" customHeight="1">
      <c r="B101" s="221"/>
      <c r="C101" s="222"/>
      <c r="D101" s="222"/>
      <c r="E101" s="222"/>
      <c r="F101" s="222"/>
      <c r="G101" s="222"/>
      <c r="H101" s="222"/>
      <c r="I101" s="222"/>
      <c r="J101" s="222"/>
      <c r="K101" s="223"/>
    </row>
    <row r="102" spans="2:11" customFormat="1" ht="45" customHeight="1">
      <c r="B102" s="224"/>
      <c r="C102" s="331" t="s">
        <v>2671</v>
      </c>
      <c r="D102" s="331"/>
      <c r="E102" s="331"/>
      <c r="F102" s="331"/>
      <c r="G102" s="331"/>
      <c r="H102" s="331"/>
      <c r="I102" s="331"/>
      <c r="J102" s="331"/>
      <c r="K102" s="225"/>
    </row>
    <row r="103" spans="2:11" customFormat="1" ht="17.25" customHeight="1">
      <c r="B103" s="224"/>
      <c r="C103" s="226" t="s">
        <v>2626</v>
      </c>
      <c r="D103" s="226"/>
      <c r="E103" s="226"/>
      <c r="F103" s="226" t="s">
        <v>2627</v>
      </c>
      <c r="G103" s="227"/>
      <c r="H103" s="226" t="s">
        <v>55</v>
      </c>
      <c r="I103" s="226" t="s">
        <v>58</v>
      </c>
      <c r="J103" s="226" t="s">
        <v>2628</v>
      </c>
      <c r="K103" s="225"/>
    </row>
    <row r="104" spans="2:11" customFormat="1" ht="17.25" customHeight="1">
      <c r="B104" s="224"/>
      <c r="C104" s="228" t="s">
        <v>2629</v>
      </c>
      <c r="D104" s="228"/>
      <c r="E104" s="228"/>
      <c r="F104" s="229" t="s">
        <v>2630</v>
      </c>
      <c r="G104" s="230"/>
      <c r="H104" s="228"/>
      <c r="I104" s="228"/>
      <c r="J104" s="228" t="s">
        <v>2631</v>
      </c>
      <c r="K104" s="225"/>
    </row>
    <row r="105" spans="2:11" customFormat="1" ht="5.25" customHeight="1">
      <c r="B105" s="224"/>
      <c r="C105" s="226"/>
      <c r="D105" s="226"/>
      <c r="E105" s="226"/>
      <c r="F105" s="226"/>
      <c r="G105" s="242"/>
      <c r="H105" s="226"/>
      <c r="I105" s="226"/>
      <c r="J105" s="226"/>
      <c r="K105" s="225"/>
    </row>
    <row r="106" spans="2:11" customFormat="1" ht="15" customHeight="1">
      <c r="B106" s="224"/>
      <c r="C106" s="213" t="s">
        <v>54</v>
      </c>
      <c r="D106" s="233"/>
      <c r="E106" s="233"/>
      <c r="F106" s="234" t="s">
        <v>2632</v>
      </c>
      <c r="G106" s="213"/>
      <c r="H106" s="213" t="s">
        <v>2672</v>
      </c>
      <c r="I106" s="213" t="s">
        <v>2634</v>
      </c>
      <c r="J106" s="213">
        <v>20</v>
      </c>
      <c r="K106" s="225"/>
    </row>
    <row r="107" spans="2:11" customFormat="1" ht="15" customHeight="1">
      <c r="B107" s="224"/>
      <c r="C107" s="213" t="s">
        <v>2635</v>
      </c>
      <c r="D107" s="213"/>
      <c r="E107" s="213"/>
      <c r="F107" s="234" t="s">
        <v>2632</v>
      </c>
      <c r="G107" s="213"/>
      <c r="H107" s="213" t="s">
        <v>2672</v>
      </c>
      <c r="I107" s="213" t="s">
        <v>2634</v>
      </c>
      <c r="J107" s="213">
        <v>120</v>
      </c>
      <c r="K107" s="225"/>
    </row>
    <row r="108" spans="2:11" customFormat="1" ht="15" customHeight="1">
      <c r="B108" s="236"/>
      <c r="C108" s="213" t="s">
        <v>2637</v>
      </c>
      <c r="D108" s="213"/>
      <c r="E108" s="213"/>
      <c r="F108" s="234" t="s">
        <v>2638</v>
      </c>
      <c r="G108" s="213"/>
      <c r="H108" s="213" t="s">
        <v>2672</v>
      </c>
      <c r="I108" s="213" t="s">
        <v>2634</v>
      </c>
      <c r="J108" s="213">
        <v>50</v>
      </c>
      <c r="K108" s="225"/>
    </row>
    <row r="109" spans="2:11" customFormat="1" ht="15" customHeight="1">
      <c r="B109" s="236"/>
      <c r="C109" s="213" t="s">
        <v>2640</v>
      </c>
      <c r="D109" s="213"/>
      <c r="E109" s="213"/>
      <c r="F109" s="234" t="s">
        <v>2632</v>
      </c>
      <c r="G109" s="213"/>
      <c r="H109" s="213" t="s">
        <v>2672</v>
      </c>
      <c r="I109" s="213" t="s">
        <v>2642</v>
      </c>
      <c r="J109" s="213"/>
      <c r="K109" s="225"/>
    </row>
    <row r="110" spans="2:11" customFormat="1" ht="15" customHeight="1">
      <c r="B110" s="236"/>
      <c r="C110" s="213" t="s">
        <v>2651</v>
      </c>
      <c r="D110" s="213"/>
      <c r="E110" s="213"/>
      <c r="F110" s="234" t="s">
        <v>2638</v>
      </c>
      <c r="G110" s="213"/>
      <c r="H110" s="213" t="s">
        <v>2672</v>
      </c>
      <c r="I110" s="213" t="s">
        <v>2634</v>
      </c>
      <c r="J110" s="213">
        <v>50</v>
      </c>
      <c r="K110" s="225"/>
    </row>
    <row r="111" spans="2:11" customFormat="1" ht="15" customHeight="1">
      <c r="B111" s="236"/>
      <c r="C111" s="213" t="s">
        <v>2659</v>
      </c>
      <c r="D111" s="213"/>
      <c r="E111" s="213"/>
      <c r="F111" s="234" t="s">
        <v>2638</v>
      </c>
      <c r="G111" s="213"/>
      <c r="H111" s="213" t="s">
        <v>2672</v>
      </c>
      <c r="I111" s="213" t="s">
        <v>2634</v>
      </c>
      <c r="J111" s="213">
        <v>50</v>
      </c>
      <c r="K111" s="225"/>
    </row>
    <row r="112" spans="2:11" customFormat="1" ht="15" customHeight="1">
      <c r="B112" s="236"/>
      <c r="C112" s="213" t="s">
        <v>2657</v>
      </c>
      <c r="D112" s="213"/>
      <c r="E112" s="213"/>
      <c r="F112" s="234" t="s">
        <v>2638</v>
      </c>
      <c r="G112" s="213"/>
      <c r="H112" s="213" t="s">
        <v>2672</v>
      </c>
      <c r="I112" s="213" t="s">
        <v>2634</v>
      </c>
      <c r="J112" s="213">
        <v>50</v>
      </c>
      <c r="K112" s="225"/>
    </row>
    <row r="113" spans="2:11" customFormat="1" ht="15" customHeight="1">
      <c r="B113" s="236"/>
      <c r="C113" s="213" t="s">
        <v>54</v>
      </c>
      <c r="D113" s="213"/>
      <c r="E113" s="213"/>
      <c r="F113" s="234" t="s">
        <v>2632</v>
      </c>
      <c r="G113" s="213"/>
      <c r="H113" s="213" t="s">
        <v>2673</v>
      </c>
      <c r="I113" s="213" t="s">
        <v>2634</v>
      </c>
      <c r="J113" s="213">
        <v>20</v>
      </c>
      <c r="K113" s="225"/>
    </row>
    <row r="114" spans="2:11" customFormat="1" ht="15" customHeight="1">
      <c r="B114" s="236"/>
      <c r="C114" s="213" t="s">
        <v>2674</v>
      </c>
      <c r="D114" s="213"/>
      <c r="E114" s="213"/>
      <c r="F114" s="234" t="s">
        <v>2632</v>
      </c>
      <c r="G114" s="213"/>
      <c r="H114" s="213" t="s">
        <v>2675</v>
      </c>
      <c r="I114" s="213" t="s">
        <v>2634</v>
      </c>
      <c r="J114" s="213">
        <v>120</v>
      </c>
      <c r="K114" s="225"/>
    </row>
    <row r="115" spans="2:11" customFormat="1" ht="15" customHeight="1">
      <c r="B115" s="236"/>
      <c r="C115" s="213" t="s">
        <v>39</v>
      </c>
      <c r="D115" s="213"/>
      <c r="E115" s="213"/>
      <c r="F115" s="234" t="s">
        <v>2632</v>
      </c>
      <c r="G115" s="213"/>
      <c r="H115" s="213" t="s">
        <v>2676</v>
      </c>
      <c r="I115" s="213" t="s">
        <v>2667</v>
      </c>
      <c r="J115" s="213"/>
      <c r="K115" s="225"/>
    </row>
    <row r="116" spans="2:11" customFormat="1" ht="15" customHeight="1">
      <c r="B116" s="236"/>
      <c r="C116" s="213" t="s">
        <v>49</v>
      </c>
      <c r="D116" s="213"/>
      <c r="E116" s="213"/>
      <c r="F116" s="234" t="s">
        <v>2632</v>
      </c>
      <c r="G116" s="213"/>
      <c r="H116" s="213" t="s">
        <v>2677</v>
      </c>
      <c r="I116" s="213" t="s">
        <v>2667</v>
      </c>
      <c r="J116" s="213"/>
      <c r="K116" s="225"/>
    </row>
    <row r="117" spans="2:11" customFormat="1" ht="15" customHeight="1">
      <c r="B117" s="236"/>
      <c r="C117" s="213" t="s">
        <v>58</v>
      </c>
      <c r="D117" s="213"/>
      <c r="E117" s="213"/>
      <c r="F117" s="234" t="s">
        <v>2632</v>
      </c>
      <c r="G117" s="213"/>
      <c r="H117" s="213" t="s">
        <v>2678</v>
      </c>
      <c r="I117" s="213" t="s">
        <v>2679</v>
      </c>
      <c r="J117" s="213"/>
      <c r="K117" s="225"/>
    </row>
    <row r="118" spans="2:11" customFormat="1" ht="15" customHeight="1">
      <c r="B118" s="237"/>
      <c r="C118" s="243"/>
      <c r="D118" s="243"/>
      <c r="E118" s="243"/>
      <c r="F118" s="243"/>
      <c r="G118" s="243"/>
      <c r="H118" s="243"/>
      <c r="I118" s="243"/>
      <c r="J118" s="243"/>
      <c r="K118" s="239"/>
    </row>
    <row r="119" spans="2:11" customFormat="1" ht="18.75" customHeight="1">
      <c r="B119" s="244"/>
      <c r="C119" s="245"/>
      <c r="D119" s="245"/>
      <c r="E119" s="245"/>
      <c r="F119" s="246"/>
      <c r="G119" s="245"/>
      <c r="H119" s="245"/>
      <c r="I119" s="245"/>
      <c r="J119" s="245"/>
      <c r="K119" s="244"/>
    </row>
    <row r="120" spans="2:11" customFormat="1" ht="18.75" customHeight="1">
      <c r="B120" s="220"/>
      <c r="C120" s="220"/>
      <c r="D120" s="220"/>
      <c r="E120" s="220"/>
      <c r="F120" s="220"/>
      <c r="G120" s="220"/>
      <c r="H120" s="220"/>
      <c r="I120" s="220"/>
      <c r="J120" s="220"/>
      <c r="K120" s="220"/>
    </row>
    <row r="121" spans="2:11" customFormat="1" ht="7.5" customHeight="1">
      <c r="B121" s="247"/>
      <c r="C121" s="248"/>
      <c r="D121" s="248"/>
      <c r="E121" s="248"/>
      <c r="F121" s="248"/>
      <c r="G121" s="248"/>
      <c r="H121" s="248"/>
      <c r="I121" s="248"/>
      <c r="J121" s="248"/>
      <c r="K121" s="249"/>
    </row>
    <row r="122" spans="2:11" customFormat="1" ht="45" customHeight="1">
      <c r="B122" s="250"/>
      <c r="C122" s="329" t="s">
        <v>2680</v>
      </c>
      <c r="D122" s="329"/>
      <c r="E122" s="329"/>
      <c r="F122" s="329"/>
      <c r="G122" s="329"/>
      <c r="H122" s="329"/>
      <c r="I122" s="329"/>
      <c r="J122" s="329"/>
      <c r="K122" s="251"/>
    </row>
    <row r="123" spans="2:11" customFormat="1" ht="17.25" customHeight="1">
      <c r="B123" s="252"/>
      <c r="C123" s="226" t="s">
        <v>2626</v>
      </c>
      <c r="D123" s="226"/>
      <c r="E123" s="226"/>
      <c r="F123" s="226" t="s">
        <v>2627</v>
      </c>
      <c r="G123" s="227"/>
      <c r="H123" s="226" t="s">
        <v>55</v>
      </c>
      <c r="I123" s="226" t="s">
        <v>58</v>
      </c>
      <c r="J123" s="226" t="s">
        <v>2628</v>
      </c>
      <c r="K123" s="253"/>
    </row>
    <row r="124" spans="2:11" customFormat="1" ht="17.25" customHeight="1">
      <c r="B124" s="252"/>
      <c r="C124" s="228" t="s">
        <v>2629</v>
      </c>
      <c r="D124" s="228"/>
      <c r="E124" s="228"/>
      <c r="F124" s="229" t="s">
        <v>2630</v>
      </c>
      <c r="G124" s="230"/>
      <c r="H124" s="228"/>
      <c r="I124" s="228"/>
      <c r="J124" s="228" t="s">
        <v>2631</v>
      </c>
      <c r="K124" s="253"/>
    </row>
    <row r="125" spans="2:11" customFormat="1" ht="5.25" customHeight="1">
      <c r="B125" s="254"/>
      <c r="C125" s="231"/>
      <c r="D125" s="231"/>
      <c r="E125" s="231"/>
      <c r="F125" s="231"/>
      <c r="G125" s="255"/>
      <c r="H125" s="231"/>
      <c r="I125" s="231"/>
      <c r="J125" s="231"/>
      <c r="K125" s="256"/>
    </row>
    <row r="126" spans="2:11" customFormat="1" ht="15" customHeight="1">
      <c r="B126" s="254"/>
      <c r="C126" s="213" t="s">
        <v>2635</v>
      </c>
      <c r="D126" s="233"/>
      <c r="E126" s="233"/>
      <c r="F126" s="234" t="s">
        <v>2632</v>
      </c>
      <c r="G126" s="213"/>
      <c r="H126" s="213" t="s">
        <v>2672</v>
      </c>
      <c r="I126" s="213" t="s">
        <v>2634</v>
      </c>
      <c r="J126" s="213">
        <v>120</v>
      </c>
      <c r="K126" s="257"/>
    </row>
    <row r="127" spans="2:11" customFormat="1" ht="15" customHeight="1">
      <c r="B127" s="254"/>
      <c r="C127" s="213" t="s">
        <v>2681</v>
      </c>
      <c r="D127" s="213"/>
      <c r="E127" s="213"/>
      <c r="F127" s="234" t="s">
        <v>2632</v>
      </c>
      <c r="G127" s="213"/>
      <c r="H127" s="213" t="s">
        <v>2682</v>
      </c>
      <c r="I127" s="213" t="s">
        <v>2634</v>
      </c>
      <c r="J127" s="213" t="s">
        <v>2683</v>
      </c>
      <c r="K127" s="257"/>
    </row>
    <row r="128" spans="2:11" customFormat="1" ht="15" customHeight="1">
      <c r="B128" s="254"/>
      <c r="C128" s="213" t="s">
        <v>2580</v>
      </c>
      <c r="D128" s="213"/>
      <c r="E128" s="213"/>
      <c r="F128" s="234" t="s">
        <v>2632</v>
      </c>
      <c r="G128" s="213"/>
      <c r="H128" s="213" t="s">
        <v>2684</v>
      </c>
      <c r="I128" s="213" t="s">
        <v>2634</v>
      </c>
      <c r="J128" s="213" t="s">
        <v>2683</v>
      </c>
      <c r="K128" s="257"/>
    </row>
    <row r="129" spans="2:11" customFormat="1" ht="15" customHeight="1">
      <c r="B129" s="254"/>
      <c r="C129" s="213" t="s">
        <v>2643</v>
      </c>
      <c r="D129" s="213"/>
      <c r="E129" s="213"/>
      <c r="F129" s="234" t="s">
        <v>2638</v>
      </c>
      <c r="G129" s="213"/>
      <c r="H129" s="213" t="s">
        <v>2644</v>
      </c>
      <c r="I129" s="213" t="s">
        <v>2634</v>
      </c>
      <c r="J129" s="213">
        <v>15</v>
      </c>
      <c r="K129" s="257"/>
    </row>
    <row r="130" spans="2:11" customFormat="1" ht="15" customHeight="1">
      <c r="B130" s="254"/>
      <c r="C130" s="213" t="s">
        <v>2645</v>
      </c>
      <c r="D130" s="213"/>
      <c r="E130" s="213"/>
      <c r="F130" s="234" t="s">
        <v>2638</v>
      </c>
      <c r="G130" s="213"/>
      <c r="H130" s="213" t="s">
        <v>2646</v>
      </c>
      <c r="I130" s="213" t="s">
        <v>2634</v>
      </c>
      <c r="J130" s="213">
        <v>15</v>
      </c>
      <c r="K130" s="257"/>
    </row>
    <row r="131" spans="2:11" customFormat="1" ht="15" customHeight="1">
      <c r="B131" s="254"/>
      <c r="C131" s="213" t="s">
        <v>2647</v>
      </c>
      <c r="D131" s="213"/>
      <c r="E131" s="213"/>
      <c r="F131" s="234" t="s">
        <v>2638</v>
      </c>
      <c r="G131" s="213"/>
      <c r="H131" s="213" t="s">
        <v>2648</v>
      </c>
      <c r="I131" s="213" t="s">
        <v>2634</v>
      </c>
      <c r="J131" s="213">
        <v>20</v>
      </c>
      <c r="K131" s="257"/>
    </row>
    <row r="132" spans="2:11" customFormat="1" ht="15" customHeight="1">
      <c r="B132" s="254"/>
      <c r="C132" s="213" t="s">
        <v>2649</v>
      </c>
      <c r="D132" s="213"/>
      <c r="E132" s="213"/>
      <c r="F132" s="234" t="s">
        <v>2638</v>
      </c>
      <c r="G132" s="213"/>
      <c r="H132" s="213" t="s">
        <v>2650</v>
      </c>
      <c r="I132" s="213" t="s">
        <v>2634</v>
      </c>
      <c r="J132" s="213">
        <v>20</v>
      </c>
      <c r="K132" s="257"/>
    </row>
    <row r="133" spans="2:11" customFormat="1" ht="15" customHeight="1">
      <c r="B133" s="254"/>
      <c r="C133" s="213" t="s">
        <v>2637</v>
      </c>
      <c r="D133" s="213"/>
      <c r="E133" s="213"/>
      <c r="F133" s="234" t="s">
        <v>2638</v>
      </c>
      <c r="G133" s="213"/>
      <c r="H133" s="213" t="s">
        <v>2672</v>
      </c>
      <c r="I133" s="213" t="s">
        <v>2634</v>
      </c>
      <c r="J133" s="213">
        <v>50</v>
      </c>
      <c r="K133" s="257"/>
    </row>
    <row r="134" spans="2:11" customFormat="1" ht="15" customHeight="1">
      <c r="B134" s="254"/>
      <c r="C134" s="213" t="s">
        <v>2651</v>
      </c>
      <c r="D134" s="213"/>
      <c r="E134" s="213"/>
      <c r="F134" s="234" t="s">
        <v>2638</v>
      </c>
      <c r="G134" s="213"/>
      <c r="H134" s="213" t="s">
        <v>2672</v>
      </c>
      <c r="I134" s="213" t="s">
        <v>2634</v>
      </c>
      <c r="J134" s="213">
        <v>50</v>
      </c>
      <c r="K134" s="257"/>
    </row>
    <row r="135" spans="2:11" customFormat="1" ht="15" customHeight="1">
      <c r="B135" s="254"/>
      <c r="C135" s="213" t="s">
        <v>2657</v>
      </c>
      <c r="D135" s="213"/>
      <c r="E135" s="213"/>
      <c r="F135" s="234" t="s">
        <v>2638</v>
      </c>
      <c r="G135" s="213"/>
      <c r="H135" s="213" t="s">
        <v>2672</v>
      </c>
      <c r="I135" s="213" t="s">
        <v>2634</v>
      </c>
      <c r="J135" s="213">
        <v>50</v>
      </c>
      <c r="K135" s="257"/>
    </row>
    <row r="136" spans="2:11" customFormat="1" ht="15" customHeight="1">
      <c r="B136" s="254"/>
      <c r="C136" s="213" t="s">
        <v>2659</v>
      </c>
      <c r="D136" s="213"/>
      <c r="E136" s="213"/>
      <c r="F136" s="234" t="s">
        <v>2638</v>
      </c>
      <c r="G136" s="213"/>
      <c r="H136" s="213" t="s">
        <v>2672</v>
      </c>
      <c r="I136" s="213" t="s">
        <v>2634</v>
      </c>
      <c r="J136" s="213">
        <v>50</v>
      </c>
      <c r="K136" s="257"/>
    </row>
    <row r="137" spans="2:11" customFormat="1" ht="15" customHeight="1">
      <c r="B137" s="254"/>
      <c r="C137" s="213" t="s">
        <v>2660</v>
      </c>
      <c r="D137" s="213"/>
      <c r="E137" s="213"/>
      <c r="F137" s="234" t="s">
        <v>2638</v>
      </c>
      <c r="G137" s="213"/>
      <c r="H137" s="213" t="s">
        <v>2685</v>
      </c>
      <c r="I137" s="213" t="s">
        <v>2634</v>
      </c>
      <c r="J137" s="213">
        <v>255</v>
      </c>
      <c r="K137" s="257"/>
    </row>
    <row r="138" spans="2:11" customFormat="1" ht="15" customHeight="1">
      <c r="B138" s="254"/>
      <c r="C138" s="213" t="s">
        <v>2662</v>
      </c>
      <c r="D138" s="213"/>
      <c r="E138" s="213"/>
      <c r="F138" s="234" t="s">
        <v>2632</v>
      </c>
      <c r="G138" s="213"/>
      <c r="H138" s="213" t="s">
        <v>2686</v>
      </c>
      <c r="I138" s="213" t="s">
        <v>2664</v>
      </c>
      <c r="J138" s="213"/>
      <c r="K138" s="257"/>
    </row>
    <row r="139" spans="2:11" customFormat="1" ht="15" customHeight="1">
      <c r="B139" s="254"/>
      <c r="C139" s="213" t="s">
        <v>2665</v>
      </c>
      <c r="D139" s="213"/>
      <c r="E139" s="213"/>
      <c r="F139" s="234" t="s">
        <v>2632</v>
      </c>
      <c r="G139" s="213"/>
      <c r="H139" s="213" t="s">
        <v>2687</v>
      </c>
      <c r="I139" s="213" t="s">
        <v>2667</v>
      </c>
      <c r="J139" s="213"/>
      <c r="K139" s="257"/>
    </row>
    <row r="140" spans="2:11" customFormat="1" ht="15" customHeight="1">
      <c r="B140" s="254"/>
      <c r="C140" s="213" t="s">
        <v>2668</v>
      </c>
      <c r="D140" s="213"/>
      <c r="E140" s="213"/>
      <c r="F140" s="234" t="s">
        <v>2632</v>
      </c>
      <c r="G140" s="213"/>
      <c r="H140" s="213" t="s">
        <v>2668</v>
      </c>
      <c r="I140" s="213" t="s">
        <v>2667</v>
      </c>
      <c r="J140" s="213"/>
      <c r="K140" s="257"/>
    </row>
    <row r="141" spans="2:11" customFormat="1" ht="15" customHeight="1">
      <c r="B141" s="254"/>
      <c r="C141" s="213" t="s">
        <v>39</v>
      </c>
      <c r="D141" s="213"/>
      <c r="E141" s="213"/>
      <c r="F141" s="234" t="s">
        <v>2632</v>
      </c>
      <c r="G141" s="213"/>
      <c r="H141" s="213" t="s">
        <v>2688</v>
      </c>
      <c r="I141" s="213" t="s">
        <v>2667</v>
      </c>
      <c r="J141" s="213"/>
      <c r="K141" s="257"/>
    </row>
    <row r="142" spans="2:11" customFormat="1" ht="15" customHeight="1">
      <c r="B142" s="254"/>
      <c r="C142" s="213" t="s">
        <v>2689</v>
      </c>
      <c r="D142" s="213"/>
      <c r="E142" s="213"/>
      <c r="F142" s="234" t="s">
        <v>2632</v>
      </c>
      <c r="G142" s="213"/>
      <c r="H142" s="213" t="s">
        <v>2690</v>
      </c>
      <c r="I142" s="213" t="s">
        <v>2667</v>
      </c>
      <c r="J142" s="213"/>
      <c r="K142" s="257"/>
    </row>
    <row r="143" spans="2:11" customFormat="1" ht="15" customHeight="1">
      <c r="B143" s="258"/>
      <c r="C143" s="259"/>
      <c r="D143" s="259"/>
      <c r="E143" s="259"/>
      <c r="F143" s="259"/>
      <c r="G143" s="259"/>
      <c r="H143" s="259"/>
      <c r="I143" s="259"/>
      <c r="J143" s="259"/>
      <c r="K143" s="260"/>
    </row>
    <row r="144" spans="2:11" customFormat="1" ht="18.75" customHeight="1">
      <c r="B144" s="245"/>
      <c r="C144" s="245"/>
      <c r="D144" s="245"/>
      <c r="E144" s="245"/>
      <c r="F144" s="246"/>
      <c r="G144" s="245"/>
      <c r="H144" s="245"/>
      <c r="I144" s="245"/>
      <c r="J144" s="245"/>
      <c r="K144" s="245"/>
    </row>
    <row r="145" spans="2:11" customFormat="1" ht="18.75" customHeight="1">
      <c r="B145" s="220"/>
      <c r="C145" s="220"/>
      <c r="D145" s="220"/>
      <c r="E145" s="220"/>
      <c r="F145" s="220"/>
      <c r="G145" s="220"/>
      <c r="H145" s="220"/>
      <c r="I145" s="220"/>
      <c r="J145" s="220"/>
      <c r="K145" s="220"/>
    </row>
    <row r="146" spans="2:11" customFormat="1" ht="7.5" customHeight="1">
      <c r="B146" s="221"/>
      <c r="C146" s="222"/>
      <c r="D146" s="222"/>
      <c r="E146" s="222"/>
      <c r="F146" s="222"/>
      <c r="G146" s="222"/>
      <c r="H146" s="222"/>
      <c r="I146" s="222"/>
      <c r="J146" s="222"/>
      <c r="K146" s="223"/>
    </row>
    <row r="147" spans="2:11" customFormat="1" ht="45" customHeight="1">
      <c r="B147" s="224"/>
      <c r="C147" s="331" t="s">
        <v>2691</v>
      </c>
      <c r="D147" s="331"/>
      <c r="E147" s="331"/>
      <c r="F147" s="331"/>
      <c r="G147" s="331"/>
      <c r="H147" s="331"/>
      <c r="I147" s="331"/>
      <c r="J147" s="331"/>
      <c r="K147" s="225"/>
    </row>
    <row r="148" spans="2:11" customFormat="1" ht="17.25" customHeight="1">
      <c r="B148" s="224"/>
      <c r="C148" s="226" t="s">
        <v>2626</v>
      </c>
      <c r="D148" s="226"/>
      <c r="E148" s="226"/>
      <c r="F148" s="226" t="s">
        <v>2627</v>
      </c>
      <c r="G148" s="227"/>
      <c r="H148" s="226" t="s">
        <v>55</v>
      </c>
      <c r="I148" s="226" t="s">
        <v>58</v>
      </c>
      <c r="J148" s="226" t="s">
        <v>2628</v>
      </c>
      <c r="K148" s="225"/>
    </row>
    <row r="149" spans="2:11" customFormat="1" ht="17.25" customHeight="1">
      <c r="B149" s="224"/>
      <c r="C149" s="228" t="s">
        <v>2629</v>
      </c>
      <c r="D149" s="228"/>
      <c r="E149" s="228"/>
      <c r="F149" s="229" t="s">
        <v>2630</v>
      </c>
      <c r="G149" s="230"/>
      <c r="H149" s="228"/>
      <c r="I149" s="228"/>
      <c r="J149" s="228" t="s">
        <v>2631</v>
      </c>
      <c r="K149" s="225"/>
    </row>
    <row r="150" spans="2:11" customFormat="1" ht="5.25" customHeight="1">
      <c r="B150" s="236"/>
      <c r="C150" s="231"/>
      <c r="D150" s="231"/>
      <c r="E150" s="231"/>
      <c r="F150" s="231"/>
      <c r="G150" s="232"/>
      <c r="H150" s="231"/>
      <c r="I150" s="231"/>
      <c r="J150" s="231"/>
      <c r="K150" s="257"/>
    </row>
    <row r="151" spans="2:11" customFormat="1" ht="15" customHeight="1">
      <c r="B151" s="236"/>
      <c r="C151" s="261" t="s">
        <v>2635</v>
      </c>
      <c r="D151" s="213"/>
      <c r="E151" s="213"/>
      <c r="F151" s="262" t="s">
        <v>2632</v>
      </c>
      <c r="G151" s="213"/>
      <c r="H151" s="261" t="s">
        <v>2672</v>
      </c>
      <c r="I151" s="261" t="s">
        <v>2634</v>
      </c>
      <c r="J151" s="261">
        <v>120</v>
      </c>
      <c r="K151" s="257"/>
    </row>
    <row r="152" spans="2:11" customFormat="1" ht="15" customHeight="1">
      <c r="B152" s="236"/>
      <c r="C152" s="261" t="s">
        <v>2681</v>
      </c>
      <c r="D152" s="213"/>
      <c r="E152" s="213"/>
      <c r="F152" s="262" t="s">
        <v>2632</v>
      </c>
      <c r="G152" s="213"/>
      <c r="H152" s="261" t="s">
        <v>2692</v>
      </c>
      <c r="I152" s="261" t="s">
        <v>2634</v>
      </c>
      <c r="J152" s="261" t="s">
        <v>2683</v>
      </c>
      <c r="K152" s="257"/>
    </row>
    <row r="153" spans="2:11" customFormat="1" ht="15" customHeight="1">
      <c r="B153" s="236"/>
      <c r="C153" s="261" t="s">
        <v>2580</v>
      </c>
      <c r="D153" s="213"/>
      <c r="E153" s="213"/>
      <c r="F153" s="262" t="s">
        <v>2632</v>
      </c>
      <c r="G153" s="213"/>
      <c r="H153" s="261" t="s">
        <v>2693</v>
      </c>
      <c r="I153" s="261" t="s">
        <v>2634</v>
      </c>
      <c r="J153" s="261" t="s">
        <v>2683</v>
      </c>
      <c r="K153" s="257"/>
    </row>
    <row r="154" spans="2:11" customFormat="1" ht="15" customHeight="1">
      <c r="B154" s="236"/>
      <c r="C154" s="261" t="s">
        <v>2637</v>
      </c>
      <c r="D154" s="213"/>
      <c r="E154" s="213"/>
      <c r="F154" s="262" t="s">
        <v>2638</v>
      </c>
      <c r="G154" s="213"/>
      <c r="H154" s="261" t="s">
        <v>2672</v>
      </c>
      <c r="I154" s="261" t="s">
        <v>2634</v>
      </c>
      <c r="J154" s="261">
        <v>50</v>
      </c>
      <c r="K154" s="257"/>
    </row>
    <row r="155" spans="2:11" customFormat="1" ht="15" customHeight="1">
      <c r="B155" s="236"/>
      <c r="C155" s="261" t="s">
        <v>2640</v>
      </c>
      <c r="D155" s="213"/>
      <c r="E155" s="213"/>
      <c r="F155" s="262" t="s">
        <v>2632</v>
      </c>
      <c r="G155" s="213"/>
      <c r="H155" s="261" t="s">
        <v>2672</v>
      </c>
      <c r="I155" s="261" t="s">
        <v>2642</v>
      </c>
      <c r="J155" s="261"/>
      <c r="K155" s="257"/>
    </row>
    <row r="156" spans="2:11" customFormat="1" ht="15" customHeight="1">
      <c r="B156" s="236"/>
      <c r="C156" s="261" t="s">
        <v>2651</v>
      </c>
      <c r="D156" s="213"/>
      <c r="E156" s="213"/>
      <c r="F156" s="262" t="s">
        <v>2638</v>
      </c>
      <c r="G156" s="213"/>
      <c r="H156" s="261" t="s">
        <v>2672</v>
      </c>
      <c r="I156" s="261" t="s">
        <v>2634</v>
      </c>
      <c r="J156" s="261">
        <v>50</v>
      </c>
      <c r="K156" s="257"/>
    </row>
    <row r="157" spans="2:11" customFormat="1" ht="15" customHeight="1">
      <c r="B157" s="236"/>
      <c r="C157" s="261" t="s">
        <v>2659</v>
      </c>
      <c r="D157" s="213"/>
      <c r="E157" s="213"/>
      <c r="F157" s="262" t="s">
        <v>2638</v>
      </c>
      <c r="G157" s="213"/>
      <c r="H157" s="261" t="s">
        <v>2672</v>
      </c>
      <c r="I157" s="261" t="s">
        <v>2634</v>
      </c>
      <c r="J157" s="261">
        <v>50</v>
      </c>
      <c r="K157" s="257"/>
    </row>
    <row r="158" spans="2:11" customFormat="1" ht="15" customHeight="1">
      <c r="B158" s="236"/>
      <c r="C158" s="261" t="s">
        <v>2657</v>
      </c>
      <c r="D158" s="213"/>
      <c r="E158" s="213"/>
      <c r="F158" s="262" t="s">
        <v>2638</v>
      </c>
      <c r="G158" s="213"/>
      <c r="H158" s="261" t="s">
        <v>2672</v>
      </c>
      <c r="I158" s="261" t="s">
        <v>2634</v>
      </c>
      <c r="J158" s="261">
        <v>50</v>
      </c>
      <c r="K158" s="257"/>
    </row>
    <row r="159" spans="2:11" customFormat="1" ht="15" customHeight="1">
      <c r="B159" s="236"/>
      <c r="C159" s="261" t="s">
        <v>208</v>
      </c>
      <c r="D159" s="213"/>
      <c r="E159" s="213"/>
      <c r="F159" s="262" t="s">
        <v>2632</v>
      </c>
      <c r="G159" s="213"/>
      <c r="H159" s="261" t="s">
        <v>2694</v>
      </c>
      <c r="I159" s="261" t="s">
        <v>2634</v>
      </c>
      <c r="J159" s="261" t="s">
        <v>2695</v>
      </c>
      <c r="K159" s="257"/>
    </row>
    <row r="160" spans="2:11" customFormat="1" ht="15" customHeight="1">
      <c r="B160" s="236"/>
      <c r="C160" s="261" t="s">
        <v>2696</v>
      </c>
      <c r="D160" s="213"/>
      <c r="E160" s="213"/>
      <c r="F160" s="262" t="s">
        <v>2632</v>
      </c>
      <c r="G160" s="213"/>
      <c r="H160" s="261" t="s">
        <v>2697</v>
      </c>
      <c r="I160" s="261" t="s">
        <v>2667</v>
      </c>
      <c r="J160" s="261"/>
      <c r="K160" s="257"/>
    </row>
    <row r="161" spans="2:11" customFormat="1" ht="15" customHeight="1">
      <c r="B161" s="263"/>
      <c r="C161" s="243"/>
      <c r="D161" s="243"/>
      <c r="E161" s="243"/>
      <c r="F161" s="243"/>
      <c r="G161" s="243"/>
      <c r="H161" s="243"/>
      <c r="I161" s="243"/>
      <c r="J161" s="243"/>
      <c r="K161" s="264"/>
    </row>
    <row r="162" spans="2:11" customFormat="1" ht="18.75" customHeight="1">
      <c r="B162" s="245"/>
      <c r="C162" s="255"/>
      <c r="D162" s="255"/>
      <c r="E162" s="255"/>
      <c r="F162" s="265"/>
      <c r="G162" s="255"/>
      <c r="H162" s="255"/>
      <c r="I162" s="255"/>
      <c r="J162" s="255"/>
      <c r="K162" s="245"/>
    </row>
    <row r="163" spans="2:11" customFormat="1" ht="18.75" customHeight="1">
      <c r="B163" s="220"/>
      <c r="C163" s="220"/>
      <c r="D163" s="220"/>
      <c r="E163" s="220"/>
      <c r="F163" s="220"/>
      <c r="G163" s="220"/>
      <c r="H163" s="220"/>
      <c r="I163" s="220"/>
      <c r="J163" s="220"/>
      <c r="K163" s="220"/>
    </row>
    <row r="164" spans="2:11" customFormat="1" ht="7.5" customHeight="1">
      <c r="B164" s="202"/>
      <c r="C164" s="203"/>
      <c r="D164" s="203"/>
      <c r="E164" s="203"/>
      <c r="F164" s="203"/>
      <c r="G164" s="203"/>
      <c r="H164" s="203"/>
      <c r="I164" s="203"/>
      <c r="J164" s="203"/>
      <c r="K164" s="204"/>
    </row>
    <row r="165" spans="2:11" customFormat="1" ht="45" customHeight="1">
      <c r="B165" s="205"/>
      <c r="C165" s="329" t="s">
        <v>2698</v>
      </c>
      <c r="D165" s="329"/>
      <c r="E165" s="329"/>
      <c r="F165" s="329"/>
      <c r="G165" s="329"/>
      <c r="H165" s="329"/>
      <c r="I165" s="329"/>
      <c r="J165" s="329"/>
      <c r="K165" s="206"/>
    </row>
    <row r="166" spans="2:11" customFormat="1" ht="17.25" customHeight="1">
      <c r="B166" s="205"/>
      <c r="C166" s="226" t="s">
        <v>2626</v>
      </c>
      <c r="D166" s="226"/>
      <c r="E166" s="226"/>
      <c r="F166" s="226" t="s">
        <v>2627</v>
      </c>
      <c r="G166" s="266"/>
      <c r="H166" s="267" t="s">
        <v>55</v>
      </c>
      <c r="I166" s="267" t="s">
        <v>58</v>
      </c>
      <c r="J166" s="226" t="s">
        <v>2628</v>
      </c>
      <c r="K166" s="206"/>
    </row>
    <row r="167" spans="2:11" customFormat="1" ht="17.25" customHeight="1">
      <c r="B167" s="207"/>
      <c r="C167" s="228" t="s">
        <v>2629</v>
      </c>
      <c r="D167" s="228"/>
      <c r="E167" s="228"/>
      <c r="F167" s="229" t="s">
        <v>2630</v>
      </c>
      <c r="G167" s="268"/>
      <c r="H167" s="269"/>
      <c r="I167" s="269"/>
      <c r="J167" s="228" t="s">
        <v>2631</v>
      </c>
      <c r="K167" s="208"/>
    </row>
    <row r="168" spans="2:11" customFormat="1" ht="5.25" customHeight="1">
      <c r="B168" s="236"/>
      <c r="C168" s="231"/>
      <c r="D168" s="231"/>
      <c r="E168" s="231"/>
      <c r="F168" s="231"/>
      <c r="G168" s="232"/>
      <c r="H168" s="231"/>
      <c r="I168" s="231"/>
      <c r="J168" s="231"/>
      <c r="K168" s="257"/>
    </row>
    <row r="169" spans="2:11" customFormat="1" ht="15" customHeight="1">
      <c r="B169" s="236"/>
      <c r="C169" s="213" t="s">
        <v>2635</v>
      </c>
      <c r="D169" s="213"/>
      <c r="E169" s="213"/>
      <c r="F169" s="234" t="s">
        <v>2632</v>
      </c>
      <c r="G169" s="213"/>
      <c r="H169" s="213" t="s">
        <v>2672</v>
      </c>
      <c r="I169" s="213" t="s">
        <v>2634</v>
      </c>
      <c r="J169" s="213">
        <v>120</v>
      </c>
      <c r="K169" s="257"/>
    </row>
    <row r="170" spans="2:11" customFormat="1" ht="15" customHeight="1">
      <c r="B170" s="236"/>
      <c r="C170" s="213" t="s">
        <v>2681</v>
      </c>
      <c r="D170" s="213"/>
      <c r="E170" s="213"/>
      <c r="F170" s="234" t="s">
        <v>2632</v>
      </c>
      <c r="G170" s="213"/>
      <c r="H170" s="213" t="s">
        <v>2682</v>
      </c>
      <c r="I170" s="213" t="s">
        <v>2634</v>
      </c>
      <c r="J170" s="213" t="s">
        <v>2683</v>
      </c>
      <c r="K170" s="257"/>
    </row>
    <row r="171" spans="2:11" customFormat="1" ht="15" customHeight="1">
      <c r="B171" s="236"/>
      <c r="C171" s="213" t="s">
        <v>2580</v>
      </c>
      <c r="D171" s="213"/>
      <c r="E171" s="213"/>
      <c r="F171" s="234" t="s">
        <v>2632</v>
      </c>
      <c r="G171" s="213"/>
      <c r="H171" s="213" t="s">
        <v>2699</v>
      </c>
      <c r="I171" s="213" t="s">
        <v>2634</v>
      </c>
      <c r="J171" s="213" t="s">
        <v>2683</v>
      </c>
      <c r="K171" s="257"/>
    </row>
    <row r="172" spans="2:11" customFormat="1" ht="15" customHeight="1">
      <c r="B172" s="236"/>
      <c r="C172" s="213" t="s">
        <v>2637</v>
      </c>
      <c r="D172" s="213"/>
      <c r="E172" s="213"/>
      <c r="F172" s="234" t="s">
        <v>2638</v>
      </c>
      <c r="G172" s="213"/>
      <c r="H172" s="213" t="s">
        <v>2699</v>
      </c>
      <c r="I172" s="213" t="s">
        <v>2634</v>
      </c>
      <c r="J172" s="213">
        <v>50</v>
      </c>
      <c r="K172" s="257"/>
    </row>
    <row r="173" spans="2:11" customFormat="1" ht="15" customHeight="1">
      <c r="B173" s="236"/>
      <c r="C173" s="213" t="s">
        <v>2640</v>
      </c>
      <c r="D173" s="213"/>
      <c r="E173" s="213"/>
      <c r="F173" s="234" t="s">
        <v>2632</v>
      </c>
      <c r="G173" s="213"/>
      <c r="H173" s="213" t="s">
        <v>2699</v>
      </c>
      <c r="I173" s="213" t="s">
        <v>2642</v>
      </c>
      <c r="J173" s="213"/>
      <c r="K173" s="257"/>
    </row>
    <row r="174" spans="2:11" customFormat="1" ht="15" customHeight="1">
      <c r="B174" s="236"/>
      <c r="C174" s="213" t="s">
        <v>2651</v>
      </c>
      <c r="D174" s="213"/>
      <c r="E174" s="213"/>
      <c r="F174" s="234" t="s">
        <v>2638</v>
      </c>
      <c r="G174" s="213"/>
      <c r="H174" s="213" t="s">
        <v>2699</v>
      </c>
      <c r="I174" s="213" t="s">
        <v>2634</v>
      </c>
      <c r="J174" s="213">
        <v>50</v>
      </c>
      <c r="K174" s="257"/>
    </row>
    <row r="175" spans="2:11" customFormat="1" ht="15" customHeight="1">
      <c r="B175" s="236"/>
      <c r="C175" s="213" t="s">
        <v>2659</v>
      </c>
      <c r="D175" s="213"/>
      <c r="E175" s="213"/>
      <c r="F175" s="234" t="s">
        <v>2638</v>
      </c>
      <c r="G175" s="213"/>
      <c r="H175" s="213" t="s">
        <v>2699</v>
      </c>
      <c r="I175" s="213" t="s">
        <v>2634</v>
      </c>
      <c r="J175" s="213">
        <v>50</v>
      </c>
      <c r="K175" s="257"/>
    </row>
    <row r="176" spans="2:11" customFormat="1" ht="15" customHeight="1">
      <c r="B176" s="236"/>
      <c r="C176" s="213" t="s">
        <v>2657</v>
      </c>
      <c r="D176" s="213"/>
      <c r="E176" s="213"/>
      <c r="F176" s="234" t="s">
        <v>2638</v>
      </c>
      <c r="G176" s="213"/>
      <c r="H176" s="213" t="s">
        <v>2699</v>
      </c>
      <c r="I176" s="213" t="s">
        <v>2634</v>
      </c>
      <c r="J176" s="213">
        <v>50</v>
      </c>
      <c r="K176" s="257"/>
    </row>
    <row r="177" spans="2:11" customFormat="1" ht="15" customHeight="1">
      <c r="B177" s="236"/>
      <c r="C177" s="213" t="s">
        <v>237</v>
      </c>
      <c r="D177" s="213"/>
      <c r="E177" s="213"/>
      <c r="F177" s="234" t="s">
        <v>2632</v>
      </c>
      <c r="G177" s="213"/>
      <c r="H177" s="213" t="s">
        <v>2700</v>
      </c>
      <c r="I177" s="213" t="s">
        <v>2701</v>
      </c>
      <c r="J177" s="213"/>
      <c r="K177" s="257"/>
    </row>
    <row r="178" spans="2:11" customFormat="1" ht="15" customHeight="1">
      <c r="B178" s="236"/>
      <c r="C178" s="213" t="s">
        <v>58</v>
      </c>
      <c r="D178" s="213"/>
      <c r="E178" s="213"/>
      <c r="F178" s="234" t="s">
        <v>2632</v>
      </c>
      <c r="G178" s="213"/>
      <c r="H178" s="213" t="s">
        <v>2702</v>
      </c>
      <c r="I178" s="213" t="s">
        <v>2703</v>
      </c>
      <c r="J178" s="213">
        <v>1</v>
      </c>
      <c r="K178" s="257"/>
    </row>
    <row r="179" spans="2:11" customFormat="1" ht="15" customHeight="1">
      <c r="B179" s="236"/>
      <c r="C179" s="213" t="s">
        <v>54</v>
      </c>
      <c r="D179" s="213"/>
      <c r="E179" s="213"/>
      <c r="F179" s="234" t="s">
        <v>2632</v>
      </c>
      <c r="G179" s="213"/>
      <c r="H179" s="213" t="s">
        <v>2704</v>
      </c>
      <c r="I179" s="213" t="s">
        <v>2634</v>
      </c>
      <c r="J179" s="213">
        <v>20</v>
      </c>
      <c r="K179" s="257"/>
    </row>
    <row r="180" spans="2:11" customFormat="1" ht="15" customHeight="1">
      <c r="B180" s="236"/>
      <c r="C180" s="213" t="s">
        <v>55</v>
      </c>
      <c r="D180" s="213"/>
      <c r="E180" s="213"/>
      <c r="F180" s="234" t="s">
        <v>2632</v>
      </c>
      <c r="G180" s="213"/>
      <c r="H180" s="213" t="s">
        <v>2705</v>
      </c>
      <c r="I180" s="213" t="s">
        <v>2634</v>
      </c>
      <c r="J180" s="213">
        <v>255</v>
      </c>
      <c r="K180" s="257"/>
    </row>
    <row r="181" spans="2:11" customFormat="1" ht="15" customHeight="1">
      <c r="B181" s="236"/>
      <c r="C181" s="213" t="s">
        <v>238</v>
      </c>
      <c r="D181" s="213"/>
      <c r="E181" s="213"/>
      <c r="F181" s="234" t="s">
        <v>2632</v>
      </c>
      <c r="G181" s="213"/>
      <c r="H181" s="213" t="s">
        <v>2596</v>
      </c>
      <c r="I181" s="213" t="s">
        <v>2634</v>
      </c>
      <c r="J181" s="213">
        <v>10</v>
      </c>
      <c r="K181" s="257"/>
    </row>
    <row r="182" spans="2:11" customFormat="1" ht="15" customHeight="1">
      <c r="B182" s="236"/>
      <c r="C182" s="213" t="s">
        <v>239</v>
      </c>
      <c r="D182" s="213"/>
      <c r="E182" s="213"/>
      <c r="F182" s="234" t="s">
        <v>2632</v>
      </c>
      <c r="G182" s="213"/>
      <c r="H182" s="213" t="s">
        <v>2706</v>
      </c>
      <c r="I182" s="213" t="s">
        <v>2667</v>
      </c>
      <c r="J182" s="213"/>
      <c r="K182" s="257"/>
    </row>
    <row r="183" spans="2:11" customFormat="1" ht="15" customHeight="1">
      <c r="B183" s="236"/>
      <c r="C183" s="213" t="s">
        <v>2707</v>
      </c>
      <c r="D183" s="213"/>
      <c r="E183" s="213"/>
      <c r="F183" s="234" t="s">
        <v>2632</v>
      </c>
      <c r="G183" s="213"/>
      <c r="H183" s="213" t="s">
        <v>2708</v>
      </c>
      <c r="I183" s="213" t="s">
        <v>2667</v>
      </c>
      <c r="J183" s="213"/>
      <c r="K183" s="257"/>
    </row>
    <row r="184" spans="2:11" customFormat="1" ht="15" customHeight="1">
      <c r="B184" s="236"/>
      <c r="C184" s="213" t="s">
        <v>2696</v>
      </c>
      <c r="D184" s="213"/>
      <c r="E184" s="213"/>
      <c r="F184" s="234" t="s">
        <v>2632</v>
      </c>
      <c r="G184" s="213"/>
      <c r="H184" s="213" t="s">
        <v>2709</v>
      </c>
      <c r="I184" s="213" t="s">
        <v>2667</v>
      </c>
      <c r="J184" s="213"/>
      <c r="K184" s="257"/>
    </row>
    <row r="185" spans="2:11" customFormat="1" ht="15" customHeight="1">
      <c r="B185" s="236"/>
      <c r="C185" s="213" t="s">
        <v>241</v>
      </c>
      <c r="D185" s="213"/>
      <c r="E185" s="213"/>
      <c r="F185" s="234" t="s">
        <v>2638</v>
      </c>
      <c r="G185" s="213"/>
      <c r="H185" s="213" t="s">
        <v>2710</v>
      </c>
      <c r="I185" s="213" t="s">
        <v>2634</v>
      </c>
      <c r="J185" s="213">
        <v>50</v>
      </c>
      <c r="K185" s="257"/>
    </row>
    <row r="186" spans="2:11" customFormat="1" ht="15" customHeight="1">
      <c r="B186" s="236"/>
      <c r="C186" s="213" t="s">
        <v>2711</v>
      </c>
      <c r="D186" s="213"/>
      <c r="E186" s="213"/>
      <c r="F186" s="234" t="s">
        <v>2638</v>
      </c>
      <c r="G186" s="213"/>
      <c r="H186" s="213" t="s">
        <v>2712</v>
      </c>
      <c r="I186" s="213" t="s">
        <v>2713</v>
      </c>
      <c r="J186" s="213"/>
      <c r="K186" s="257"/>
    </row>
    <row r="187" spans="2:11" customFormat="1" ht="15" customHeight="1">
      <c r="B187" s="236"/>
      <c r="C187" s="213" t="s">
        <v>2714</v>
      </c>
      <c r="D187" s="213"/>
      <c r="E187" s="213"/>
      <c r="F187" s="234" t="s">
        <v>2638</v>
      </c>
      <c r="G187" s="213"/>
      <c r="H187" s="213" t="s">
        <v>2715</v>
      </c>
      <c r="I187" s="213" t="s">
        <v>2713</v>
      </c>
      <c r="J187" s="213"/>
      <c r="K187" s="257"/>
    </row>
    <row r="188" spans="2:11" customFormat="1" ht="15" customHeight="1">
      <c r="B188" s="236"/>
      <c r="C188" s="213" t="s">
        <v>2716</v>
      </c>
      <c r="D188" s="213"/>
      <c r="E188" s="213"/>
      <c r="F188" s="234" t="s">
        <v>2638</v>
      </c>
      <c r="G188" s="213"/>
      <c r="H188" s="213" t="s">
        <v>2717</v>
      </c>
      <c r="I188" s="213" t="s">
        <v>2713</v>
      </c>
      <c r="J188" s="213"/>
      <c r="K188" s="257"/>
    </row>
    <row r="189" spans="2:11" customFormat="1" ht="15" customHeight="1">
      <c r="B189" s="236"/>
      <c r="C189" s="270" t="s">
        <v>2718</v>
      </c>
      <c r="D189" s="213"/>
      <c r="E189" s="213"/>
      <c r="F189" s="234" t="s">
        <v>2638</v>
      </c>
      <c r="G189" s="213"/>
      <c r="H189" s="213" t="s">
        <v>2719</v>
      </c>
      <c r="I189" s="213" t="s">
        <v>2720</v>
      </c>
      <c r="J189" s="271" t="s">
        <v>2721</v>
      </c>
      <c r="K189" s="257"/>
    </row>
    <row r="190" spans="2:11" customFormat="1" ht="15" customHeight="1">
      <c r="B190" s="272"/>
      <c r="C190" s="273" t="s">
        <v>2722</v>
      </c>
      <c r="D190" s="274"/>
      <c r="E190" s="274"/>
      <c r="F190" s="275" t="s">
        <v>2638</v>
      </c>
      <c r="G190" s="274"/>
      <c r="H190" s="274" t="s">
        <v>2723</v>
      </c>
      <c r="I190" s="274" t="s">
        <v>2720</v>
      </c>
      <c r="J190" s="276" t="s">
        <v>2721</v>
      </c>
      <c r="K190" s="277"/>
    </row>
    <row r="191" spans="2:11" customFormat="1" ht="15" customHeight="1">
      <c r="B191" s="236"/>
      <c r="C191" s="270" t="s">
        <v>43</v>
      </c>
      <c r="D191" s="213"/>
      <c r="E191" s="213"/>
      <c r="F191" s="234" t="s">
        <v>2632</v>
      </c>
      <c r="G191" s="213"/>
      <c r="H191" s="210" t="s">
        <v>2724</v>
      </c>
      <c r="I191" s="213" t="s">
        <v>2725</v>
      </c>
      <c r="J191" s="213"/>
      <c r="K191" s="257"/>
    </row>
    <row r="192" spans="2:11" customFormat="1" ht="15" customHeight="1">
      <c r="B192" s="236"/>
      <c r="C192" s="270" t="s">
        <v>2726</v>
      </c>
      <c r="D192" s="213"/>
      <c r="E192" s="213"/>
      <c r="F192" s="234" t="s">
        <v>2632</v>
      </c>
      <c r="G192" s="213"/>
      <c r="H192" s="213" t="s">
        <v>2727</v>
      </c>
      <c r="I192" s="213" t="s">
        <v>2667</v>
      </c>
      <c r="J192" s="213"/>
      <c r="K192" s="257"/>
    </row>
    <row r="193" spans="2:11" customFormat="1" ht="15" customHeight="1">
      <c r="B193" s="236"/>
      <c r="C193" s="270" t="s">
        <v>2728</v>
      </c>
      <c r="D193" s="213"/>
      <c r="E193" s="213"/>
      <c r="F193" s="234" t="s">
        <v>2632</v>
      </c>
      <c r="G193" s="213"/>
      <c r="H193" s="213" t="s">
        <v>2729</v>
      </c>
      <c r="I193" s="213" t="s">
        <v>2667</v>
      </c>
      <c r="J193" s="213"/>
      <c r="K193" s="257"/>
    </row>
    <row r="194" spans="2:11" customFormat="1" ht="15" customHeight="1">
      <c r="B194" s="236"/>
      <c r="C194" s="270" t="s">
        <v>2730</v>
      </c>
      <c r="D194" s="213"/>
      <c r="E194" s="213"/>
      <c r="F194" s="234" t="s">
        <v>2638</v>
      </c>
      <c r="G194" s="213"/>
      <c r="H194" s="213" t="s">
        <v>2731</v>
      </c>
      <c r="I194" s="213" t="s">
        <v>2667</v>
      </c>
      <c r="J194" s="213"/>
      <c r="K194" s="257"/>
    </row>
    <row r="195" spans="2:11" customFormat="1" ht="15" customHeight="1">
      <c r="B195" s="263"/>
      <c r="C195" s="278"/>
      <c r="D195" s="243"/>
      <c r="E195" s="243"/>
      <c r="F195" s="243"/>
      <c r="G195" s="243"/>
      <c r="H195" s="243"/>
      <c r="I195" s="243"/>
      <c r="J195" s="243"/>
      <c r="K195" s="264"/>
    </row>
    <row r="196" spans="2:11" customFormat="1" ht="18.75" customHeight="1">
      <c r="B196" s="245"/>
      <c r="C196" s="255"/>
      <c r="D196" s="255"/>
      <c r="E196" s="255"/>
      <c r="F196" s="265"/>
      <c r="G196" s="255"/>
      <c r="H196" s="255"/>
      <c r="I196" s="255"/>
      <c r="J196" s="255"/>
      <c r="K196" s="245"/>
    </row>
    <row r="197" spans="2:11" customFormat="1" ht="18.75" customHeight="1">
      <c r="B197" s="245"/>
      <c r="C197" s="255"/>
      <c r="D197" s="255"/>
      <c r="E197" s="255"/>
      <c r="F197" s="265"/>
      <c r="G197" s="255"/>
      <c r="H197" s="255"/>
      <c r="I197" s="255"/>
      <c r="J197" s="255"/>
      <c r="K197" s="245"/>
    </row>
    <row r="198" spans="2:11" customFormat="1" ht="18.75" customHeight="1">
      <c r="B198" s="220"/>
      <c r="C198" s="220"/>
      <c r="D198" s="220"/>
      <c r="E198" s="220"/>
      <c r="F198" s="220"/>
      <c r="G198" s="220"/>
      <c r="H198" s="220"/>
      <c r="I198" s="220"/>
      <c r="J198" s="220"/>
      <c r="K198" s="220"/>
    </row>
    <row r="199" spans="2:11" customFormat="1" ht="13.5">
      <c r="B199" s="202"/>
      <c r="C199" s="203"/>
      <c r="D199" s="203"/>
      <c r="E199" s="203"/>
      <c r="F199" s="203"/>
      <c r="G199" s="203"/>
      <c r="H199" s="203"/>
      <c r="I199" s="203"/>
      <c r="J199" s="203"/>
      <c r="K199" s="204"/>
    </row>
    <row r="200" spans="2:11" customFormat="1" ht="21">
      <c r="B200" s="205"/>
      <c r="C200" s="329" t="s">
        <v>2732</v>
      </c>
      <c r="D200" s="329"/>
      <c r="E200" s="329"/>
      <c r="F200" s="329"/>
      <c r="G200" s="329"/>
      <c r="H200" s="329"/>
      <c r="I200" s="329"/>
      <c r="J200" s="329"/>
      <c r="K200" s="206"/>
    </row>
    <row r="201" spans="2:11" customFormat="1" ht="25.5" customHeight="1">
      <c r="B201" s="205"/>
      <c r="C201" s="279" t="s">
        <v>2733</v>
      </c>
      <c r="D201" s="279"/>
      <c r="E201" s="279"/>
      <c r="F201" s="279" t="s">
        <v>2734</v>
      </c>
      <c r="G201" s="280"/>
      <c r="H201" s="332" t="s">
        <v>2735</v>
      </c>
      <c r="I201" s="332"/>
      <c r="J201" s="332"/>
      <c r="K201" s="206"/>
    </row>
    <row r="202" spans="2:11" customFormat="1" ht="5.25" customHeight="1">
      <c r="B202" s="236"/>
      <c r="C202" s="231"/>
      <c r="D202" s="231"/>
      <c r="E202" s="231"/>
      <c r="F202" s="231"/>
      <c r="G202" s="255"/>
      <c r="H202" s="231"/>
      <c r="I202" s="231"/>
      <c r="J202" s="231"/>
      <c r="K202" s="257"/>
    </row>
    <row r="203" spans="2:11" customFormat="1" ht="15" customHeight="1">
      <c r="B203" s="236"/>
      <c r="C203" s="213" t="s">
        <v>2725</v>
      </c>
      <c r="D203" s="213"/>
      <c r="E203" s="213"/>
      <c r="F203" s="234" t="s">
        <v>44</v>
      </c>
      <c r="G203" s="213"/>
      <c r="H203" s="333" t="s">
        <v>2736</v>
      </c>
      <c r="I203" s="333"/>
      <c r="J203" s="333"/>
      <c r="K203" s="257"/>
    </row>
    <row r="204" spans="2:11" customFormat="1" ht="15" customHeight="1">
      <c r="B204" s="236"/>
      <c r="C204" s="213"/>
      <c r="D204" s="213"/>
      <c r="E204" s="213"/>
      <c r="F204" s="234" t="s">
        <v>45</v>
      </c>
      <c r="G204" s="213"/>
      <c r="H204" s="333" t="s">
        <v>2737</v>
      </c>
      <c r="I204" s="333"/>
      <c r="J204" s="333"/>
      <c r="K204" s="257"/>
    </row>
    <row r="205" spans="2:11" customFormat="1" ht="15" customHeight="1">
      <c r="B205" s="236"/>
      <c r="C205" s="213"/>
      <c r="D205" s="213"/>
      <c r="E205" s="213"/>
      <c r="F205" s="234" t="s">
        <v>48</v>
      </c>
      <c r="G205" s="213"/>
      <c r="H205" s="333" t="s">
        <v>2738</v>
      </c>
      <c r="I205" s="333"/>
      <c r="J205" s="333"/>
      <c r="K205" s="257"/>
    </row>
    <row r="206" spans="2:11" customFormat="1" ht="15" customHeight="1">
      <c r="B206" s="236"/>
      <c r="C206" s="213"/>
      <c r="D206" s="213"/>
      <c r="E206" s="213"/>
      <c r="F206" s="234" t="s">
        <v>46</v>
      </c>
      <c r="G206" s="213"/>
      <c r="H206" s="333" t="s">
        <v>2739</v>
      </c>
      <c r="I206" s="333"/>
      <c r="J206" s="333"/>
      <c r="K206" s="257"/>
    </row>
    <row r="207" spans="2:11" customFormat="1" ht="15" customHeight="1">
      <c r="B207" s="236"/>
      <c r="C207" s="213"/>
      <c r="D207" s="213"/>
      <c r="E207" s="213"/>
      <c r="F207" s="234" t="s">
        <v>47</v>
      </c>
      <c r="G207" s="213"/>
      <c r="H207" s="333" t="s">
        <v>2740</v>
      </c>
      <c r="I207" s="333"/>
      <c r="J207" s="333"/>
      <c r="K207" s="257"/>
    </row>
    <row r="208" spans="2:11" customFormat="1" ht="15" customHeight="1">
      <c r="B208" s="236"/>
      <c r="C208" s="213"/>
      <c r="D208" s="213"/>
      <c r="E208" s="213"/>
      <c r="F208" s="234"/>
      <c r="G208" s="213"/>
      <c r="H208" s="213"/>
      <c r="I208" s="213"/>
      <c r="J208" s="213"/>
      <c r="K208" s="257"/>
    </row>
    <row r="209" spans="2:11" customFormat="1" ht="15" customHeight="1">
      <c r="B209" s="236"/>
      <c r="C209" s="213" t="s">
        <v>2679</v>
      </c>
      <c r="D209" s="213"/>
      <c r="E209" s="213"/>
      <c r="F209" s="234" t="s">
        <v>80</v>
      </c>
      <c r="G209" s="213"/>
      <c r="H209" s="333" t="s">
        <v>2741</v>
      </c>
      <c r="I209" s="333"/>
      <c r="J209" s="333"/>
      <c r="K209" s="257"/>
    </row>
    <row r="210" spans="2:11" customFormat="1" ht="15" customHeight="1">
      <c r="B210" s="236"/>
      <c r="C210" s="213"/>
      <c r="D210" s="213"/>
      <c r="E210" s="213"/>
      <c r="F210" s="234" t="s">
        <v>2575</v>
      </c>
      <c r="G210" s="213"/>
      <c r="H210" s="333" t="s">
        <v>2576</v>
      </c>
      <c r="I210" s="333"/>
      <c r="J210" s="333"/>
      <c r="K210" s="257"/>
    </row>
    <row r="211" spans="2:11" customFormat="1" ht="15" customHeight="1">
      <c r="B211" s="236"/>
      <c r="C211" s="213"/>
      <c r="D211" s="213"/>
      <c r="E211" s="213"/>
      <c r="F211" s="234" t="s">
        <v>2573</v>
      </c>
      <c r="G211" s="213"/>
      <c r="H211" s="333" t="s">
        <v>2742</v>
      </c>
      <c r="I211" s="333"/>
      <c r="J211" s="333"/>
      <c r="K211" s="257"/>
    </row>
    <row r="212" spans="2:11" customFormat="1" ht="15" customHeight="1">
      <c r="B212" s="281"/>
      <c r="C212" s="213"/>
      <c r="D212" s="213"/>
      <c r="E212" s="213"/>
      <c r="F212" s="234" t="s">
        <v>86</v>
      </c>
      <c r="G212" s="270"/>
      <c r="H212" s="334" t="s">
        <v>2577</v>
      </c>
      <c r="I212" s="334"/>
      <c r="J212" s="334"/>
      <c r="K212" s="282"/>
    </row>
    <row r="213" spans="2:11" customFormat="1" ht="15" customHeight="1">
      <c r="B213" s="281"/>
      <c r="C213" s="213"/>
      <c r="D213" s="213"/>
      <c r="E213" s="213"/>
      <c r="F213" s="234" t="s">
        <v>2578</v>
      </c>
      <c r="G213" s="270"/>
      <c r="H213" s="334" t="s">
        <v>2743</v>
      </c>
      <c r="I213" s="334"/>
      <c r="J213" s="334"/>
      <c r="K213" s="282"/>
    </row>
    <row r="214" spans="2:11" customFormat="1" ht="15" customHeight="1">
      <c r="B214" s="281"/>
      <c r="C214" s="213"/>
      <c r="D214" s="213"/>
      <c r="E214" s="213"/>
      <c r="F214" s="234"/>
      <c r="G214" s="270"/>
      <c r="H214" s="261"/>
      <c r="I214" s="261"/>
      <c r="J214" s="261"/>
      <c r="K214" s="282"/>
    </row>
    <row r="215" spans="2:11" customFormat="1" ht="15" customHeight="1">
      <c r="B215" s="281"/>
      <c r="C215" s="213" t="s">
        <v>2703</v>
      </c>
      <c r="D215" s="213"/>
      <c r="E215" s="213"/>
      <c r="F215" s="234">
        <v>1</v>
      </c>
      <c r="G215" s="270"/>
      <c r="H215" s="334" t="s">
        <v>2744</v>
      </c>
      <c r="I215" s="334"/>
      <c r="J215" s="334"/>
      <c r="K215" s="282"/>
    </row>
    <row r="216" spans="2:11" customFormat="1" ht="15" customHeight="1">
      <c r="B216" s="281"/>
      <c r="C216" s="213"/>
      <c r="D216" s="213"/>
      <c r="E216" s="213"/>
      <c r="F216" s="234">
        <v>2</v>
      </c>
      <c r="G216" s="270"/>
      <c r="H216" s="334" t="s">
        <v>2745</v>
      </c>
      <c r="I216" s="334"/>
      <c r="J216" s="334"/>
      <c r="K216" s="282"/>
    </row>
    <row r="217" spans="2:11" customFormat="1" ht="15" customHeight="1">
      <c r="B217" s="281"/>
      <c r="C217" s="213"/>
      <c r="D217" s="213"/>
      <c r="E217" s="213"/>
      <c r="F217" s="234">
        <v>3</v>
      </c>
      <c r="G217" s="270"/>
      <c r="H217" s="334" t="s">
        <v>2746</v>
      </c>
      <c r="I217" s="334"/>
      <c r="J217" s="334"/>
      <c r="K217" s="282"/>
    </row>
    <row r="218" spans="2:11" customFormat="1" ht="15" customHeight="1">
      <c r="B218" s="281"/>
      <c r="C218" s="213"/>
      <c r="D218" s="213"/>
      <c r="E218" s="213"/>
      <c r="F218" s="234">
        <v>4</v>
      </c>
      <c r="G218" s="270"/>
      <c r="H218" s="334" t="s">
        <v>2747</v>
      </c>
      <c r="I218" s="334"/>
      <c r="J218" s="334"/>
      <c r="K218" s="282"/>
    </row>
    <row r="219" spans="2:11" customFormat="1" ht="12.75" customHeight="1">
      <c r="B219" s="283"/>
      <c r="C219" s="284"/>
      <c r="D219" s="284"/>
      <c r="E219" s="284"/>
      <c r="F219" s="284"/>
      <c r="G219" s="284"/>
      <c r="H219" s="284"/>
      <c r="I219" s="284"/>
      <c r="J219" s="284"/>
      <c r="K219" s="28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ASŘ_SO302 - Stavební část </vt:lpstr>
      <vt:lpstr>VRN - Vedlejší rozpočtové...</vt:lpstr>
      <vt:lpstr>Seznam figur</vt:lpstr>
      <vt:lpstr>Pokyny pro vyplnění</vt:lpstr>
      <vt:lpstr>'ASŘ_SO302 - Stavební část '!Názvy_tisku</vt:lpstr>
      <vt:lpstr>'Rekapitulace stavby'!Názvy_tisku</vt:lpstr>
      <vt:lpstr>'Seznam figur'!Názvy_tisku</vt:lpstr>
      <vt:lpstr>'VRN - Vedlejší rozpočtové...'!Názvy_tisku</vt:lpstr>
      <vt:lpstr>'ASŘ_SO302 - Stavební část '!Oblast_tisku</vt:lpstr>
      <vt:lpstr>'Pokyny pro vyplnění'!Oblast_tisku</vt:lpstr>
      <vt:lpstr>'Rekapitulace stavby'!Oblast_tisku</vt:lpstr>
      <vt:lpstr>'Seznam figur'!Oblast_tisku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DESKTOP-5740JK0\Fury G8</dc:creator>
  <cp:lastModifiedBy>Petr Honc</cp:lastModifiedBy>
  <dcterms:created xsi:type="dcterms:W3CDTF">2026-02-23T08:02:16Z</dcterms:created>
  <dcterms:modified xsi:type="dcterms:W3CDTF">2026-02-23T13:10:15Z</dcterms:modified>
</cp:coreProperties>
</file>