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05" windowWidth="24675" windowHeight="1027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Rekapitulace!$G$12</definedName>
    <definedName name="Dodavka0">Položky!#REF!</definedName>
    <definedName name="HSV">Rekapitulace!$E$12</definedName>
    <definedName name="HSV0">Položky!#REF!</definedName>
    <definedName name="HZS">Rekapitulace!$I$12</definedName>
    <definedName name="HZS0">Položky!#REF!</definedName>
    <definedName name="JKSO">'Krycí list'!$G$2</definedName>
    <definedName name="MJ">'Krycí list'!$G$5</definedName>
    <definedName name="Mont">Rekapitulace!$H$12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Položky!$A$1:$G$187</definedName>
    <definedName name="_xlnm.Print_Area" localSheetId="1">Rekapitulace!$A$1:$I$24</definedName>
    <definedName name="PocetMJ">'Krycí list'!$G$6</definedName>
    <definedName name="Poznamka">'Krycí list'!$B$37</definedName>
    <definedName name="Projektant">'Krycí list'!$C$8</definedName>
    <definedName name="PSV">Rekapitulace!$F$12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Rekapitulace!$H$23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5725" fullCalcOnLoad="1"/>
</workbook>
</file>

<file path=xl/calcChain.xml><?xml version="1.0" encoding="utf-8"?>
<calcChain xmlns="http://schemas.openxmlformats.org/spreadsheetml/2006/main">
  <c r="D20" i="1"/>
  <c r="D19"/>
  <c r="D18"/>
  <c r="D17"/>
  <c r="D16"/>
  <c r="D15"/>
  <c r="BE186" i="3"/>
  <c r="BE187" s="1"/>
  <c r="I11" i="2" s="1"/>
  <c r="BD186" i="3"/>
  <c r="BC186"/>
  <c r="BC187" s="1"/>
  <c r="G11" i="2" s="1"/>
  <c r="BB186" i="3"/>
  <c r="BA186"/>
  <c r="BA187" s="1"/>
  <c r="E11" i="2" s="1"/>
  <c r="G186" i="3"/>
  <c r="B11" i="2"/>
  <c r="A11"/>
  <c r="BD187" i="3"/>
  <c r="H11" i="2" s="1"/>
  <c r="BB187" i="3"/>
  <c r="F11" i="2" s="1"/>
  <c r="G187" i="3"/>
  <c r="C187"/>
  <c r="BE175"/>
  <c r="BD175"/>
  <c r="BC175"/>
  <c r="BB175"/>
  <c r="G175"/>
  <c r="BA175" s="1"/>
  <c r="BE172"/>
  <c r="BD172"/>
  <c r="BC172"/>
  <c r="BB172"/>
  <c r="G172"/>
  <c r="BA172" s="1"/>
  <c r="BE165"/>
  <c r="BD165"/>
  <c r="BC165"/>
  <c r="BC184" s="1"/>
  <c r="G10" i="2" s="1"/>
  <c r="BB165" i="3"/>
  <c r="G165"/>
  <c r="BA165" s="1"/>
  <c r="BE162"/>
  <c r="BD162"/>
  <c r="BC162"/>
  <c r="BB162"/>
  <c r="G162"/>
  <c r="BA162" s="1"/>
  <c r="BE155"/>
  <c r="BD155"/>
  <c r="BC155"/>
  <c r="BB155"/>
  <c r="G155"/>
  <c r="BA155" s="1"/>
  <c r="BE152"/>
  <c r="BD152"/>
  <c r="BD184" s="1"/>
  <c r="H10" i="2" s="1"/>
  <c r="BC152" i="3"/>
  <c r="BB152"/>
  <c r="BB184" s="1"/>
  <c r="F10" i="2" s="1"/>
  <c r="G152" i="3"/>
  <c r="BA152" s="1"/>
  <c r="B10" i="2"/>
  <c r="A10"/>
  <c r="BE184" i="3"/>
  <c r="I10" i="2" s="1"/>
  <c r="C184" i="3"/>
  <c r="BE147"/>
  <c r="BD147"/>
  <c r="BC147"/>
  <c r="BB147"/>
  <c r="G147"/>
  <c r="BA147" s="1"/>
  <c r="BE144"/>
  <c r="BD144"/>
  <c r="BC144"/>
  <c r="BB144"/>
  <c r="G144"/>
  <c r="BA144" s="1"/>
  <c r="BE141"/>
  <c r="BD141"/>
  <c r="BC141"/>
  <c r="BB141"/>
  <c r="G141"/>
  <c r="BA141" s="1"/>
  <c r="BE138"/>
  <c r="BD138"/>
  <c r="BC138"/>
  <c r="BC150" s="1"/>
  <c r="G9" i="2" s="1"/>
  <c r="BB138" i="3"/>
  <c r="G138"/>
  <c r="BA138" s="1"/>
  <c r="BE135"/>
  <c r="BD135"/>
  <c r="BC135"/>
  <c r="BB135"/>
  <c r="G135"/>
  <c r="BA135" s="1"/>
  <c r="BE131"/>
  <c r="BD131"/>
  <c r="BC131"/>
  <c r="BB131"/>
  <c r="G131"/>
  <c r="BA131" s="1"/>
  <c r="BE128"/>
  <c r="BD128"/>
  <c r="BC128"/>
  <c r="BB128"/>
  <c r="G128"/>
  <c r="BA128" s="1"/>
  <c r="BE125"/>
  <c r="BD125"/>
  <c r="BC125"/>
  <c r="BB125"/>
  <c r="G125"/>
  <c r="BA125" s="1"/>
  <c r="BE122"/>
  <c r="BD122"/>
  <c r="BC122"/>
  <c r="BB122"/>
  <c r="G122"/>
  <c r="BA122" s="1"/>
  <c r="BE119"/>
  <c r="BE150" s="1"/>
  <c r="I9" i="2" s="1"/>
  <c r="BD119" i="3"/>
  <c r="BC119"/>
  <c r="BB119"/>
  <c r="G119"/>
  <c r="BA119" s="1"/>
  <c r="BA150" s="1"/>
  <c r="E9" i="2" s="1"/>
  <c r="B9"/>
  <c r="A9"/>
  <c r="C150" i="3"/>
  <c r="BE111"/>
  <c r="BD111"/>
  <c r="BD117" s="1"/>
  <c r="H8" i="2" s="1"/>
  <c r="BC111" i="3"/>
  <c r="BB111"/>
  <c r="BB117" s="1"/>
  <c r="F8" i="2" s="1"/>
  <c r="G111" i="3"/>
  <c r="BA111" s="1"/>
  <c r="BA117" s="1"/>
  <c r="E8" i="2" s="1"/>
  <c r="B8"/>
  <c r="A8"/>
  <c r="BE117" i="3"/>
  <c r="I8" i="2" s="1"/>
  <c r="BC117" i="3"/>
  <c r="G8" i="2" s="1"/>
  <c r="C117" i="3"/>
  <c r="BE99"/>
  <c r="BD99"/>
  <c r="BC99"/>
  <c r="BB99"/>
  <c r="G99"/>
  <c r="BA99" s="1"/>
  <c r="BE93"/>
  <c r="BD93"/>
  <c r="BC93"/>
  <c r="BB93"/>
  <c r="G93"/>
  <c r="BA93" s="1"/>
  <c r="BE91"/>
  <c r="BD91"/>
  <c r="BC91"/>
  <c r="BB91"/>
  <c r="G91"/>
  <c r="BA91" s="1"/>
  <c r="BE90"/>
  <c r="BD90"/>
  <c r="BC90"/>
  <c r="BB90"/>
  <c r="G90"/>
  <c r="BA90" s="1"/>
  <c r="BE89"/>
  <c r="BD89"/>
  <c r="BC89"/>
  <c r="BB89"/>
  <c r="G89"/>
  <c r="BA89" s="1"/>
  <c r="BE88"/>
  <c r="BD88"/>
  <c r="BC88"/>
  <c r="BB88"/>
  <c r="G88"/>
  <c r="BA88" s="1"/>
  <c r="BE79"/>
  <c r="BD79"/>
  <c r="BC79"/>
  <c r="BB79"/>
  <c r="G79"/>
  <c r="BA79" s="1"/>
  <c r="BE73"/>
  <c r="BD73"/>
  <c r="BC73"/>
  <c r="BB73"/>
  <c r="G73"/>
  <c r="BA73" s="1"/>
  <c r="BE62"/>
  <c r="BD62"/>
  <c r="BC62"/>
  <c r="BB62"/>
  <c r="G62"/>
  <c r="BA62" s="1"/>
  <c r="BE53"/>
  <c r="BD53"/>
  <c r="BC53"/>
  <c r="BB53"/>
  <c r="G53"/>
  <c r="BA53" s="1"/>
  <c r="BE50"/>
  <c r="BD50"/>
  <c r="BC50"/>
  <c r="BB50"/>
  <c r="G50"/>
  <c r="BA50" s="1"/>
  <c r="BE47"/>
  <c r="BD47"/>
  <c r="BC47"/>
  <c r="BB47"/>
  <c r="G47"/>
  <c r="BA47" s="1"/>
  <c r="BE38"/>
  <c r="BD38"/>
  <c r="BC38"/>
  <c r="BC109" s="1"/>
  <c r="G7" i="2" s="1"/>
  <c r="BB38" i="3"/>
  <c r="G38"/>
  <c r="BA38" s="1"/>
  <c r="BE28"/>
  <c r="BD28"/>
  <c r="BC28"/>
  <c r="BB28"/>
  <c r="G28"/>
  <c r="BA28" s="1"/>
  <c r="BE26"/>
  <c r="BD26"/>
  <c r="BC26"/>
  <c r="BB26"/>
  <c r="G26"/>
  <c r="BA26" s="1"/>
  <c r="BE24"/>
  <c r="BD24"/>
  <c r="BC24"/>
  <c r="BB24"/>
  <c r="G24"/>
  <c r="BA24" s="1"/>
  <c r="BE20"/>
  <c r="BD20"/>
  <c r="BC20"/>
  <c r="BB20"/>
  <c r="G20"/>
  <c r="BA20" s="1"/>
  <c r="BE17"/>
  <c r="BD17"/>
  <c r="BC17"/>
  <c r="BB17"/>
  <c r="G17"/>
  <c r="BA17" s="1"/>
  <c r="BE14"/>
  <c r="BD14"/>
  <c r="BC14"/>
  <c r="BB14"/>
  <c r="G14"/>
  <c r="BA14" s="1"/>
  <c r="BE11"/>
  <c r="BD11"/>
  <c r="BC11"/>
  <c r="BB11"/>
  <c r="G11"/>
  <c r="BA11" s="1"/>
  <c r="BE8"/>
  <c r="BE109" s="1"/>
  <c r="I7" i="2" s="1"/>
  <c r="BD8" i="3"/>
  <c r="BC8"/>
  <c r="BB8"/>
  <c r="G8"/>
  <c r="BA8" s="1"/>
  <c r="B7" i="2"/>
  <c r="A7"/>
  <c r="C109" i="3"/>
  <c r="E4"/>
  <c r="C4"/>
  <c r="F3"/>
  <c r="C3"/>
  <c r="C2" i="2"/>
  <c r="C1"/>
  <c r="C33" i="1"/>
  <c r="F33" s="1"/>
  <c r="C31"/>
  <c r="G7"/>
  <c r="D2"/>
  <c r="C2"/>
  <c r="G12" i="2" l="1"/>
  <c r="C18" i="1" s="1"/>
  <c r="I12" i="2"/>
  <c r="C21" i="1" s="1"/>
  <c r="BB150" i="3"/>
  <c r="F9" i="2" s="1"/>
  <c r="BD150" i="3"/>
  <c r="H9" i="2" s="1"/>
  <c r="BB109" i="3"/>
  <c r="F7" i="2" s="1"/>
  <c r="F12" s="1"/>
  <c r="C16" i="1" s="1"/>
  <c r="BD109" i="3"/>
  <c r="H7" i="2" s="1"/>
  <c r="H12" s="1"/>
  <c r="C17" i="1" s="1"/>
  <c r="BA109" i="3"/>
  <c r="E7" i="2" s="1"/>
  <c r="BA184" i="3"/>
  <c r="E10" i="2" s="1"/>
  <c r="G109" i="3"/>
  <c r="G117"/>
  <c r="G150"/>
  <c r="G184"/>
  <c r="E12" i="2" l="1"/>
  <c r="C15" i="1" l="1"/>
  <c r="C19" s="1"/>
  <c r="C22" s="1"/>
  <c r="I22" i="2"/>
  <c r="G20" i="1" s="1"/>
  <c r="I21" i="2"/>
  <c r="G19" i="1" s="1"/>
  <c r="I20" i="2"/>
  <c r="G18" i="1" s="1"/>
  <c r="I19" i="2"/>
  <c r="G17" i="1" s="1"/>
  <c r="I18" i="2"/>
  <c r="G16" i="1" s="1"/>
  <c r="I17" i="2"/>
  <c r="G15" i="1" l="1"/>
  <c r="H23" i="2"/>
  <c r="G23" i="1" s="1"/>
  <c r="C23" s="1"/>
  <c r="F30" s="1"/>
  <c r="F31" l="1"/>
  <c r="F34" s="1"/>
</calcChain>
</file>

<file path=xl/sharedStrings.xml><?xml version="1.0" encoding="utf-8"?>
<sst xmlns="http://schemas.openxmlformats.org/spreadsheetml/2006/main" count="505" uniqueCount="239">
  <si>
    <t>POLOŽKOVÝ ROZPOČET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</si>
  <si>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</si>
  <si>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</si>
  <si>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</si>
  <si>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</si>
  <si>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</si>
  <si>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</si>
  <si>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</si>
  <si>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</si>
  <si>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</si>
  <si>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</si>
  <si>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</si>
  <si>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</si>
  <si>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</si>
  <si>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</si>
  <si>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</si>
  <si>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</si>
  <si>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</si>
  <si>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</si>
  <si>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</si>
  <si>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</si>
  <si>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</si>
  <si>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</si>
  <si>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</si>
  <si>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</si>
  <si>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</si>
  <si>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</si>
  <si>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</si>
  <si>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</si>
  <si>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</si>
  <si>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</si>
  <si>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</si>
  <si>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</si>
  <si>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</si>
  <si>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</si>
  <si>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</si>
  <si>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</si>
  <si>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</si>
  <si>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</si>
  <si>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</si>
  <si>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</si>
  <si>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</si>
  <si>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</si>
  <si>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</si>
  <si>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</si>
  <si>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</si>
  <si>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</si>
  <si>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</si>
  <si>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</si>
  <si>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</si>
  <si>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</si>
  <si>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</si>
  <si>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</si>
  <si>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</si>
  <si>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</si>
  <si>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</si>
  <si>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</si>
  <si>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</si>
  <si>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</si>
  <si>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</si>
  <si>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</si>
  <si>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</si>
  <si>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</si>
  <si>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</si>
  <si>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</si>
  <si>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</si>
  <si>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</si>
  <si>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</si>
  <si>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</si>
  <si>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</si>
  <si>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</si>
  <si>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</si>
  <si>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</si>
  <si>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</si>
  <si>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</si>
  <si>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3429</t>
  </si>
  <si>
    <t>Turnov, Malý Rohozec - Oprava děšťové kanalizace</t>
  </si>
  <si>
    <t>1829/2025</t>
  </si>
  <si>
    <t>300</t>
  </si>
  <si>
    <t>Oprava dešťové kanalizace</t>
  </si>
  <si>
    <t>827.22</t>
  </si>
  <si>
    <t>m</t>
  </si>
  <si>
    <t>3429/300</t>
  </si>
  <si>
    <t>Oprava části stávající dešťové kanalizace</t>
  </si>
  <si>
    <t>113107530R00</t>
  </si>
  <si>
    <t xml:space="preserve">Odstranění podkladu pl. 50 m2,kam.drcené tl.30 cm </t>
  </si>
  <si>
    <t>m2</t>
  </si>
  <si>
    <t>Dešťová kanalizace PVC DN400:</t>
  </si>
  <si>
    <t>Konstrukce komunikace:34,00*0,50</t>
  </si>
  <si>
    <t>113108307R00</t>
  </si>
  <si>
    <t xml:space="preserve">Odstranění asfaltové vrstvy pl.do 50 m2, tl. 7 cm </t>
  </si>
  <si>
    <t>113151113R00</t>
  </si>
  <si>
    <t xml:space="preserve">Fréz.živič.krytu pl.do 500 m2,pruh do 75 cm,tl.4cm </t>
  </si>
  <si>
    <t>Konstrukce komunikace:36,00*0,75</t>
  </si>
  <si>
    <t>114211105R00</t>
  </si>
  <si>
    <t xml:space="preserve">Odstranění betonových trub do DN 500 mm, ve výkopu </t>
  </si>
  <si>
    <t>Položka obsahuje odstranění materiálu obklopujícího potrubí v míře nutné pro vyzvednutí, rozpojení trub, uchopení a vyzvednutí trub z výkopu a uložení na dopravní prostředek</t>
  </si>
  <si>
    <t>Stávající betonové potrubí DN500:32,00</t>
  </si>
  <si>
    <t>115101201R00</t>
  </si>
  <si>
    <t xml:space="preserve">Čerpání vody na výšku do 10 m, přítok do 500 l/min </t>
  </si>
  <si>
    <t>h</t>
  </si>
  <si>
    <t>čerpání a převedení vod dle zvolené technologie zhotovitele stavby.</t>
  </si>
  <si>
    <t>(Množství bude určeno na stavbě dle skutečnosti)</t>
  </si>
  <si>
    <t>Pčečerpávání vody behem realizace stavby:10*24,0</t>
  </si>
  <si>
    <t>130901103RT3</t>
  </si>
  <si>
    <t>Bourání konstrukcí cihelných na MC ve vykopávkách bagrem</t>
  </si>
  <si>
    <t>m3</t>
  </si>
  <si>
    <t>Stávající šachty uličních vpustí (cíhelné zdivo z 20%):1,0640*0,2*2</t>
  </si>
  <si>
    <t>130901121RT3</t>
  </si>
  <si>
    <t>Bourání konstrukcí z betonu prostého ve vykopávk. bagrem s kladivem</t>
  </si>
  <si>
    <t>Stávající šachty uličních vpustí (beton z 80%):1,0640*0,8*2</t>
  </si>
  <si>
    <t>132301210R00</t>
  </si>
  <si>
    <t xml:space="preserve">Hloubení rýh š.do 200 cm hor.4 do 50 m3, STROJNĚ </t>
  </si>
  <si>
    <t>Položka obsahuje hloubení rýh traktorbagrem, naložení výkopku na dopravní prostředek pro svislé, nebo vodorovné přemístění, popř. přemístění výkopku do 3 m (po povrchu území), případné zajištění rypadel polštáři, udržování pracoviště a ochranu výkopiště proti stékání srážkové vody z okolního terénu i s jejím odvodněním, nebo odvedením, přesekání a odstranění kořenů ve výkopišti, odstranění napadávek, urovnání dna výkopu.</t>
  </si>
  <si>
    <t>Začátek provozního součtu</t>
  </si>
  <si>
    <t>Výkopy:34,00*1,00*1,30</t>
  </si>
  <si>
    <t>Odpočet objemu konstrukce komunikace:-34,00*0,50*0,40</t>
  </si>
  <si>
    <t>Odpočet objemu konstrukce stávajících šachet vpustí:-1,00*1,00*1,20*2</t>
  </si>
  <si>
    <t>Odpočet objemu stávajícího betonového potrubí DN500:-32,00*0,28^2*Pi</t>
  </si>
  <si>
    <t>Konec provozního součtu</t>
  </si>
  <si>
    <t>V hornině tř. 4 - 100%:27,1184</t>
  </si>
  <si>
    <t>132301219R00</t>
  </si>
  <si>
    <t xml:space="preserve">Přípl.za lepivost,hloubení rýh 200cm,hor.4,STROJNĚ </t>
  </si>
  <si>
    <t>V hornině tř. 4 - 100%:27,1184*0,5</t>
  </si>
  <si>
    <t>151101101R00</t>
  </si>
  <si>
    <t xml:space="preserve">Pažení a rozepření stěn rýh - příložné - hl.do 2 m </t>
  </si>
  <si>
    <t>Výkopy:34,00*1,30*2</t>
  </si>
  <si>
    <t>151101111R00</t>
  </si>
  <si>
    <t xml:space="preserve">Odstranění pažení stěn rýh - příložné - hl. do 2 m </t>
  </si>
  <si>
    <t>162701105RSZ</t>
  </si>
  <si>
    <t>Vodorovné přemístění výkopku z hor.1-7 na skládku zhotovitele</t>
  </si>
  <si>
    <t>174101101R00</t>
  </si>
  <si>
    <t xml:space="preserve">Zásyp jam, rýh, šachet se zhutněním </t>
  </si>
  <si>
    <t>Položka obsahuje strojní přemístění materiálu pro zásyp ze vzdálenosti do 10 m od okraje zásypu.</t>
  </si>
  <si>
    <t>Zásyp ŠD fr. 0-63 mm:7,8000</t>
  </si>
  <si>
    <t>Odpočet objemu lože, potrubí a obsypů:-32,00*1,00*(0,15+0,40+0,30)</t>
  </si>
  <si>
    <t>Odpočet objemu nových šachet uličních vpůstí:-1,00*1,00*1,20*2</t>
  </si>
  <si>
    <t>175101101R00</t>
  </si>
  <si>
    <t xml:space="preserve">Obsyp potrubí bez prohození sypaniny </t>
  </si>
  <si>
    <t>Obsyp potrubí:34,00*(1,00*(0,40+0,30)-0,20^2*Pi)</t>
  </si>
  <si>
    <t>0</t>
  </si>
  <si>
    <t>199000002R00</t>
  </si>
  <si>
    <t>Poplatek za skládku horniny 1- 7 č. dle katal. odpadů 17 05 04</t>
  </si>
  <si>
    <t>979082212RSZ</t>
  </si>
  <si>
    <t>Vodorovná doprava suti po suchu na skládku zhotovitele nebo racyklační skládku</t>
  </si>
  <si>
    <t>t</t>
  </si>
  <si>
    <t>979089001R00</t>
  </si>
  <si>
    <t>Poplatek za uložení odpadního štěrku a kameniva skupina odpadu 01 04 08 na skládce zhotovitele</t>
  </si>
  <si>
    <t>979999982R00</t>
  </si>
  <si>
    <t>Poplatek za recyklaci betonu kusovost nad 1600 cm2 beton  skupina odpadu 17 01 01</t>
  </si>
  <si>
    <t>979999995R00</t>
  </si>
  <si>
    <t>Poplatek za recyklaci asfaltu, kusovost do 1600cm2 skupina 17 03 02</t>
  </si>
  <si>
    <t>Položka je určena pro suť o velikosti kusu do 30x30 cm (technologický materiál určený k recyklaci).</t>
  </si>
  <si>
    <t>58337308.R</t>
  </si>
  <si>
    <t>Štěrkopísek frakce 0-2 tř.B</t>
  </si>
  <si>
    <t>Obsyp potrubí:34,00*(1,00*(0,40+0,30)-0,20^2*Pi)*1,973*1,01</t>
  </si>
  <si>
    <t>58344197.R</t>
  </si>
  <si>
    <t>Štěrkodrtě frakce 0-63 A</t>
  </si>
  <si>
    <t>Zásyp ŠD fr. 0-63 mm:7,8000*1,873*1,01</t>
  </si>
  <si>
    <t>45</t>
  </si>
  <si>
    <t>Podkladní a vedlejší konstrukce</t>
  </si>
  <si>
    <t>451572111R00</t>
  </si>
  <si>
    <t xml:space="preserve">Lože pod potrubí z kameniva těženého 0 - 4 mm </t>
  </si>
  <si>
    <t>Lože:34,00*1,00*0,15</t>
  </si>
  <si>
    <t>5</t>
  </si>
  <si>
    <t>Komunikace</t>
  </si>
  <si>
    <t>566903111R00</t>
  </si>
  <si>
    <t xml:space="preserve">Vyspravení podkladu po překopech kam.hrubě drceným </t>
  </si>
  <si>
    <t>Konstrukce komunikace:34,00*0,50*0,30*1,873</t>
  </si>
  <si>
    <t>566904111R00</t>
  </si>
  <si>
    <t xml:space="preserve">Vyspravení podkladu po překopech kam.obal.asfaltem </t>
  </si>
  <si>
    <t>Konstrukce komunikace:34,00*0,50*0,10*2,5</t>
  </si>
  <si>
    <t>572952111R00</t>
  </si>
  <si>
    <t>Vyspravení krytu po překopu asf.betonem tl.do 5 cm (ACO 11+)</t>
  </si>
  <si>
    <t>573231123R00</t>
  </si>
  <si>
    <t xml:space="preserve">Postřik spojovací z KAE, množ. zbyt.asf. 0,3 kg/m2 </t>
  </si>
  <si>
    <t>599142111RRX</t>
  </si>
  <si>
    <t xml:space="preserve">Úprava zálivky pracovní spáry </t>
  </si>
  <si>
    <t>Včetně vyčištění spár, zalití spár asfaltovou zálivkou, nátěru asfaltovým lakem a posyp drtí.</t>
  </si>
  <si>
    <t>Konstrukce komunikace:34,00+0,75*2</t>
  </si>
  <si>
    <t>919731121R00</t>
  </si>
  <si>
    <t xml:space="preserve">Zarovnání styčné plochy živičné tl. do 5 cm </t>
  </si>
  <si>
    <t>Konstrukce komunikace:36,00+0,75*2</t>
  </si>
  <si>
    <t>919731122R00</t>
  </si>
  <si>
    <t xml:space="preserve">Zarovnání styčné plochy živičné tl. do 10 cm </t>
  </si>
  <si>
    <t>Konstrukce komunikace:34,00+0,50*2</t>
  </si>
  <si>
    <t>919735112R00</t>
  </si>
  <si>
    <t xml:space="preserve">Řezání stávajícího živičného krytu tl. 5 - 10 cm </t>
  </si>
  <si>
    <t>938908411RRX</t>
  </si>
  <si>
    <t xml:space="preserve">Očištění povrchu krytu nebo podkladu omytím </t>
  </si>
  <si>
    <t>Stávající komunikace - během realizace a po skončení prací:300,00*2</t>
  </si>
  <si>
    <t>938909311R00</t>
  </si>
  <si>
    <t xml:space="preserve">Odstranění nánosu z povrchu živičného nebo beton. </t>
  </si>
  <si>
    <t>8</t>
  </si>
  <si>
    <t>Trubní vedení</t>
  </si>
  <si>
    <t>871393121R00</t>
  </si>
  <si>
    <t xml:space="preserve">Montáž trub z plastu, gumový kroužek, DN 400 </t>
  </si>
  <si>
    <t>Potrubí PVC DN400 SN16:32,00</t>
  </si>
  <si>
    <t>892601153R00</t>
  </si>
  <si>
    <t xml:space="preserve">Čištění kanalizační stoky do DN 500, do 100 m </t>
  </si>
  <si>
    <t xml:space="preserve"> položce je zakalkulováno:</t>
  </si>
  <si>
    <t>a) otevření a uzavření revizních šachet a čisticích kusů</t>
  </si>
  <si>
    <t>b) natažení vysokotlakých hadic k místu odkud se bude kanalizace čistit</t>
  </si>
  <si>
    <t>c) vyčištění potrubí tlakovou vodou nebo motorovým pérem.</t>
  </si>
  <si>
    <t>Vyčistění sousedícího potrubí DN400-500:100,00</t>
  </si>
  <si>
    <t>892855114R00</t>
  </si>
  <si>
    <t xml:space="preserve">Kontrola kanalizace TV kamerou do 200 m </t>
  </si>
  <si>
    <t>Dešťová kanalizace PVC DN400 - nové potrubí:32,00</t>
  </si>
  <si>
    <t>Vyčištěné navazující potrubí DN400-500 - pred a za novým potrubím:100,00</t>
  </si>
  <si>
    <t>894310020RA0</t>
  </si>
  <si>
    <t>Šachtice z C 25/30, do 1,30 m3 OP včetně osazení stávajících vtokových mříží</t>
  </si>
  <si>
    <t>kus</t>
  </si>
  <si>
    <t>Vnitřní výška šachty dle stávajícího stavu cca 1,10 m</t>
  </si>
  <si>
    <t>V položce je zakalkulováno: základová deska (dno) z betonu s cementovým potěrem, stěny z betonu s vyspravením nerovností, vynechání prostupů ve zdivu pro potrubí a jeho obezdění, osazení původní mříže pro uliční vpusti s kalovým košem.</t>
  </si>
  <si>
    <t>Součástí položky je i napojení stívakícího betonového potrubí DN400-500 na novou šachtu.</t>
  </si>
  <si>
    <t>Možná varianta:</t>
  </si>
  <si>
    <t>Plastová šachta DN800 s obetonováním</t>
  </si>
  <si>
    <t>899711122R00</t>
  </si>
  <si>
    <t xml:space="preserve">Fólie výstražná z PVC šedá, šířka 30 cm </t>
  </si>
  <si>
    <t>286111943.R</t>
  </si>
  <si>
    <t>Trubka kanalizační PVC QUANTUM SN 16 DN 400</t>
  </si>
  <si>
    <t xml:space="preserve">Jedná  se  o  plnostěnné kanalizační trubky DN 160 – DN 600, SN 16 kN/m2 , zvenčí  i  zevnitř  hladké. Jsou  opatřeny hrdlem,  v  němž  je  vložen vysoce  elastický  jazýčkový  kroužek.  konce  trubek  (dříků)  jsou opatřeny  zkosením  pod  úhlem  15°.  Způsob  použití  trubek  je  „U“  dle  normy  ČSN  EN  1401-1, tj. mimo budovy. Spolehlivá  funkce  těsnění  je  jištěna  výztužným  kroužkem  z  elastomeru.  Je  tak  zamezeno  vypad-nutí nebo vytlačení kroužku při manipulaci a montáži. Tento systém zaručuje při správné montáži </t>
  </si>
  <si>
    <t>dokonalou  těsnost  do  výšky  vodního  sloupce  5  metrů.</t>
  </si>
  <si>
    <t>Teplota při pokládce: min. -10 °C, max. 50 °C</t>
  </si>
  <si>
    <t>Max. teplota média: trvale do 40 °C, krátkodobě do 60 °C</t>
  </si>
  <si>
    <t>Orientační výška krytí: min. 0,5 m, max. 10 m</t>
  </si>
  <si>
    <t>Max. rychlost média: 12 m/s</t>
  </si>
  <si>
    <t>Potrubí PVC DN400 SN16:32,00*1,03</t>
  </si>
  <si>
    <t>99</t>
  </si>
  <si>
    <t>Staveništní přesun hmot</t>
  </si>
  <si>
    <t>998273101R00</t>
  </si>
  <si>
    <t xml:space="preserve">Přesun hmot, trubní vedení litinové, otevř. výkop </t>
  </si>
  <si>
    <t>Zařízení staveniště</t>
  </si>
  <si>
    <t>Kompletační činnost (IČD)</t>
  </si>
  <si>
    <t>Vytýčení stavby a podz. inženýrských sítí</t>
  </si>
  <si>
    <t>Dokumentace skutečného provedení</t>
  </si>
  <si>
    <t>Geodetické zaměření stavby</t>
  </si>
  <si>
    <t>DIO</t>
  </si>
  <si>
    <t>Město TURNOV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</si>
</sst>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0.0"/>
    <numFmt numFmtId="166" formatCode="#,##0\ &quot;Kč&quot;"/>
  </numFmts>
  <fonts count="27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7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8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3" fillId="0" borderId="0" xfId="1" applyFont="1" applyAlignment="1">
      <alignment horizontal="center"/>
    </xf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49" fontId="3" fillId="0" borderId="48" xfId="1" applyNumberFormat="1" applyFont="1" applyBorder="1" applyAlignment="1">
      <alignment horizontal="center"/>
    </xf>
    <xf numFmtId="0" fontId="3" fillId="0" borderId="50" xfId="1" applyFont="1" applyBorder="1"/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19" fillId="3" borderId="34" xfId="1" applyNumberFormat="1" applyFont="1" applyFill="1" applyBorder="1" applyAlignment="1">
      <alignment horizontal="left" wrapText="1" indent="1"/>
    </xf>
    <xf numFmtId="0" fontId="20" fillId="0" borderId="0" xfId="0" applyNumberFormat="1" applyFont="1"/>
    <xf numFmtId="0" fontId="20" fillId="0" borderId="13" xfId="0" applyNumberFormat="1" applyFont="1" applyBorder="1"/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5" fillId="0" borderId="0" xfId="1" applyFont="1" applyAlignment="1"/>
    <xf numFmtId="0" fontId="10" fillId="0" borderId="0" xfId="1" applyAlignment="1">
      <alignment horizontal="right"/>
    </xf>
    <xf numFmtId="0" fontId="26" fillId="0" borderId="0" xfId="1" applyFont="1" applyBorder="1"/>
    <xf numFmtId="3" fontId="26" fillId="0" borderId="0" xfId="1" applyNumberFormat="1" applyFont="1" applyBorder="1" applyAlignment="1">
      <alignment horizontal="right"/>
    </xf>
    <xf numFmtId="4" fontId="26" fillId="0" borderId="0" xfId="1" applyNumberFormat="1" applyFont="1" applyBorder="1"/>
    <xf numFmtId="0" fontId="25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4" fontId="19" fillId="3" borderId="62" xfId="1" applyNumberFormat="1" applyFont="1" applyFill="1" applyBorder="1" applyAlignment="1">
      <alignment horizontal="right" wrapText="1"/>
    </xf>
    <xf numFmtId="49" fontId="19" fillId="3" borderId="60" xfId="1" applyNumberFormat="1" applyFont="1" applyFill="1" applyBorder="1" applyAlignment="1">
      <alignment horizontal="left" wrapTex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workbookViewId="0">
      <selection activeCell="C11" sqref="C11:E11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>
      <c r="A1" s="1" t="s">
        <v>0</v>
      </c>
      <c r="B1" s="2"/>
      <c r="C1" s="2"/>
      <c r="D1" s="2"/>
      <c r="E1" s="2"/>
      <c r="F1" s="2"/>
      <c r="G1" s="2"/>
    </row>
    <row r="2" spans="1:57" ht="12.75" customHeight="1">
      <c r="A2" s="3" t="s">
        <v>1</v>
      </c>
      <c r="B2" s="4"/>
      <c r="C2" s="5" t="str">
        <f>Rekapitulace!H1</f>
        <v>3429/300</v>
      </c>
      <c r="D2" s="5" t="str">
        <f>Rekapitulace!G2</f>
        <v>Oprava části stávající dešťové kanalizace</v>
      </c>
      <c r="E2" s="6"/>
      <c r="F2" s="7" t="s">
        <v>2</v>
      </c>
      <c r="G2" s="8" t="s">
        <v>80</v>
      </c>
    </row>
    <row r="3" spans="1:57" ht="3" hidden="1" customHeight="1">
      <c r="A3" s="9"/>
      <c r="B3" s="10"/>
      <c r="C3" s="11"/>
      <c r="D3" s="11"/>
      <c r="E3" s="12"/>
      <c r="F3" s="13"/>
      <c r="G3" s="14"/>
    </row>
    <row r="4" spans="1:57" ht="12" customHeight="1">
      <c r="A4" s="15" t="s">
        <v>3</v>
      </c>
      <c r="B4" s="10"/>
      <c r="C4" s="11" t="s">
        <v>4</v>
      </c>
      <c r="D4" s="11"/>
      <c r="E4" s="12"/>
      <c r="F4" s="13" t="s">
        <v>5</v>
      </c>
      <c r="G4" s="16"/>
    </row>
    <row r="5" spans="1:57" ht="12.95" customHeight="1">
      <c r="A5" s="17" t="s">
        <v>78</v>
      </c>
      <c r="B5" s="18"/>
      <c r="C5" s="19" t="s">
        <v>79</v>
      </c>
      <c r="D5" s="20"/>
      <c r="E5" s="18"/>
      <c r="F5" s="13" t="s">
        <v>7</v>
      </c>
      <c r="G5" s="14" t="s">
        <v>81</v>
      </c>
    </row>
    <row r="6" spans="1:57" ht="12.95" customHeight="1">
      <c r="A6" s="15" t="s">
        <v>8</v>
      </c>
      <c r="B6" s="10"/>
      <c r="C6" s="11" t="s">
        <v>9</v>
      </c>
      <c r="D6" s="11"/>
      <c r="E6" s="12"/>
      <c r="F6" s="21" t="s">
        <v>10</v>
      </c>
      <c r="G6" s="22">
        <v>0</v>
      </c>
      <c r="O6" s="23"/>
    </row>
    <row r="7" spans="1:57" ht="12.95" customHeight="1">
      <c r="A7" s="24" t="s">
        <v>75</v>
      </c>
      <c r="B7" s="25"/>
      <c r="C7" s="26" t="s">
        <v>76</v>
      </c>
      <c r="D7" s="27"/>
      <c r="E7" s="27"/>
      <c r="F7" s="28" t="s">
        <v>11</v>
      </c>
      <c r="G7" s="22">
        <f>IF(PocetMJ=0,,ROUND((F30+F32)/PocetMJ,1))</f>
        <v>0</v>
      </c>
    </row>
    <row r="8" spans="1:57">
      <c r="A8" s="29" t="s">
        <v>12</v>
      </c>
      <c r="B8" s="13"/>
      <c r="C8" s="30"/>
      <c r="D8" s="30"/>
      <c r="E8" s="31"/>
      <c r="F8" s="32" t="s">
        <v>13</v>
      </c>
      <c r="G8" s="33"/>
      <c r="H8" s="34"/>
      <c r="I8" s="35"/>
    </row>
    <row r="9" spans="1:57">
      <c r="A9" s="29" t="s">
        <v>14</v>
      </c>
      <c r="B9" s="13"/>
      <c r="C9" s="30"/>
      <c r="D9" s="30"/>
      <c r="E9" s="31"/>
      <c r="F9" s="13"/>
      <c r="G9" s="36"/>
      <c r="H9" s="37"/>
    </row>
    <row r="10" spans="1:57">
      <c r="A10" s="29" t="s">
        <v>15</v>
      </c>
      <c r="B10" s="13"/>
      <c r="C10" s="30" t="s">
        <v>238</v>
      </c>
      <c r="D10" s="30"/>
      <c r="E10" s="30"/>
      <c r="F10" s="38"/>
      <c r="G10" s="39"/>
      <c r="H10" s="40"/>
    </row>
    <row r="11" spans="1:57" ht="13.5" customHeight="1">
      <c r="A11" s="29" t="s">
        <v>16</v>
      </c>
      <c r="B11" s="13"/>
      <c r="C11" s="30"/>
      <c r="D11" s="30"/>
      <c r="E11" s="30"/>
      <c r="F11" s="41" t="s">
        <v>17</v>
      </c>
      <c r="G11" s="42" t="s">
        <v>77</v>
      </c>
      <c r="H11" s="37"/>
      <c r="BA11" s="43"/>
      <c r="BB11" s="43"/>
      <c r="BC11" s="43"/>
      <c r="BD11" s="43"/>
      <c r="BE11" s="43"/>
    </row>
    <row r="12" spans="1:57" ht="12.75" customHeight="1">
      <c r="A12" s="44" t="s">
        <v>18</v>
      </c>
      <c r="B12" s="10"/>
      <c r="C12" s="45"/>
      <c r="D12" s="45"/>
      <c r="E12" s="45"/>
      <c r="F12" s="46" t="s">
        <v>19</v>
      </c>
      <c r="G12" s="47"/>
      <c r="H12" s="37"/>
    </row>
    <row r="13" spans="1:57" ht="28.5" customHeight="1" thickBot="1">
      <c r="A13" s="48" t="s">
        <v>20</v>
      </c>
      <c r="B13" s="49"/>
      <c r="C13" s="49"/>
      <c r="D13" s="49"/>
      <c r="E13" s="50"/>
      <c r="F13" s="50"/>
      <c r="G13" s="51"/>
      <c r="H13" s="37"/>
    </row>
    <row r="14" spans="1:57" ht="17.25" customHeight="1" thickBot="1">
      <c r="A14" s="52" t="s">
        <v>21</v>
      </c>
      <c r="B14" s="53"/>
      <c r="C14" s="54"/>
      <c r="D14" s="55" t="s">
        <v>22</v>
      </c>
      <c r="E14" s="56"/>
      <c r="F14" s="56"/>
      <c r="G14" s="54"/>
    </row>
    <row r="15" spans="1:57" ht="15.95" customHeight="1">
      <c r="A15" s="57"/>
      <c r="B15" s="58" t="s">
        <v>23</v>
      </c>
      <c r="C15" s="59">
        <f>HSV</f>
        <v>0</v>
      </c>
      <c r="D15" s="60" t="str">
        <f>Rekapitulace!A17</f>
        <v>Zařízení staveniště</v>
      </c>
      <c r="E15" s="61"/>
      <c r="F15" s="62"/>
      <c r="G15" s="59">
        <f>Rekapitulace!I17</f>
        <v>0</v>
      </c>
    </row>
    <row r="16" spans="1:57" ht="15.95" customHeight="1">
      <c r="A16" s="57" t="s">
        <v>24</v>
      </c>
      <c r="B16" s="58" t="s">
        <v>25</v>
      </c>
      <c r="C16" s="59">
        <f>PSV</f>
        <v>0</v>
      </c>
      <c r="D16" s="9" t="str">
        <f>Rekapitulace!A18</f>
        <v>Kompletační činnost (IČD)</v>
      </c>
      <c r="E16" s="63"/>
      <c r="F16" s="64"/>
      <c r="G16" s="59">
        <f>Rekapitulace!I18</f>
        <v>0</v>
      </c>
    </row>
    <row r="17" spans="1:7" ht="15.95" customHeight="1">
      <c r="A17" s="57" t="s">
        <v>26</v>
      </c>
      <c r="B17" s="58" t="s">
        <v>27</v>
      </c>
      <c r="C17" s="59">
        <f>Mont</f>
        <v>0</v>
      </c>
      <c r="D17" s="9" t="str">
        <f>Rekapitulace!A19</f>
        <v>Vytýčení stavby a podz. inženýrských sítí</v>
      </c>
      <c r="E17" s="63"/>
      <c r="F17" s="64"/>
      <c r="G17" s="59">
        <f>Rekapitulace!I19</f>
        <v>0</v>
      </c>
    </row>
    <row r="18" spans="1:7" ht="15.95" customHeight="1">
      <c r="A18" s="65" t="s">
        <v>28</v>
      </c>
      <c r="B18" s="66" t="s">
        <v>29</v>
      </c>
      <c r="C18" s="59">
        <f>Dodavka</f>
        <v>0</v>
      </c>
      <c r="D18" s="9" t="str">
        <f>Rekapitulace!A20</f>
        <v>Dokumentace skutečného provedení</v>
      </c>
      <c r="E18" s="63"/>
      <c r="F18" s="64"/>
      <c r="G18" s="59">
        <f>Rekapitulace!I20</f>
        <v>0</v>
      </c>
    </row>
    <row r="19" spans="1:7" ht="15.95" customHeight="1">
      <c r="A19" s="67" t="s">
        <v>30</v>
      </c>
      <c r="B19" s="58"/>
      <c r="C19" s="59">
        <f>SUM(C15:C18)</f>
        <v>0</v>
      </c>
      <c r="D19" s="9" t="str">
        <f>Rekapitulace!A21</f>
        <v>Geodetické zaměření stavby</v>
      </c>
      <c r="E19" s="63"/>
      <c r="F19" s="64"/>
      <c r="G19" s="59">
        <f>Rekapitulace!I21</f>
        <v>0</v>
      </c>
    </row>
    <row r="20" spans="1:7" ht="15.95" customHeight="1">
      <c r="A20" s="67"/>
      <c r="B20" s="58"/>
      <c r="C20" s="59"/>
      <c r="D20" s="9" t="str">
        <f>Rekapitulace!A22</f>
        <v>DIO</v>
      </c>
      <c r="E20" s="63"/>
      <c r="F20" s="64"/>
      <c r="G20" s="59">
        <f>Rekapitulace!I22</f>
        <v>0</v>
      </c>
    </row>
    <row r="21" spans="1:7" ht="15.95" customHeight="1">
      <c r="A21" s="67" t="s">
        <v>31</v>
      </c>
      <c r="B21" s="58"/>
      <c r="C21" s="59">
        <f>HZS</f>
        <v>0</v>
      </c>
      <c r="D21" s="9"/>
      <c r="E21" s="63"/>
      <c r="F21" s="64"/>
      <c r="G21" s="59"/>
    </row>
    <row r="22" spans="1:7" ht="15.95" customHeight="1">
      <c r="A22" s="68" t="s">
        <v>32</v>
      </c>
      <c r="B22" s="69"/>
      <c r="C22" s="59">
        <f>C19+C21</f>
        <v>0</v>
      </c>
      <c r="D22" s="9"/>
      <c r="E22" s="63"/>
      <c r="F22" s="64"/>
      <c r="G22" s="59"/>
    </row>
    <row r="23" spans="1:7" ht="15.95" customHeight="1" thickBot="1">
      <c r="A23" s="70" t="s">
        <v>33</v>
      </c>
      <c r="B23" s="71"/>
      <c r="C23" s="72">
        <f>C22+G23</f>
        <v>0</v>
      </c>
      <c r="D23" s="73" t="s">
        <v>34</v>
      </c>
      <c r="E23" s="74"/>
      <c r="F23" s="75"/>
      <c r="G23" s="59">
        <f>VRN</f>
        <v>0</v>
      </c>
    </row>
    <row r="24" spans="1:7">
      <c r="A24" s="76" t="s">
        <v>35</v>
      </c>
      <c r="B24" s="77"/>
      <c r="C24" s="78"/>
      <c r="D24" s="77" t="s">
        <v>36</v>
      </c>
      <c r="E24" s="77"/>
      <c r="F24" s="79" t="s">
        <v>37</v>
      </c>
      <c r="G24" s="80"/>
    </row>
    <row r="25" spans="1:7">
      <c r="A25" s="68" t="s">
        <v>38</v>
      </c>
      <c r="B25" s="69"/>
      <c r="C25" s="81"/>
      <c r="D25" s="69" t="s">
        <v>38</v>
      </c>
      <c r="E25" s="82"/>
      <c r="F25" s="83" t="s">
        <v>38</v>
      </c>
      <c r="G25" s="84"/>
    </row>
    <row r="26" spans="1:7" ht="37.5" customHeight="1">
      <c r="A26" s="68" t="s">
        <v>39</v>
      </c>
      <c r="B26" s="85"/>
      <c r="C26" s="81"/>
      <c r="D26" s="69" t="s">
        <v>39</v>
      </c>
      <c r="E26" s="82"/>
      <c r="F26" s="83" t="s">
        <v>39</v>
      </c>
      <c r="G26" s="84"/>
    </row>
    <row r="27" spans="1:7">
      <c r="A27" s="68"/>
      <c r="B27" s="86"/>
      <c r="C27" s="81"/>
      <c r="D27" s="69"/>
      <c r="E27" s="82"/>
      <c r="F27" s="83"/>
      <c r="G27" s="84"/>
    </row>
    <row r="28" spans="1:7">
      <c r="A28" s="68" t="s">
        <v>40</v>
      </c>
      <c r="B28" s="69"/>
      <c r="C28" s="81"/>
      <c r="D28" s="83" t="s">
        <v>41</v>
      </c>
      <c r="E28" s="81"/>
      <c r="F28" s="87" t="s">
        <v>41</v>
      </c>
      <c r="G28" s="84"/>
    </row>
    <row r="29" spans="1:7" ht="69" customHeight="1">
      <c r="A29" s="68"/>
      <c r="B29" s="69"/>
      <c r="C29" s="88"/>
      <c r="D29" s="89"/>
      <c r="E29" s="88"/>
      <c r="F29" s="69"/>
      <c r="G29" s="84"/>
    </row>
    <row r="30" spans="1:7">
      <c r="A30" s="90" t="s">
        <v>42</v>
      </c>
      <c r="B30" s="91"/>
      <c r="C30" s="92">
        <v>21</v>
      </c>
      <c r="D30" s="91" t="s">
        <v>43</v>
      </c>
      <c r="E30" s="93"/>
      <c r="F30" s="94">
        <f>C23-F32</f>
        <v>0</v>
      </c>
      <c r="G30" s="95"/>
    </row>
    <row r="31" spans="1:7">
      <c r="A31" s="90" t="s">
        <v>44</v>
      </c>
      <c r="B31" s="91"/>
      <c r="C31" s="92">
        <f>SazbaDPH1</f>
        <v>21</v>
      </c>
      <c r="D31" s="91" t="s">
        <v>45</v>
      </c>
      <c r="E31" s="93"/>
      <c r="F31" s="94">
        <f>ROUND(PRODUCT(F30,C31/100),0)</f>
        <v>0</v>
      </c>
      <c r="G31" s="95"/>
    </row>
    <row r="32" spans="1:7">
      <c r="A32" s="90" t="s">
        <v>42</v>
      </c>
      <c r="B32" s="91"/>
      <c r="C32" s="92">
        <v>0</v>
      </c>
      <c r="D32" s="91" t="s">
        <v>45</v>
      </c>
      <c r="E32" s="93"/>
      <c r="F32" s="94">
        <v>0</v>
      </c>
      <c r="G32" s="95"/>
    </row>
    <row r="33" spans="1:8">
      <c r="A33" s="90" t="s">
        <v>44</v>
      </c>
      <c r="B33" s="96"/>
      <c r="C33" s="97">
        <f>SazbaDPH2</f>
        <v>0</v>
      </c>
      <c r="D33" s="91" t="s">
        <v>45</v>
      </c>
      <c r="E33" s="64"/>
      <c r="F33" s="94">
        <f>ROUND(PRODUCT(F32,C33/100),0)</f>
        <v>0</v>
      </c>
      <c r="G33" s="95"/>
    </row>
    <row r="34" spans="1:8" s="103" customFormat="1" ht="19.5" customHeight="1" thickBot="1">
      <c r="A34" s="98" t="s">
        <v>46</v>
      </c>
      <c r="B34" s="99"/>
      <c r="C34" s="99"/>
      <c r="D34" s="99"/>
      <c r="E34" s="100"/>
      <c r="F34" s="101">
        <f>ROUND(SUM(F30:F33),0)</f>
        <v>0</v>
      </c>
      <c r="G34" s="102"/>
    </row>
    <row r="36" spans="1:8">
      <c r="A36" s="104" t="s">
        <v>47</v>
      </c>
      <c r="B36" s="104"/>
      <c r="C36" s="104"/>
      <c r="D36" s="104"/>
      <c r="E36" s="104"/>
      <c r="F36" s="104"/>
      <c r="G36" s="104"/>
      <c r="H36" t="s">
        <v>6</v>
      </c>
    </row>
    <row r="37" spans="1:8" ht="14.25" customHeight="1">
      <c r="A37" s="104"/>
      <c r="B37" s="105"/>
      <c r="C37" s="105"/>
      <c r="D37" s="105"/>
      <c r="E37" s="105"/>
      <c r="F37" s="105"/>
      <c r="G37" s="105"/>
      <c r="H37" t="s">
        <v>6</v>
      </c>
    </row>
    <row r="38" spans="1:8" ht="12.75" customHeight="1">
      <c r="A38" s="106"/>
      <c r="B38" s="105"/>
      <c r="C38" s="105"/>
      <c r="D38" s="105"/>
      <c r="E38" s="105"/>
      <c r="F38" s="105"/>
      <c r="G38" s="105"/>
      <c r="H38" t="s">
        <v>6</v>
      </c>
    </row>
    <row r="39" spans="1:8">
      <c r="A39" s="106"/>
      <c r="B39" s="105"/>
      <c r="C39" s="105"/>
      <c r="D39" s="105"/>
      <c r="E39" s="105"/>
      <c r="F39" s="105"/>
      <c r="G39" s="105"/>
      <c r="H39" t="s">
        <v>6</v>
      </c>
    </row>
    <row r="40" spans="1:8">
      <c r="A40" s="106"/>
      <c r="B40" s="105"/>
      <c r="C40" s="105"/>
      <c r="D40" s="105"/>
      <c r="E40" s="105"/>
      <c r="F40" s="105"/>
      <c r="G40" s="105"/>
      <c r="H40" t="s">
        <v>6</v>
      </c>
    </row>
    <row r="41" spans="1:8">
      <c r="A41" s="106"/>
      <c r="B41" s="105"/>
      <c r="C41" s="105"/>
      <c r="D41" s="105"/>
      <c r="E41" s="105"/>
      <c r="F41" s="105"/>
      <c r="G41" s="105"/>
      <c r="H41" t="s">
        <v>6</v>
      </c>
    </row>
    <row r="42" spans="1:8">
      <c r="A42" s="106"/>
      <c r="B42" s="105"/>
      <c r="C42" s="105"/>
      <c r="D42" s="105"/>
      <c r="E42" s="105"/>
      <c r="F42" s="105"/>
      <c r="G42" s="105"/>
      <c r="H42" t="s">
        <v>6</v>
      </c>
    </row>
    <row r="43" spans="1:8">
      <c r="A43" s="106"/>
      <c r="B43" s="105"/>
      <c r="C43" s="105"/>
      <c r="D43" s="105"/>
      <c r="E43" s="105"/>
      <c r="F43" s="105"/>
      <c r="G43" s="105"/>
      <c r="H43" t="s">
        <v>6</v>
      </c>
    </row>
    <row r="44" spans="1:8">
      <c r="A44" s="106"/>
      <c r="B44" s="105"/>
      <c r="C44" s="105"/>
      <c r="D44" s="105"/>
      <c r="E44" s="105"/>
      <c r="F44" s="105"/>
      <c r="G44" s="105"/>
      <c r="H44" t="s">
        <v>6</v>
      </c>
    </row>
    <row r="45" spans="1:8" ht="0.75" customHeight="1">
      <c r="A45" s="106"/>
      <c r="B45" s="105"/>
      <c r="C45" s="105"/>
      <c r="D45" s="105"/>
      <c r="E45" s="105"/>
      <c r="F45" s="105"/>
      <c r="G45" s="105"/>
      <c r="H45" t="s">
        <v>6</v>
      </c>
    </row>
    <row r="46" spans="1:8">
      <c r="B46" s="107"/>
      <c r="C46" s="107"/>
      <c r="D46" s="107"/>
      <c r="E46" s="107"/>
      <c r="F46" s="107"/>
      <c r="G46" s="107"/>
    </row>
    <row r="47" spans="1:8">
      <c r="B47" s="107"/>
      <c r="C47" s="107"/>
      <c r="D47" s="107"/>
      <c r="E47" s="107"/>
      <c r="F47" s="107"/>
      <c r="G47" s="107"/>
    </row>
    <row r="48" spans="1:8">
      <c r="B48" s="107"/>
      <c r="C48" s="107"/>
      <c r="D48" s="107"/>
      <c r="E48" s="107"/>
      <c r="F48" s="107"/>
      <c r="G48" s="107"/>
    </row>
    <row r="49" spans="2:7">
      <c r="B49" s="107"/>
      <c r="C49" s="107"/>
      <c r="D49" s="107"/>
      <c r="E49" s="107"/>
      <c r="F49" s="107"/>
      <c r="G49" s="107"/>
    </row>
    <row r="50" spans="2:7">
      <c r="B50" s="107"/>
      <c r="C50" s="107"/>
      <c r="D50" s="107"/>
      <c r="E50" s="107"/>
      <c r="F50" s="107"/>
      <c r="G50" s="107"/>
    </row>
    <row r="51" spans="2:7">
      <c r="B51" s="107"/>
      <c r="C51" s="107"/>
      <c r="D51" s="107"/>
      <c r="E51" s="107"/>
      <c r="F51" s="107"/>
      <c r="G51" s="107"/>
    </row>
    <row r="52" spans="2:7">
      <c r="B52" s="107"/>
      <c r="C52" s="107"/>
      <c r="D52" s="107"/>
      <c r="E52" s="107"/>
      <c r="F52" s="107"/>
      <c r="G52" s="107"/>
    </row>
    <row r="53" spans="2:7">
      <c r="B53" s="107"/>
      <c r="C53" s="107"/>
      <c r="D53" s="107"/>
      <c r="E53" s="107"/>
      <c r="F53" s="107"/>
      <c r="G53" s="107"/>
    </row>
    <row r="54" spans="2:7">
      <c r="B54" s="107"/>
      <c r="C54" s="107"/>
      <c r="D54" s="107"/>
      <c r="E54" s="107"/>
      <c r="F54" s="107"/>
      <c r="G54" s="107"/>
    </row>
    <row r="55" spans="2:7">
      <c r="B55" s="107"/>
      <c r="C55" s="107"/>
      <c r="D55" s="107"/>
      <c r="E55" s="107"/>
      <c r="F55" s="107"/>
      <c r="G55" s="107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74"/>
  <sheetViews>
    <sheetView workbookViewId="0">
      <selection activeCell="E23" sqref="E23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>
      <c r="A1" s="108" t="s">
        <v>48</v>
      </c>
      <c r="B1" s="109"/>
      <c r="C1" s="110" t="str">
        <f>CONCATENATE(cislostavby," ",nazevstavby)</f>
        <v>3429 Turnov, Malý Rohozec - Oprava děšťové kanalizace</v>
      </c>
      <c r="D1" s="111"/>
      <c r="E1" s="112"/>
      <c r="F1" s="111"/>
      <c r="G1" s="113" t="s">
        <v>49</v>
      </c>
      <c r="H1" s="114" t="s">
        <v>82</v>
      </c>
      <c r="I1" s="115"/>
    </row>
    <row r="2" spans="1:57" ht="13.5" thickBot="1">
      <c r="A2" s="116" t="s">
        <v>50</v>
      </c>
      <c r="B2" s="117"/>
      <c r="C2" s="118" t="str">
        <f>CONCATENATE(cisloobjektu," ",nazevobjektu)</f>
        <v>300 Oprava dešťové kanalizace</v>
      </c>
      <c r="D2" s="119"/>
      <c r="E2" s="120"/>
      <c r="F2" s="119"/>
      <c r="G2" s="121" t="s">
        <v>83</v>
      </c>
      <c r="H2" s="122"/>
      <c r="I2" s="123"/>
    </row>
    <row r="3" spans="1:57" ht="13.5" thickTop="1">
      <c r="A3" s="82"/>
      <c r="B3" s="82"/>
      <c r="C3" s="82"/>
      <c r="D3" s="82"/>
      <c r="E3" s="82"/>
      <c r="F3" s="69"/>
      <c r="G3" s="82"/>
      <c r="H3" s="82"/>
      <c r="I3" s="82"/>
    </row>
    <row r="4" spans="1:57" ht="19.5" customHeight="1">
      <c r="A4" s="124" t="s">
        <v>51</v>
      </c>
      <c r="B4" s="125"/>
      <c r="C4" s="125"/>
      <c r="D4" s="125"/>
      <c r="E4" s="126"/>
      <c r="F4" s="125"/>
      <c r="G4" s="125"/>
      <c r="H4" s="125"/>
      <c r="I4" s="125"/>
    </row>
    <row r="5" spans="1:57" ht="13.5" thickBot="1">
      <c r="A5" s="82"/>
      <c r="B5" s="82"/>
      <c r="C5" s="82"/>
      <c r="D5" s="82"/>
      <c r="E5" s="82"/>
      <c r="F5" s="82"/>
      <c r="G5" s="82"/>
      <c r="H5" s="82"/>
      <c r="I5" s="82"/>
    </row>
    <row r="6" spans="1:57" s="37" customFormat="1" ht="13.5" thickBot="1">
      <c r="A6" s="127"/>
      <c r="B6" s="128" t="s">
        <v>52</v>
      </c>
      <c r="C6" s="128"/>
      <c r="D6" s="129"/>
      <c r="E6" s="130" t="s">
        <v>53</v>
      </c>
      <c r="F6" s="131" t="s">
        <v>54</v>
      </c>
      <c r="G6" s="131" t="s">
        <v>55</v>
      </c>
      <c r="H6" s="131" t="s">
        <v>56</v>
      </c>
      <c r="I6" s="132" t="s">
        <v>31</v>
      </c>
    </row>
    <row r="7" spans="1:57" s="37" customFormat="1">
      <c r="A7" s="231" t="str">
        <f>Položky!B7</f>
        <v>1</v>
      </c>
      <c r="B7" s="133" t="str">
        <f>Položky!C7</f>
        <v>Zemní práce</v>
      </c>
      <c r="C7" s="69"/>
      <c r="D7" s="134"/>
      <c r="E7" s="232">
        <f>Položky!BA109</f>
        <v>0</v>
      </c>
      <c r="F7" s="233">
        <f>Položky!BB109</f>
        <v>0</v>
      </c>
      <c r="G7" s="233">
        <f>Položky!BC109</f>
        <v>0</v>
      </c>
      <c r="H7" s="233">
        <f>Položky!BD109</f>
        <v>0</v>
      </c>
      <c r="I7" s="234">
        <f>Položky!BE109</f>
        <v>0</v>
      </c>
    </row>
    <row r="8" spans="1:57" s="37" customFormat="1">
      <c r="A8" s="231" t="str">
        <f>Položky!B110</f>
        <v>45</v>
      </c>
      <c r="B8" s="133" t="str">
        <f>Položky!C110</f>
        <v>Podkladní a vedlejší konstrukce</v>
      </c>
      <c r="C8" s="69"/>
      <c r="D8" s="134"/>
      <c r="E8" s="232">
        <f>Položky!BA117</f>
        <v>0</v>
      </c>
      <c r="F8" s="233">
        <f>Položky!BB117</f>
        <v>0</v>
      </c>
      <c r="G8" s="233">
        <f>Položky!BC117</f>
        <v>0</v>
      </c>
      <c r="H8" s="233">
        <f>Položky!BD117</f>
        <v>0</v>
      </c>
      <c r="I8" s="234">
        <f>Položky!BE117</f>
        <v>0</v>
      </c>
    </row>
    <row r="9" spans="1:57" s="37" customFormat="1">
      <c r="A9" s="231" t="str">
        <f>Položky!B118</f>
        <v>5</v>
      </c>
      <c r="B9" s="133" t="str">
        <f>Položky!C118</f>
        <v>Komunikace</v>
      </c>
      <c r="C9" s="69"/>
      <c r="D9" s="134"/>
      <c r="E9" s="232">
        <f>Položky!BA150</f>
        <v>0</v>
      </c>
      <c r="F9" s="233">
        <f>Položky!BB150</f>
        <v>0</v>
      </c>
      <c r="G9" s="233">
        <f>Položky!BC150</f>
        <v>0</v>
      </c>
      <c r="H9" s="233">
        <f>Položky!BD150</f>
        <v>0</v>
      </c>
      <c r="I9" s="234">
        <f>Položky!BE150</f>
        <v>0</v>
      </c>
    </row>
    <row r="10" spans="1:57" s="37" customFormat="1">
      <c r="A10" s="231" t="str">
        <f>Položky!B151</f>
        <v>8</v>
      </c>
      <c r="B10" s="133" t="str">
        <f>Položky!C151</f>
        <v>Trubní vedení</v>
      </c>
      <c r="C10" s="69"/>
      <c r="D10" s="134"/>
      <c r="E10" s="232">
        <f>Položky!BA184</f>
        <v>0</v>
      </c>
      <c r="F10" s="233">
        <f>Položky!BB184</f>
        <v>0</v>
      </c>
      <c r="G10" s="233">
        <f>Položky!BC184</f>
        <v>0</v>
      </c>
      <c r="H10" s="233">
        <f>Položky!BD184</f>
        <v>0</v>
      </c>
      <c r="I10" s="234">
        <f>Položky!BE184</f>
        <v>0</v>
      </c>
    </row>
    <row r="11" spans="1:57" s="37" customFormat="1" ht="13.5" thickBot="1">
      <c r="A11" s="231" t="str">
        <f>Položky!B185</f>
        <v>99</v>
      </c>
      <c r="B11" s="133" t="str">
        <f>Položky!C185</f>
        <v>Staveništní přesun hmot</v>
      </c>
      <c r="C11" s="69"/>
      <c r="D11" s="134"/>
      <c r="E11" s="232">
        <f>Položky!BA187</f>
        <v>0</v>
      </c>
      <c r="F11" s="233">
        <f>Položky!BB187</f>
        <v>0</v>
      </c>
      <c r="G11" s="233">
        <f>Položky!BC187</f>
        <v>0</v>
      </c>
      <c r="H11" s="233">
        <f>Položky!BD187</f>
        <v>0</v>
      </c>
      <c r="I11" s="234">
        <f>Položky!BE187</f>
        <v>0</v>
      </c>
    </row>
    <row r="12" spans="1:57" s="141" customFormat="1" ht="13.5" thickBot="1">
      <c r="A12" s="135"/>
      <c r="B12" s="136" t="s">
        <v>57</v>
      </c>
      <c r="C12" s="136"/>
      <c r="D12" s="137"/>
      <c r="E12" s="138">
        <f>SUM(E7:E11)</f>
        <v>0</v>
      </c>
      <c r="F12" s="139">
        <f>SUM(F7:F11)</f>
        <v>0</v>
      </c>
      <c r="G12" s="139">
        <f>SUM(G7:G11)</f>
        <v>0</v>
      </c>
      <c r="H12" s="139">
        <f>SUM(H7:H11)</f>
        <v>0</v>
      </c>
      <c r="I12" s="140">
        <f>SUM(I7:I11)</f>
        <v>0</v>
      </c>
    </row>
    <row r="13" spans="1:57">
      <c r="A13" s="69"/>
      <c r="B13" s="69"/>
      <c r="C13" s="69"/>
      <c r="D13" s="69"/>
      <c r="E13" s="69"/>
      <c r="F13" s="69"/>
      <c r="G13" s="69"/>
      <c r="H13" s="69"/>
      <c r="I13" s="69"/>
    </row>
    <row r="14" spans="1:57" ht="19.5" customHeight="1">
      <c r="A14" s="125" t="s">
        <v>58</v>
      </c>
      <c r="B14" s="125"/>
      <c r="C14" s="125"/>
      <c r="D14" s="125"/>
      <c r="E14" s="125"/>
      <c r="F14" s="125"/>
      <c r="G14" s="142"/>
      <c r="H14" s="125"/>
      <c r="I14" s="125"/>
      <c r="BA14" s="43"/>
      <c r="BB14" s="43"/>
      <c r="BC14" s="43"/>
      <c r="BD14" s="43"/>
      <c r="BE14" s="43"/>
    </row>
    <row r="15" spans="1:57" ht="13.5" thickBot="1">
      <c r="A15" s="82"/>
      <c r="B15" s="82"/>
      <c r="C15" s="82"/>
      <c r="D15" s="82"/>
      <c r="E15" s="82"/>
      <c r="F15" s="82"/>
      <c r="G15" s="82"/>
      <c r="H15" s="82"/>
      <c r="I15" s="82"/>
    </row>
    <row r="16" spans="1:57">
      <c r="A16" s="76" t="s">
        <v>59</v>
      </c>
      <c r="B16" s="77"/>
      <c r="C16" s="77"/>
      <c r="D16" s="143"/>
      <c r="E16" s="144" t="s">
        <v>60</v>
      </c>
      <c r="F16" s="145"/>
      <c r="G16" s="146"/>
      <c r="H16" s="147"/>
      <c r="I16" s="148" t="s">
        <v>60</v>
      </c>
    </row>
    <row r="17" spans="1:53">
      <c r="A17" s="67" t="s">
        <v>232</v>
      </c>
      <c r="B17" s="58"/>
      <c r="C17" s="58"/>
      <c r="D17" s="149"/>
      <c r="E17" s="150">
        <v>0</v>
      </c>
      <c r="F17" s="151"/>
      <c r="G17" s="152"/>
      <c r="H17" s="153"/>
      <c r="I17" s="154">
        <f>E17+F17*G17/100</f>
        <v>0</v>
      </c>
      <c r="BA17">
        <v>2</v>
      </c>
    </row>
    <row r="18" spans="1:53">
      <c r="A18" s="67" t="s">
        <v>233</v>
      </c>
      <c r="B18" s="58"/>
      <c r="C18" s="58"/>
      <c r="D18" s="149"/>
      <c r="E18" s="150">
        <v>0</v>
      </c>
      <c r="F18" s="151"/>
      <c r="G18" s="152"/>
      <c r="H18" s="153"/>
      <c r="I18" s="154">
        <f>E18+F18*G18/100</f>
        <v>0</v>
      </c>
      <c r="BA18">
        <v>2</v>
      </c>
    </row>
    <row r="19" spans="1:53">
      <c r="A19" s="67" t="s">
        <v>234</v>
      </c>
      <c r="B19" s="58"/>
      <c r="C19" s="58"/>
      <c r="D19" s="149"/>
      <c r="E19" s="150">
        <v>0</v>
      </c>
      <c r="F19" s="151"/>
      <c r="G19" s="152"/>
      <c r="H19" s="153"/>
      <c r="I19" s="154">
        <f>E19+F19*G19/100</f>
        <v>0</v>
      </c>
      <c r="BA19">
        <v>0</v>
      </c>
    </row>
    <row r="20" spans="1:53">
      <c r="A20" s="67" t="s">
        <v>235</v>
      </c>
      <c r="B20" s="58"/>
      <c r="C20" s="58"/>
      <c r="D20" s="149"/>
      <c r="E20" s="150">
        <v>0</v>
      </c>
      <c r="F20" s="151"/>
      <c r="G20" s="152"/>
      <c r="H20" s="153"/>
      <c r="I20" s="154">
        <f>E20+F20*G20/100</f>
        <v>0</v>
      </c>
      <c r="BA20">
        <v>0</v>
      </c>
    </row>
    <row r="21" spans="1:53">
      <c r="A21" s="67" t="s">
        <v>236</v>
      </c>
      <c r="B21" s="58"/>
      <c r="C21" s="58"/>
      <c r="D21" s="149"/>
      <c r="E21" s="150">
        <v>0</v>
      </c>
      <c r="F21" s="151"/>
      <c r="G21" s="152"/>
      <c r="H21" s="153"/>
      <c r="I21" s="154">
        <f>E21+F21*G21/100</f>
        <v>0</v>
      </c>
      <c r="BA21">
        <v>0</v>
      </c>
    </row>
    <row r="22" spans="1:53">
      <c r="A22" s="67" t="s">
        <v>237</v>
      </c>
      <c r="B22" s="58"/>
      <c r="C22" s="58"/>
      <c r="D22" s="149"/>
      <c r="E22" s="150">
        <v>0</v>
      </c>
      <c r="F22" s="151"/>
      <c r="G22" s="152"/>
      <c r="H22" s="153"/>
      <c r="I22" s="154">
        <f>E22+F22*G22/100</f>
        <v>0</v>
      </c>
      <c r="BA22">
        <v>0</v>
      </c>
    </row>
    <row r="23" spans="1:53" ht="13.5" thickBot="1">
      <c r="A23" s="155"/>
      <c r="B23" s="156" t="s">
        <v>61</v>
      </c>
      <c r="C23" s="157"/>
      <c r="D23" s="158"/>
      <c r="E23" s="159"/>
      <c r="F23" s="160"/>
      <c r="G23" s="160"/>
      <c r="H23" s="161">
        <f>SUM(I17:I22)</f>
        <v>0</v>
      </c>
      <c r="I23" s="162"/>
    </row>
    <row r="25" spans="1:53">
      <c r="B25" s="141"/>
      <c r="F25" s="163"/>
      <c r="G25" s="164"/>
      <c r="H25" s="164"/>
      <c r="I25" s="165"/>
    </row>
    <row r="26" spans="1:53">
      <c r="F26" s="163"/>
      <c r="G26" s="164"/>
      <c r="H26" s="164"/>
      <c r="I26" s="165"/>
    </row>
    <row r="27" spans="1:53">
      <c r="F27" s="163"/>
      <c r="G27" s="164"/>
      <c r="H27" s="164"/>
      <c r="I27" s="165"/>
    </row>
    <row r="28" spans="1:53">
      <c r="F28" s="163"/>
      <c r="G28" s="164"/>
      <c r="H28" s="164"/>
      <c r="I28" s="165"/>
    </row>
    <row r="29" spans="1:53">
      <c r="F29" s="163"/>
      <c r="G29" s="164"/>
      <c r="H29" s="164"/>
      <c r="I29" s="165"/>
    </row>
    <row r="30" spans="1:53">
      <c r="F30" s="163"/>
      <c r="G30" s="164"/>
      <c r="H30" s="164"/>
      <c r="I30" s="165"/>
    </row>
    <row r="31" spans="1:53">
      <c r="F31" s="163"/>
      <c r="G31" s="164"/>
      <c r="H31" s="164"/>
      <c r="I31" s="165"/>
    </row>
    <row r="32" spans="1:53">
      <c r="F32" s="163"/>
      <c r="G32" s="164"/>
      <c r="H32" s="164"/>
      <c r="I32" s="165"/>
    </row>
    <row r="33" spans="6:9">
      <c r="F33" s="163"/>
      <c r="G33" s="164"/>
      <c r="H33" s="164"/>
      <c r="I33" s="165"/>
    </row>
    <row r="34" spans="6:9">
      <c r="F34" s="163"/>
      <c r="G34" s="164"/>
      <c r="H34" s="164"/>
      <c r="I34" s="165"/>
    </row>
    <row r="35" spans="6:9">
      <c r="F35" s="163"/>
      <c r="G35" s="164"/>
      <c r="H35" s="164"/>
      <c r="I35" s="165"/>
    </row>
    <row r="36" spans="6:9">
      <c r="F36" s="163"/>
      <c r="G36" s="164"/>
      <c r="H36" s="164"/>
      <c r="I36" s="165"/>
    </row>
    <row r="37" spans="6:9">
      <c r="F37" s="163"/>
      <c r="G37" s="164"/>
      <c r="H37" s="164"/>
      <c r="I37" s="165"/>
    </row>
    <row r="38" spans="6:9">
      <c r="F38" s="163"/>
      <c r="G38" s="164"/>
      <c r="H38" s="164"/>
      <c r="I38" s="165"/>
    </row>
    <row r="39" spans="6:9">
      <c r="F39" s="163"/>
      <c r="G39" s="164"/>
      <c r="H39" s="164"/>
      <c r="I39" s="165"/>
    </row>
    <row r="40" spans="6:9">
      <c r="F40" s="163"/>
      <c r="G40" s="164"/>
      <c r="H40" s="164"/>
      <c r="I40" s="165"/>
    </row>
    <row r="41" spans="6:9">
      <c r="F41" s="163"/>
      <c r="G41" s="164"/>
      <c r="H41" s="164"/>
      <c r="I41" s="165"/>
    </row>
    <row r="42" spans="6:9">
      <c r="F42" s="163"/>
      <c r="G42" s="164"/>
      <c r="H42" s="164"/>
      <c r="I42" s="165"/>
    </row>
    <row r="43" spans="6:9">
      <c r="F43" s="163"/>
      <c r="G43" s="164"/>
      <c r="H43" s="164"/>
      <c r="I43" s="165"/>
    </row>
    <row r="44" spans="6:9">
      <c r="F44" s="163"/>
      <c r="G44" s="164"/>
      <c r="H44" s="164"/>
      <c r="I44" s="165"/>
    </row>
    <row r="45" spans="6:9">
      <c r="F45" s="163"/>
      <c r="G45" s="164"/>
      <c r="H45" s="164"/>
      <c r="I45" s="165"/>
    </row>
    <row r="46" spans="6:9">
      <c r="F46" s="163"/>
      <c r="G46" s="164"/>
      <c r="H46" s="164"/>
      <c r="I46" s="165"/>
    </row>
    <row r="47" spans="6:9">
      <c r="F47" s="163"/>
      <c r="G47" s="164"/>
      <c r="H47" s="164"/>
      <c r="I47" s="165"/>
    </row>
    <row r="48" spans="6:9">
      <c r="F48" s="163"/>
      <c r="G48" s="164"/>
      <c r="H48" s="164"/>
      <c r="I48" s="165"/>
    </row>
    <row r="49" spans="6:9">
      <c r="F49" s="163"/>
      <c r="G49" s="164"/>
      <c r="H49" s="164"/>
      <c r="I49" s="165"/>
    </row>
    <row r="50" spans="6:9">
      <c r="F50" s="163"/>
      <c r="G50" s="164"/>
      <c r="H50" s="164"/>
      <c r="I50" s="165"/>
    </row>
    <row r="51" spans="6:9">
      <c r="F51" s="163"/>
      <c r="G51" s="164"/>
      <c r="H51" s="164"/>
      <c r="I51" s="165"/>
    </row>
    <row r="52" spans="6:9">
      <c r="F52" s="163"/>
      <c r="G52" s="164"/>
      <c r="H52" s="164"/>
      <c r="I52" s="165"/>
    </row>
    <row r="53" spans="6:9">
      <c r="F53" s="163"/>
      <c r="G53" s="164"/>
      <c r="H53" s="164"/>
      <c r="I53" s="165"/>
    </row>
    <row r="54" spans="6:9">
      <c r="F54" s="163"/>
      <c r="G54" s="164"/>
      <c r="H54" s="164"/>
      <c r="I54" s="165"/>
    </row>
    <row r="55" spans="6:9">
      <c r="F55" s="163"/>
      <c r="G55" s="164"/>
      <c r="H55" s="164"/>
      <c r="I55" s="165"/>
    </row>
    <row r="56" spans="6:9">
      <c r="F56" s="163"/>
      <c r="G56" s="164"/>
      <c r="H56" s="164"/>
      <c r="I56" s="165"/>
    </row>
    <row r="57" spans="6:9">
      <c r="F57" s="163"/>
      <c r="G57" s="164"/>
      <c r="H57" s="164"/>
      <c r="I57" s="165"/>
    </row>
    <row r="58" spans="6:9">
      <c r="F58" s="163"/>
      <c r="G58" s="164"/>
      <c r="H58" s="164"/>
      <c r="I58" s="165"/>
    </row>
    <row r="59" spans="6:9">
      <c r="F59" s="163"/>
      <c r="G59" s="164"/>
      <c r="H59" s="164"/>
      <c r="I59" s="165"/>
    </row>
    <row r="60" spans="6:9">
      <c r="F60" s="163"/>
      <c r="G60" s="164"/>
      <c r="H60" s="164"/>
      <c r="I60" s="165"/>
    </row>
    <row r="61" spans="6:9">
      <c r="F61" s="163"/>
      <c r="G61" s="164"/>
      <c r="H61" s="164"/>
      <c r="I61" s="165"/>
    </row>
    <row r="62" spans="6:9">
      <c r="F62" s="163"/>
      <c r="G62" s="164"/>
      <c r="H62" s="164"/>
      <c r="I62" s="165"/>
    </row>
    <row r="63" spans="6:9">
      <c r="F63" s="163"/>
      <c r="G63" s="164"/>
      <c r="H63" s="164"/>
      <c r="I63" s="165"/>
    </row>
    <row r="64" spans="6:9">
      <c r="F64" s="163"/>
      <c r="G64" s="164"/>
      <c r="H64" s="164"/>
      <c r="I64" s="165"/>
    </row>
    <row r="65" spans="6:9">
      <c r="F65" s="163"/>
      <c r="G65" s="164"/>
      <c r="H65" s="164"/>
      <c r="I65" s="165"/>
    </row>
    <row r="66" spans="6:9">
      <c r="F66" s="163"/>
      <c r="G66" s="164"/>
      <c r="H66" s="164"/>
      <c r="I66" s="165"/>
    </row>
    <row r="67" spans="6:9">
      <c r="F67" s="163"/>
      <c r="G67" s="164"/>
      <c r="H67" s="164"/>
      <c r="I67" s="165"/>
    </row>
    <row r="68" spans="6:9">
      <c r="F68" s="163"/>
      <c r="G68" s="164"/>
      <c r="H68" s="164"/>
      <c r="I68" s="165"/>
    </row>
    <row r="69" spans="6:9">
      <c r="F69" s="163"/>
      <c r="G69" s="164"/>
      <c r="H69" s="164"/>
      <c r="I69" s="165"/>
    </row>
    <row r="70" spans="6:9">
      <c r="F70" s="163"/>
      <c r="G70" s="164"/>
      <c r="H70" s="164"/>
      <c r="I70" s="165"/>
    </row>
    <row r="71" spans="6:9">
      <c r="F71" s="163"/>
      <c r="G71" s="164"/>
      <c r="H71" s="164"/>
      <c r="I71" s="165"/>
    </row>
    <row r="72" spans="6:9">
      <c r="F72" s="163"/>
      <c r="G72" s="164"/>
      <c r="H72" s="164"/>
      <c r="I72" s="165"/>
    </row>
    <row r="73" spans="6:9">
      <c r="F73" s="163"/>
      <c r="G73" s="164"/>
      <c r="H73" s="164"/>
      <c r="I73" s="165"/>
    </row>
    <row r="74" spans="6:9">
      <c r="F74" s="163"/>
      <c r="G74" s="164"/>
      <c r="H74" s="164"/>
      <c r="I74" s="165"/>
    </row>
  </sheetData>
  <mergeCells count="4">
    <mergeCell ref="A1:B1"/>
    <mergeCell ref="A2:B2"/>
    <mergeCell ref="G2:I2"/>
    <mergeCell ref="H23:I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260"/>
  <sheetViews>
    <sheetView showGridLines="0" showZeros="0" zoomScaleNormal="100" workbookViewId="0">
      <pane ySplit="6" topLeftCell="A175" activePane="bottomLeft" state="frozen"/>
      <selection pane="bottomLeft" activeCell="F191" sqref="F191"/>
    </sheetView>
  </sheetViews>
  <sheetFormatPr defaultRowHeight="12.75"/>
  <cols>
    <col min="1" max="1" width="4.42578125" style="167" customWidth="1"/>
    <col min="2" max="2" width="11.5703125" style="167" customWidth="1"/>
    <col min="3" max="3" width="40.42578125" style="167" customWidth="1"/>
    <col min="4" max="4" width="5.5703125" style="167" customWidth="1"/>
    <col min="5" max="5" width="8.5703125" style="225" customWidth="1"/>
    <col min="6" max="6" width="9.85546875" style="167" customWidth="1"/>
    <col min="7" max="7" width="13.85546875" style="167" customWidth="1"/>
    <col min="8" max="11" width="9.140625" style="167"/>
    <col min="12" max="12" width="75.42578125" style="167" customWidth="1"/>
    <col min="13" max="13" width="45.28515625" style="167" customWidth="1"/>
    <col min="14" max="16384" width="9.140625" style="167"/>
  </cols>
  <sheetData>
    <row r="1" spans="1:104" ht="15.75">
      <c r="A1" s="166" t="s">
        <v>62</v>
      </c>
      <c r="B1" s="166"/>
      <c r="C1" s="166"/>
      <c r="D1" s="166"/>
      <c r="E1" s="166"/>
      <c r="F1" s="166"/>
      <c r="G1" s="166"/>
    </row>
    <row r="2" spans="1:104" ht="14.25" customHeight="1" thickBot="1">
      <c r="A2" s="168"/>
      <c r="B2" s="169"/>
      <c r="C2" s="170"/>
      <c r="D2" s="170"/>
      <c r="E2" s="171"/>
      <c r="F2" s="170"/>
      <c r="G2" s="170"/>
    </row>
    <row r="3" spans="1:104" ht="13.5" thickTop="1">
      <c r="A3" s="108" t="s">
        <v>48</v>
      </c>
      <c r="B3" s="109"/>
      <c r="C3" s="110" t="str">
        <f>CONCATENATE(cislostavby," ",nazevstavby)</f>
        <v>3429 Turnov, Malý Rohozec - Oprava děšťové kanalizace</v>
      </c>
      <c r="D3" s="172"/>
      <c r="E3" s="173" t="s">
        <v>63</v>
      </c>
      <c r="F3" s="174" t="str">
        <f>Rekapitulace!H1</f>
        <v>3429/300</v>
      </c>
      <c r="G3" s="175"/>
    </row>
    <row r="4" spans="1:104" ht="13.5" thickBot="1">
      <c r="A4" s="176" t="s">
        <v>50</v>
      </c>
      <c r="B4" s="117"/>
      <c r="C4" s="118" t="str">
        <f>CONCATENATE(cisloobjektu," ",nazevobjektu)</f>
        <v>300 Oprava dešťové kanalizace</v>
      </c>
      <c r="D4" s="177"/>
      <c r="E4" s="178" t="str">
        <f>Rekapitulace!G2</f>
        <v>Oprava části stávající dešťové kanalizace</v>
      </c>
      <c r="F4" s="179"/>
      <c r="G4" s="180"/>
    </row>
    <row r="5" spans="1:104" ht="13.5" thickTop="1">
      <c r="A5" s="181"/>
      <c r="B5" s="168"/>
      <c r="C5" s="168"/>
      <c r="D5" s="168"/>
      <c r="E5" s="182"/>
      <c r="F5" s="168"/>
      <c r="G5" s="183"/>
    </row>
    <row r="6" spans="1:104">
      <c r="A6" s="184" t="s">
        <v>64</v>
      </c>
      <c r="B6" s="185" t="s">
        <v>65</v>
      </c>
      <c r="C6" s="185" t="s">
        <v>66</v>
      </c>
      <c r="D6" s="185" t="s">
        <v>67</v>
      </c>
      <c r="E6" s="186" t="s">
        <v>68</v>
      </c>
      <c r="F6" s="185" t="s">
        <v>69</v>
      </c>
      <c r="G6" s="187" t="s">
        <v>70</v>
      </c>
    </row>
    <row r="7" spans="1:104">
      <c r="A7" s="188" t="s">
        <v>71</v>
      </c>
      <c r="B7" s="189" t="s">
        <v>72</v>
      </c>
      <c r="C7" s="190" t="s">
        <v>73</v>
      </c>
      <c r="D7" s="191"/>
      <c r="E7" s="192"/>
      <c r="F7" s="192"/>
      <c r="G7" s="193"/>
      <c r="H7" s="194"/>
      <c r="I7" s="194"/>
      <c r="O7" s="195">
        <v>1</v>
      </c>
    </row>
    <row r="8" spans="1:104">
      <c r="A8" s="196">
        <v>1</v>
      </c>
      <c r="B8" s="197" t="s">
        <v>84</v>
      </c>
      <c r="C8" s="198" t="s">
        <v>85</v>
      </c>
      <c r="D8" s="199" t="s">
        <v>86</v>
      </c>
      <c r="E8" s="200">
        <v>17</v>
      </c>
      <c r="F8" s="200"/>
      <c r="G8" s="201">
        <f>E8*F8</f>
        <v>0</v>
      </c>
      <c r="O8" s="195">
        <v>2</v>
      </c>
      <c r="AA8" s="167">
        <v>1</v>
      </c>
      <c r="AB8" s="167">
        <v>1</v>
      </c>
      <c r="AC8" s="167">
        <v>1</v>
      </c>
      <c r="AZ8" s="167">
        <v>1</v>
      </c>
      <c r="BA8" s="167">
        <f>IF(AZ8=1,G8,0)</f>
        <v>0</v>
      </c>
      <c r="BB8" s="167">
        <f>IF(AZ8=2,G8,0)</f>
        <v>0</v>
      </c>
      <c r="BC8" s="167">
        <f>IF(AZ8=3,G8,0)</f>
        <v>0</v>
      </c>
      <c r="BD8" s="167">
        <f>IF(AZ8=4,G8,0)</f>
        <v>0</v>
      </c>
      <c r="BE8" s="167">
        <f>IF(AZ8=5,G8,0)</f>
        <v>0</v>
      </c>
      <c r="CA8" s="202">
        <v>1</v>
      </c>
      <c r="CB8" s="202">
        <v>1</v>
      </c>
      <c r="CZ8" s="167">
        <v>0</v>
      </c>
    </row>
    <row r="9" spans="1:104">
      <c r="A9" s="203"/>
      <c r="B9" s="209"/>
      <c r="C9" s="210" t="s">
        <v>87</v>
      </c>
      <c r="D9" s="211"/>
      <c r="E9" s="212">
        <v>0</v>
      </c>
      <c r="F9" s="213"/>
      <c r="G9" s="214"/>
      <c r="M9" s="208" t="s">
        <v>87</v>
      </c>
      <c r="O9" s="195"/>
    </row>
    <row r="10" spans="1:104">
      <c r="A10" s="203"/>
      <c r="B10" s="209"/>
      <c r="C10" s="210" t="s">
        <v>88</v>
      </c>
      <c r="D10" s="211"/>
      <c r="E10" s="212">
        <v>17</v>
      </c>
      <c r="F10" s="213"/>
      <c r="G10" s="214"/>
      <c r="M10" s="208" t="s">
        <v>88</v>
      </c>
      <c r="O10" s="195"/>
    </row>
    <row r="11" spans="1:104">
      <c r="A11" s="196">
        <v>2</v>
      </c>
      <c r="B11" s="197" t="s">
        <v>89</v>
      </c>
      <c r="C11" s="198" t="s">
        <v>90</v>
      </c>
      <c r="D11" s="199" t="s">
        <v>86</v>
      </c>
      <c r="E11" s="200">
        <v>17</v>
      </c>
      <c r="F11" s="200"/>
      <c r="G11" s="201">
        <f>E11*F11</f>
        <v>0</v>
      </c>
      <c r="O11" s="195">
        <v>2</v>
      </c>
      <c r="AA11" s="167">
        <v>1</v>
      </c>
      <c r="AB11" s="167">
        <v>1</v>
      </c>
      <c r="AC11" s="167">
        <v>1</v>
      </c>
      <c r="AZ11" s="167">
        <v>1</v>
      </c>
      <c r="BA11" s="167">
        <f>IF(AZ11=1,G11,0)</f>
        <v>0</v>
      </c>
      <c r="BB11" s="167">
        <f>IF(AZ11=2,G11,0)</f>
        <v>0</v>
      </c>
      <c r="BC11" s="167">
        <f>IF(AZ11=3,G11,0)</f>
        <v>0</v>
      </c>
      <c r="BD11" s="167">
        <f>IF(AZ11=4,G11,0)</f>
        <v>0</v>
      </c>
      <c r="BE11" s="167">
        <f>IF(AZ11=5,G11,0)</f>
        <v>0</v>
      </c>
      <c r="CA11" s="202">
        <v>1</v>
      </c>
      <c r="CB11" s="202">
        <v>1</v>
      </c>
      <c r="CZ11" s="167">
        <v>0</v>
      </c>
    </row>
    <row r="12" spans="1:104">
      <c r="A12" s="203"/>
      <c r="B12" s="209"/>
      <c r="C12" s="210" t="s">
        <v>87</v>
      </c>
      <c r="D12" s="211"/>
      <c r="E12" s="212">
        <v>0</v>
      </c>
      <c r="F12" s="213"/>
      <c r="G12" s="214"/>
      <c r="M12" s="208" t="s">
        <v>87</v>
      </c>
      <c r="O12" s="195"/>
    </row>
    <row r="13" spans="1:104">
      <c r="A13" s="203"/>
      <c r="B13" s="209"/>
      <c r="C13" s="210" t="s">
        <v>88</v>
      </c>
      <c r="D13" s="211"/>
      <c r="E13" s="212">
        <v>17</v>
      </c>
      <c r="F13" s="213"/>
      <c r="G13" s="214"/>
      <c r="M13" s="208" t="s">
        <v>88</v>
      </c>
      <c r="O13" s="195"/>
    </row>
    <row r="14" spans="1:104">
      <c r="A14" s="196">
        <v>3</v>
      </c>
      <c r="B14" s="197" t="s">
        <v>91</v>
      </c>
      <c r="C14" s="198" t="s">
        <v>92</v>
      </c>
      <c r="D14" s="199" t="s">
        <v>86</v>
      </c>
      <c r="E14" s="200">
        <v>27</v>
      </c>
      <c r="F14" s="200"/>
      <c r="G14" s="201">
        <f>E14*F14</f>
        <v>0</v>
      </c>
      <c r="O14" s="195">
        <v>2</v>
      </c>
      <c r="AA14" s="167">
        <v>1</v>
      </c>
      <c r="AB14" s="167">
        <v>1</v>
      </c>
      <c r="AC14" s="167">
        <v>1</v>
      </c>
      <c r="AZ14" s="167">
        <v>1</v>
      </c>
      <c r="BA14" s="167">
        <f>IF(AZ14=1,G14,0)</f>
        <v>0</v>
      </c>
      <c r="BB14" s="167">
        <f>IF(AZ14=2,G14,0)</f>
        <v>0</v>
      </c>
      <c r="BC14" s="167">
        <f>IF(AZ14=3,G14,0)</f>
        <v>0</v>
      </c>
      <c r="BD14" s="167">
        <f>IF(AZ14=4,G14,0)</f>
        <v>0</v>
      </c>
      <c r="BE14" s="167">
        <f>IF(AZ14=5,G14,0)</f>
        <v>0</v>
      </c>
      <c r="CA14" s="202">
        <v>1</v>
      </c>
      <c r="CB14" s="202">
        <v>1</v>
      </c>
      <c r="CZ14" s="167">
        <v>0</v>
      </c>
    </row>
    <row r="15" spans="1:104">
      <c r="A15" s="203"/>
      <c r="B15" s="209"/>
      <c r="C15" s="210" t="s">
        <v>87</v>
      </c>
      <c r="D15" s="211"/>
      <c r="E15" s="212">
        <v>0</v>
      </c>
      <c r="F15" s="213"/>
      <c r="G15" s="214"/>
      <c r="M15" s="208" t="s">
        <v>87</v>
      </c>
      <c r="O15" s="195"/>
    </row>
    <row r="16" spans="1:104">
      <c r="A16" s="203"/>
      <c r="B16" s="209"/>
      <c r="C16" s="210" t="s">
        <v>93</v>
      </c>
      <c r="D16" s="211"/>
      <c r="E16" s="212">
        <v>27</v>
      </c>
      <c r="F16" s="213"/>
      <c r="G16" s="214"/>
      <c r="M16" s="208" t="s">
        <v>93</v>
      </c>
      <c r="O16" s="195"/>
    </row>
    <row r="17" spans="1:104">
      <c r="A17" s="196">
        <v>4</v>
      </c>
      <c r="B17" s="197" t="s">
        <v>94</v>
      </c>
      <c r="C17" s="198" t="s">
        <v>95</v>
      </c>
      <c r="D17" s="199" t="s">
        <v>81</v>
      </c>
      <c r="E17" s="200">
        <v>32</v>
      </c>
      <c r="F17" s="200"/>
      <c r="G17" s="201">
        <f>E17*F17</f>
        <v>0</v>
      </c>
      <c r="O17" s="195">
        <v>2</v>
      </c>
      <c r="AA17" s="167">
        <v>1</v>
      </c>
      <c r="AB17" s="167">
        <v>1</v>
      </c>
      <c r="AC17" s="167">
        <v>1</v>
      </c>
      <c r="AZ17" s="167">
        <v>1</v>
      </c>
      <c r="BA17" s="167">
        <f>IF(AZ17=1,G17,0)</f>
        <v>0</v>
      </c>
      <c r="BB17" s="167">
        <f>IF(AZ17=2,G17,0)</f>
        <v>0</v>
      </c>
      <c r="BC17" s="167">
        <f>IF(AZ17=3,G17,0)</f>
        <v>0</v>
      </c>
      <c r="BD17" s="167">
        <f>IF(AZ17=4,G17,0)</f>
        <v>0</v>
      </c>
      <c r="BE17" s="167">
        <f>IF(AZ17=5,G17,0)</f>
        <v>0</v>
      </c>
      <c r="CA17" s="202">
        <v>1</v>
      </c>
      <c r="CB17" s="202">
        <v>1</v>
      </c>
      <c r="CZ17" s="167">
        <v>0</v>
      </c>
    </row>
    <row r="18" spans="1:104" ht="22.5">
      <c r="A18" s="203"/>
      <c r="B18" s="204"/>
      <c r="C18" s="205" t="s">
        <v>96</v>
      </c>
      <c r="D18" s="206"/>
      <c r="E18" s="206"/>
      <c r="F18" s="206"/>
      <c r="G18" s="207"/>
      <c r="L18" s="208" t="s">
        <v>96</v>
      </c>
      <c r="O18" s="195">
        <v>3</v>
      </c>
    </row>
    <row r="19" spans="1:104">
      <c r="A19" s="203"/>
      <c r="B19" s="209"/>
      <c r="C19" s="210" t="s">
        <v>97</v>
      </c>
      <c r="D19" s="211"/>
      <c r="E19" s="212">
        <v>32</v>
      </c>
      <c r="F19" s="213"/>
      <c r="G19" s="214"/>
      <c r="M19" s="208" t="s">
        <v>97</v>
      </c>
      <c r="O19" s="195"/>
    </row>
    <row r="20" spans="1:104">
      <c r="A20" s="196">
        <v>5</v>
      </c>
      <c r="B20" s="197" t="s">
        <v>98</v>
      </c>
      <c r="C20" s="198" t="s">
        <v>99</v>
      </c>
      <c r="D20" s="199" t="s">
        <v>100</v>
      </c>
      <c r="E20" s="200">
        <v>240</v>
      </c>
      <c r="F20" s="200"/>
      <c r="G20" s="201">
        <f>E20*F20</f>
        <v>0</v>
      </c>
      <c r="O20" s="195">
        <v>2</v>
      </c>
      <c r="AA20" s="167">
        <v>1</v>
      </c>
      <c r="AB20" s="167">
        <v>1</v>
      </c>
      <c r="AC20" s="167">
        <v>1</v>
      </c>
      <c r="AZ20" s="167">
        <v>1</v>
      </c>
      <c r="BA20" s="167">
        <f>IF(AZ20=1,G20,0)</f>
        <v>0</v>
      </c>
      <c r="BB20" s="167">
        <f>IF(AZ20=2,G20,0)</f>
        <v>0</v>
      </c>
      <c r="BC20" s="167">
        <f>IF(AZ20=3,G20,0)</f>
        <v>0</v>
      </c>
      <c r="BD20" s="167">
        <f>IF(AZ20=4,G20,0)</f>
        <v>0</v>
      </c>
      <c r="BE20" s="167">
        <f>IF(AZ20=5,G20,0)</f>
        <v>0</v>
      </c>
      <c r="CA20" s="202">
        <v>1</v>
      </c>
      <c r="CB20" s="202">
        <v>1</v>
      </c>
      <c r="CZ20" s="167">
        <v>0</v>
      </c>
    </row>
    <row r="21" spans="1:104">
      <c r="A21" s="203"/>
      <c r="B21" s="204"/>
      <c r="C21" s="205" t="s">
        <v>101</v>
      </c>
      <c r="D21" s="206"/>
      <c r="E21" s="206"/>
      <c r="F21" s="206"/>
      <c r="G21" s="207"/>
      <c r="L21" s="208" t="s">
        <v>101</v>
      </c>
      <c r="O21" s="195">
        <v>3</v>
      </c>
    </row>
    <row r="22" spans="1:104">
      <c r="A22" s="203"/>
      <c r="B22" s="204"/>
      <c r="C22" s="205" t="s">
        <v>102</v>
      </c>
      <c r="D22" s="206"/>
      <c r="E22" s="206"/>
      <c r="F22" s="206"/>
      <c r="G22" s="207"/>
      <c r="L22" s="208" t="s">
        <v>102</v>
      </c>
      <c r="O22" s="195">
        <v>3</v>
      </c>
    </row>
    <row r="23" spans="1:104">
      <c r="A23" s="203"/>
      <c r="B23" s="209"/>
      <c r="C23" s="210" t="s">
        <v>103</v>
      </c>
      <c r="D23" s="211"/>
      <c r="E23" s="212">
        <v>240</v>
      </c>
      <c r="F23" s="213"/>
      <c r="G23" s="214"/>
      <c r="M23" s="208" t="s">
        <v>103</v>
      </c>
      <c r="O23" s="195"/>
    </row>
    <row r="24" spans="1:104" ht="22.5">
      <c r="A24" s="196">
        <v>6</v>
      </c>
      <c r="B24" s="197" t="s">
        <v>104</v>
      </c>
      <c r="C24" s="198" t="s">
        <v>105</v>
      </c>
      <c r="D24" s="199" t="s">
        <v>106</v>
      </c>
      <c r="E24" s="200">
        <v>0.42559999999999998</v>
      </c>
      <c r="F24" s="200"/>
      <c r="G24" s="201">
        <f>E24*F24</f>
        <v>0</v>
      </c>
      <c r="O24" s="195">
        <v>2</v>
      </c>
      <c r="AA24" s="167">
        <v>1</v>
      </c>
      <c r="AB24" s="167">
        <v>1</v>
      </c>
      <c r="AC24" s="167">
        <v>1</v>
      </c>
      <c r="AZ24" s="167">
        <v>1</v>
      </c>
      <c r="BA24" s="167">
        <f>IF(AZ24=1,G24,0)</f>
        <v>0</v>
      </c>
      <c r="BB24" s="167">
        <f>IF(AZ24=2,G24,0)</f>
        <v>0</v>
      </c>
      <c r="BC24" s="167">
        <f>IF(AZ24=3,G24,0)</f>
        <v>0</v>
      </c>
      <c r="BD24" s="167">
        <f>IF(AZ24=4,G24,0)</f>
        <v>0</v>
      </c>
      <c r="BE24" s="167">
        <f>IF(AZ24=5,G24,0)</f>
        <v>0</v>
      </c>
      <c r="CA24" s="202">
        <v>1</v>
      </c>
      <c r="CB24" s="202">
        <v>1</v>
      </c>
      <c r="CZ24" s="167">
        <v>0</v>
      </c>
    </row>
    <row r="25" spans="1:104" ht="22.5">
      <c r="A25" s="203"/>
      <c r="B25" s="209"/>
      <c r="C25" s="210" t="s">
        <v>107</v>
      </c>
      <c r="D25" s="211"/>
      <c r="E25" s="212">
        <v>0.42559999999999998</v>
      </c>
      <c r="F25" s="213"/>
      <c r="G25" s="214"/>
      <c r="M25" s="208" t="s">
        <v>107</v>
      </c>
      <c r="O25" s="195"/>
    </row>
    <row r="26" spans="1:104" ht="22.5">
      <c r="A26" s="196">
        <v>7</v>
      </c>
      <c r="B26" s="197" t="s">
        <v>108</v>
      </c>
      <c r="C26" s="198" t="s">
        <v>109</v>
      </c>
      <c r="D26" s="199" t="s">
        <v>106</v>
      </c>
      <c r="E26" s="200">
        <v>1.7023999999999999</v>
      </c>
      <c r="F26" s="200"/>
      <c r="G26" s="201">
        <f>E26*F26</f>
        <v>0</v>
      </c>
      <c r="O26" s="195">
        <v>2</v>
      </c>
      <c r="AA26" s="167">
        <v>1</v>
      </c>
      <c r="AB26" s="167">
        <v>1</v>
      </c>
      <c r="AC26" s="167">
        <v>1</v>
      </c>
      <c r="AZ26" s="167">
        <v>1</v>
      </c>
      <c r="BA26" s="167">
        <f>IF(AZ26=1,G26,0)</f>
        <v>0</v>
      </c>
      <c r="BB26" s="167">
        <f>IF(AZ26=2,G26,0)</f>
        <v>0</v>
      </c>
      <c r="BC26" s="167">
        <f>IF(AZ26=3,G26,0)</f>
        <v>0</v>
      </c>
      <c r="BD26" s="167">
        <f>IF(AZ26=4,G26,0)</f>
        <v>0</v>
      </c>
      <c r="BE26" s="167">
        <f>IF(AZ26=5,G26,0)</f>
        <v>0</v>
      </c>
      <c r="CA26" s="202">
        <v>1</v>
      </c>
      <c r="CB26" s="202">
        <v>1</v>
      </c>
      <c r="CZ26" s="167">
        <v>0</v>
      </c>
    </row>
    <row r="27" spans="1:104">
      <c r="A27" s="203"/>
      <c r="B27" s="209"/>
      <c r="C27" s="210" t="s">
        <v>110</v>
      </c>
      <c r="D27" s="211"/>
      <c r="E27" s="212">
        <v>1.7023999999999999</v>
      </c>
      <c r="F27" s="213"/>
      <c r="G27" s="214"/>
      <c r="M27" s="208" t="s">
        <v>110</v>
      </c>
      <c r="O27" s="195"/>
    </row>
    <row r="28" spans="1:104">
      <c r="A28" s="196">
        <v>8</v>
      </c>
      <c r="B28" s="197" t="s">
        <v>111</v>
      </c>
      <c r="C28" s="198" t="s">
        <v>112</v>
      </c>
      <c r="D28" s="199" t="s">
        <v>106</v>
      </c>
      <c r="E28" s="200">
        <v>27.118400000000001</v>
      </c>
      <c r="F28" s="200"/>
      <c r="G28" s="201">
        <f>E28*F28</f>
        <v>0</v>
      </c>
      <c r="O28" s="195">
        <v>2</v>
      </c>
      <c r="AA28" s="167">
        <v>1</v>
      </c>
      <c r="AB28" s="167">
        <v>1</v>
      </c>
      <c r="AC28" s="167">
        <v>1</v>
      </c>
      <c r="AZ28" s="167">
        <v>1</v>
      </c>
      <c r="BA28" s="167">
        <f>IF(AZ28=1,G28,0)</f>
        <v>0</v>
      </c>
      <c r="BB28" s="167">
        <f>IF(AZ28=2,G28,0)</f>
        <v>0</v>
      </c>
      <c r="BC28" s="167">
        <f>IF(AZ28=3,G28,0)</f>
        <v>0</v>
      </c>
      <c r="BD28" s="167">
        <f>IF(AZ28=4,G28,0)</f>
        <v>0</v>
      </c>
      <c r="BE28" s="167">
        <f>IF(AZ28=5,G28,0)</f>
        <v>0</v>
      </c>
      <c r="CA28" s="202">
        <v>1</v>
      </c>
      <c r="CB28" s="202">
        <v>1</v>
      </c>
      <c r="CZ28" s="167">
        <v>0</v>
      </c>
    </row>
    <row r="29" spans="1:104" ht="56.25">
      <c r="A29" s="203"/>
      <c r="B29" s="204"/>
      <c r="C29" s="205" t="s">
        <v>113</v>
      </c>
      <c r="D29" s="206"/>
      <c r="E29" s="206"/>
      <c r="F29" s="206"/>
      <c r="G29" s="207"/>
      <c r="L29" s="208" t="s">
        <v>113</v>
      </c>
      <c r="O29" s="195">
        <v>3</v>
      </c>
    </row>
    <row r="30" spans="1:104">
      <c r="A30" s="203"/>
      <c r="B30" s="209"/>
      <c r="C30" s="210" t="s">
        <v>87</v>
      </c>
      <c r="D30" s="211"/>
      <c r="E30" s="212">
        <v>0</v>
      </c>
      <c r="F30" s="213"/>
      <c r="G30" s="214"/>
      <c r="M30" s="208" t="s">
        <v>87</v>
      </c>
      <c r="O30" s="195"/>
    </row>
    <row r="31" spans="1:104">
      <c r="A31" s="203"/>
      <c r="B31" s="209"/>
      <c r="C31" s="236" t="s">
        <v>114</v>
      </c>
      <c r="D31" s="211"/>
      <c r="E31" s="235">
        <v>0</v>
      </c>
      <c r="F31" s="213"/>
      <c r="G31" s="214"/>
      <c r="M31" s="208" t="s">
        <v>114</v>
      </c>
      <c r="O31" s="195"/>
    </row>
    <row r="32" spans="1:104">
      <c r="A32" s="203"/>
      <c r="B32" s="209"/>
      <c r="C32" s="236" t="s">
        <v>115</v>
      </c>
      <c r="D32" s="211"/>
      <c r="E32" s="235">
        <v>44.2</v>
      </c>
      <c r="F32" s="213"/>
      <c r="G32" s="214"/>
      <c r="M32" s="208" t="s">
        <v>115</v>
      </c>
      <c r="O32" s="195"/>
    </row>
    <row r="33" spans="1:104">
      <c r="A33" s="203"/>
      <c r="B33" s="209"/>
      <c r="C33" s="236" t="s">
        <v>116</v>
      </c>
      <c r="D33" s="211"/>
      <c r="E33" s="235">
        <v>-6.8</v>
      </c>
      <c r="F33" s="213"/>
      <c r="G33" s="214"/>
      <c r="M33" s="208" t="s">
        <v>116</v>
      </c>
      <c r="O33" s="195"/>
    </row>
    <row r="34" spans="1:104" ht="22.5">
      <c r="A34" s="203"/>
      <c r="B34" s="209"/>
      <c r="C34" s="236" t="s">
        <v>117</v>
      </c>
      <c r="D34" s="211"/>
      <c r="E34" s="235">
        <v>-2.4</v>
      </c>
      <c r="F34" s="213"/>
      <c r="G34" s="214"/>
      <c r="M34" s="208" t="s">
        <v>117</v>
      </c>
      <c r="O34" s="195"/>
    </row>
    <row r="35" spans="1:104" ht="22.5">
      <c r="A35" s="203"/>
      <c r="B35" s="209"/>
      <c r="C35" s="236" t="s">
        <v>118</v>
      </c>
      <c r="D35" s="211"/>
      <c r="E35" s="235">
        <v>-7.8815999999999997</v>
      </c>
      <c r="F35" s="213"/>
      <c r="G35" s="214"/>
      <c r="M35" s="208" t="s">
        <v>118</v>
      </c>
      <c r="O35" s="195"/>
    </row>
    <row r="36" spans="1:104">
      <c r="A36" s="203"/>
      <c r="B36" s="209"/>
      <c r="C36" s="236" t="s">
        <v>119</v>
      </c>
      <c r="D36" s="211"/>
      <c r="E36" s="235">
        <v>27.118400000000008</v>
      </c>
      <c r="F36" s="213"/>
      <c r="G36" s="214"/>
      <c r="M36" s="208" t="s">
        <v>119</v>
      </c>
      <c r="O36" s="195"/>
    </row>
    <row r="37" spans="1:104">
      <c r="A37" s="203"/>
      <c r="B37" s="209"/>
      <c r="C37" s="210" t="s">
        <v>120</v>
      </c>
      <c r="D37" s="211"/>
      <c r="E37" s="212">
        <v>27.118400000000001</v>
      </c>
      <c r="F37" s="213"/>
      <c r="G37" s="214"/>
      <c r="M37" s="208" t="s">
        <v>120</v>
      </c>
      <c r="O37" s="195"/>
    </row>
    <row r="38" spans="1:104">
      <c r="A38" s="196">
        <v>9</v>
      </c>
      <c r="B38" s="197" t="s">
        <v>121</v>
      </c>
      <c r="C38" s="198" t="s">
        <v>122</v>
      </c>
      <c r="D38" s="199" t="s">
        <v>106</v>
      </c>
      <c r="E38" s="200">
        <v>13.559200000000001</v>
      </c>
      <c r="F38" s="200"/>
      <c r="G38" s="201">
        <f>E38*F38</f>
        <v>0</v>
      </c>
      <c r="O38" s="195">
        <v>2</v>
      </c>
      <c r="AA38" s="167">
        <v>1</v>
      </c>
      <c r="AB38" s="167">
        <v>1</v>
      </c>
      <c r="AC38" s="167">
        <v>1</v>
      </c>
      <c r="AZ38" s="167">
        <v>1</v>
      </c>
      <c r="BA38" s="167">
        <f>IF(AZ38=1,G38,0)</f>
        <v>0</v>
      </c>
      <c r="BB38" s="167">
        <f>IF(AZ38=2,G38,0)</f>
        <v>0</v>
      </c>
      <c r="BC38" s="167">
        <f>IF(AZ38=3,G38,0)</f>
        <v>0</v>
      </c>
      <c r="BD38" s="167">
        <f>IF(AZ38=4,G38,0)</f>
        <v>0</v>
      </c>
      <c r="BE38" s="167">
        <f>IF(AZ38=5,G38,0)</f>
        <v>0</v>
      </c>
      <c r="CA38" s="202">
        <v>1</v>
      </c>
      <c r="CB38" s="202">
        <v>1</v>
      </c>
      <c r="CZ38" s="167">
        <v>0</v>
      </c>
    </row>
    <row r="39" spans="1:104">
      <c r="A39" s="203"/>
      <c r="B39" s="209"/>
      <c r="C39" s="210" t="s">
        <v>87</v>
      </c>
      <c r="D39" s="211"/>
      <c r="E39" s="212">
        <v>0</v>
      </c>
      <c r="F39" s="213"/>
      <c r="G39" s="214"/>
      <c r="M39" s="208" t="s">
        <v>87</v>
      </c>
      <c r="O39" s="195"/>
    </row>
    <row r="40" spans="1:104">
      <c r="A40" s="203"/>
      <c r="B40" s="209"/>
      <c r="C40" s="236" t="s">
        <v>114</v>
      </c>
      <c r="D40" s="211"/>
      <c r="E40" s="235">
        <v>0</v>
      </c>
      <c r="F40" s="213"/>
      <c r="G40" s="214"/>
      <c r="M40" s="208" t="s">
        <v>114</v>
      </c>
      <c r="O40" s="195"/>
    </row>
    <row r="41" spans="1:104">
      <c r="A41" s="203"/>
      <c r="B41" s="209"/>
      <c r="C41" s="236" t="s">
        <v>115</v>
      </c>
      <c r="D41" s="211"/>
      <c r="E41" s="235">
        <v>44.2</v>
      </c>
      <c r="F41" s="213"/>
      <c r="G41" s="214"/>
      <c r="M41" s="208" t="s">
        <v>115</v>
      </c>
      <c r="O41" s="195"/>
    </row>
    <row r="42" spans="1:104">
      <c r="A42" s="203"/>
      <c r="B42" s="209"/>
      <c r="C42" s="236" t="s">
        <v>116</v>
      </c>
      <c r="D42" s="211"/>
      <c r="E42" s="235">
        <v>-6.8</v>
      </c>
      <c r="F42" s="213"/>
      <c r="G42" s="214"/>
      <c r="M42" s="208" t="s">
        <v>116</v>
      </c>
      <c r="O42" s="195"/>
    </row>
    <row r="43" spans="1:104" ht="22.5">
      <c r="A43" s="203"/>
      <c r="B43" s="209"/>
      <c r="C43" s="236" t="s">
        <v>117</v>
      </c>
      <c r="D43" s="211"/>
      <c r="E43" s="235">
        <v>-2.4</v>
      </c>
      <c r="F43" s="213"/>
      <c r="G43" s="214"/>
      <c r="M43" s="208" t="s">
        <v>117</v>
      </c>
      <c r="O43" s="195"/>
    </row>
    <row r="44" spans="1:104" ht="22.5">
      <c r="A44" s="203"/>
      <c r="B44" s="209"/>
      <c r="C44" s="236" t="s">
        <v>118</v>
      </c>
      <c r="D44" s="211"/>
      <c r="E44" s="235">
        <v>-7.8815999999999997</v>
      </c>
      <c r="F44" s="213"/>
      <c r="G44" s="214"/>
      <c r="M44" s="208" t="s">
        <v>118</v>
      </c>
      <c r="O44" s="195"/>
    </row>
    <row r="45" spans="1:104">
      <c r="A45" s="203"/>
      <c r="B45" s="209"/>
      <c r="C45" s="236" t="s">
        <v>119</v>
      </c>
      <c r="D45" s="211"/>
      <c r="E45" s="235">
        <v>27.118400000000008</v>
      </c>
      <c r="F45" s="213"/>
      <c r="G45" s="214"/>
      <c r="M45" s="208" t="s">
        <v>119</v>
      </c>
      <c r="O45" s="195"/>
    </row>
    <row r="46" spans="1:104">
      <c r="A46" s="203"/>
      <c r="B46" s="209"/>
      <c r="C46" s="210" t="s">
        <v>123</v>
      </c>
      <c r="D46" s="211"/>
      <c r="E46" s="212">
        <v>13.559200000000001</v>
      </c>
      <c r="F46" s="213"/>
      <c r="G46" s="214"/>
      <c r="M46" s="208" t="s">
        <v>123</v>
      </c>
      <c r="O46" s="195"/>
    </row>
    <row r="47" spans="1:104">
      <c r="A47" s="196">
        <v>10</v>
      </c>
      <c r="B47" s="197" t="s">
        <v>124</v>
      </c>
      <c r="C47" s="198" t="s">
        <v>125</v>
      </c>
      <c r="D47" s="199" t="s">
        <v>86</v>
      </c>
      <c r="E47" s="200">
        <v>88.4</v>
      </c>
      <c r="F47" s="200"/>
      <c r="G47" s="201">
        <f>E47*F47</f>
        <v>0</v>
      </c>
      <c r="O47" s="195">
        <v>2</v>
      </c>
      <c r="AA47" s="167">
        <v>1</v>
      </c>
      <c r="AB47" s="167">
        <v>1</v>
      </c>
      <c r="AC47" s="167">
        <v>1</v>
      </c>
      <c r="AZ47" s="167">
        <v>1</v>
      </c>
      <c r="BA47" s="167">
        <f>IF(AZ47=1,G47,0)</f>
        <v>0</v>
      </c>
      <c r="BB47" s="167">
        <f>IF(AZ47=2,G47,0)</f>
        <v>0</v>
      </c>
      <c r="BC47" s="167">
        <f>IF(AZ47=3,G47,0)</f>
        <v>0</v>
      </c>
      <c r="BD47" s="167">
        <f>IF(AZ47=4,G47,0)</f>
        <v>0</v>
      </c>
      <c r="BE47" s="167">
        <f>IF(AZ47=5,G47,0)</f>
        <v>0</v>
      </c>
      <c r="CA47" s="202">
        <v>1</v>
      </c>
      <c r="CB47" s="202">
        <v>1</v>
      </c>
      <c r="CZ47" s="167">
        <v>9.8999999999999999E-4</v>
      </c>
    </row>
    <row r="48" spans="1:104">
      <c r="A48" s="203"/>
      <c r="B48" s="209"/>
      <c r="C48" s="210" t="s">
        <v>87</v>
      </c>
      <c r="D48" s="211"/>
      <c r="E48" s="212">
        <v>0</v>
      </c>
      <c r="F48" s="213"/>
      <c r="G48" s="214"/>
      <c r="M48" s="208" t="s">
        <v>87</v>
      </c>
      <c r="O48" s="195"/>
    </row>
    <row r="49" spans="1:104">
      <c r="A49" s="203"/>
      <c r="B49" s="209"/>
      <c r="C49" s="210" t="s">
        <v>126</v>
      </c>
      <c r="D49" s="211"/>
      <c r="E49" s="212">
        <v>88.4</v>
      </c>
      <c r="F49" s="213"/>
      <c r="G49" s="214"/>
      <c r="M49" s="208" t="s">
        <v>126</v>
      </c>
      <c r="O49" s="195"/>
    </row>
    <row r="50" spans="1:104">
      <c r="A50" s="196">
        <v>11</v>
      </c>
      <c r="B50" s="197" t="s">
        <v>127</v>
      </c>
      <c r="C50" s="198" t="s">
        <v>128</v>
      </c>
      <c r="D50" s="199" t="s">
        <v>86</v>
      </c>
      <c r="E50" s="200">
        <v>88.4</v>
      </c>
      <c r="F50" s="200"/>
      <c r="G50" s="201">
        <f>E50*F50</f>
        <v>0</v>
      </c>
      <c r="O50" s="195">
        <v>2</v>
      </c>
      <c r="AA50" s="167">
        <v>1</v>
      </c>
      <c r="AB50" s="167">
        <v>1</v>
      </c>
      <c r="AC50" s="167">
        <v>1</v>
      </c>
      <c r="AZ50" s="167">
        <v>1</v>
      </c>
      <c r="BA50" s="167">
        <f>IF(AZ50=1,G50,0)</f>
        <v>0</v>
      </c>
      <c r="BB50" s="167">
        <f>IF(AZ50=2,G50,0)</f>
        <v>0</v>
      </c>
      <c r="BC50" s="167">
        <f>IF(AZ50=3,G50,0)</f>
        <v>0</v>
      </c>
      <c r="BD50" s="167">
        <f>IF(AZ50=4,G50,0)</f>
        <v>0</v>
      </c>
      <c r="BE50" s="167">
        <f>IF(AZ50=5,G50,0)</f>
        <v>0</v>
      </c>
      <c r="CA50" s="202">
        <v>1</v>
      </c>
      <c r="CB50" s="202">
        <v>1</v>
      </c>
      <c r="CZ50" s="167">
        <v>0</v>
      </c>
    </row>
    <row r="51" spans="1:104">
      <c r="A51" s="203"/>
      <c r="B51" s="209"/>
      <c r="C51" s="210" t="s">
        <v>87</v>
      </c>
      <c r="D51" s="211"/>
      <c r="E51" s="212">
        <v>0</v>
      </c>
      <c r="F51" s="213"/>
      <c r="G51" s="214"/>
      <c r="M51" s="208" t="s">
        <v>87</v>
      </c>
      <c r="O51" s="195"/>
    </row>
    <row r="52" spans="1:104">
      <c r="A52" s="203"/>
      <c r="B52" s="209"/>
      <c r="C52" s="210" t="s">
        <v>126</v>
      </c>
      <c r="D52" s="211"/>
      <c r="E52" s="212">
        <v>88.4</v>
      </c>
      <c r="F52" s="213"/>
      <c r="G52" s="214"/>
      <c r="M52" s="208" t="s">
        <v>126</v>
      </c>
      <c r="O52" s="195"/>
    </row>
    <row r="53" spans="1:104" ht="22.5">
      <c r="A53" s="196">
        <v>12</v>
      </c>
      <c r="B53" s="197" t="s">
        <v>129</v>
      </c>
      <c r="C53" s="198" t="s">
        <v>130</v>
      </c>
      <c r="D53" s="199" t="s">
        <v>106</v>
      </c>
      <c r="E53" s="200">
        <v>27.118400000000001</v>
      </c>
      <c r="F53" s="200"/>
      <c r="G53" s="201">
        <f>E53*F53</f>
        <v>0</v>
      </c>
      <c r="O53" s="195">
        <v>2</v>
      </c>
      <c r="AA53" s="167">
        <v>1</v>
      </c>
      <c r="AB53" s="167">
        <v>1</v>
      </c>
      <c r="AC53" s="167">
        <v>1</v>
      </c>
      <c r="AZ53" s="167">
        <v>1</v>
      </c>
      <c r="BA53" s="167">
        <f>IF(AZ53=1,G53,0)</f>
        <v>0</v>
      </c>
      <c r="BB53" s="167">
        <f>IF(AZ53=2,G53,0)</f>
        <v>0</v>
      </c>
      <c r="BC53" s="167">
        <f>IF(AZ53=3,G53,0)</f>
        <v>0</v>
      </c>
      <c r="BD53" s="167">
        <f>IF(AZ53=4,G53,0)</f>
        <v>0</v>
      </c>
      <c r="BE53" s="167">
        <f>IF(AZ53=5,G53,0)</f>
        <v>0</v>
      </c>
      <c r="CA53" s="202">
        <v>1</v>
      </c>
      <c r="CB53" s="202">
        <v>1</v>
      </c>
      <c r="CZ53" s="167">
        <v>0</v>
      </c>
    </row>
    <row r="54" spans="1:104">
      <c r="A54" s="203"/>
      <c r="B54" s="209"/>
      <c r="C54" s="210" t="s">
        <v>87</v>
      </c>
      <c r="D54" s="211"/>
      <c r="E54" s="212">
        <v>0</v>
      </c>
      <c r="F54" s="213"/>
      <c r="G54" s="214"/>
      <c r="M54" s="208" t="s">
        <v>87</v>
      </c>
      <c r="O54" s="195"/>
    </row>
    <row r="55" spans="1:104">
      <c r="A55" s="203"/>
      <c r="B55" s="209"/>
      <c r="C55" s="236" t="s">
        <v>114</v>
      </c>
      <c r="D55" s="211"/>
      <c r="E55" s="235">
        <v>0</v>
      </c>
      <c r="F55" s="213"/>
      <c r="G55" s="214"/>
      <c r="M55" s="208" t="s">
        <v>114</v>
      </c>
      <c r="O55" s="195"/>
    </row>
    <row r="56" spans="1:104">
      <c r="A56" s="203"/>
      <c r="B56" s="209"/>
      <c r="C56" s="236" t="s">
        <v>115</v>
      </c>
      <c r="D56" s="211"/>
      <c r="E56" s="235">
        <v>44.2</v>
      </c>
      <c r="F56" s="213"/>
      <c r="G56" s="214"/>
      <c r="M56" s="208" t="s">
        <v>115</v>
      </c>
      <c r="O56" s="195"/>
    </row>
    <row r="57" spans="1:104">
      <c r="A57" s="203"/>
      <c r="B57" s="209"/>
      <c r="C57" s="236" t="s">
        <v>116</v>
      </c>
      <c r="D57" s="211"/>
      <c r="E57" s="235">
        <v>-6.8</v>
      </c>
      <c r="F57" s="213"/>
      <c r="G57" s="214"/>
      <c r="M57" s="208" t="s">
        <v>116</v>
      </c>
      <c r="O57" s="195"/>
    </row>
    <row r="58" spans="1:104" ht="22.5">
      <c r="A58" s="203"/>
      <c r="B58" s="209"/>
      <c r="C58" s="236" t="s">
        <v>117</v>
      </c>
      <c r="D58" s="211"/>
      <c r="E58" s="235">
        <v>-2.4</v>
      </c>
      <c r="F58" s="213"/>
      <c r="G58" s="214"/>
      <c r="M58" s="208" t="s">
        <v>117</v>
      </c>
      <c r="O58" s="195"/>
    </row>
    <row r="59" spans="1:104" ht="22.5">
      <c r="A59" s="203"/>
      <c r="B59" s="209"/>
      <c r="C59" s="236" t="s">
        <v>118</v>
      </c>
      <c r="D59" s="211"/>
      <c r="E59" s="235">
        <v>-7.8815999999999997</v>
      </c>
      <c r="F59" s="213"/>
      <c r="G59" s="214"/>
      <c r="M59" s="208" t="s">
        <v>118</v>
      </c>
      <c r="O59" s="195"/>
    </row>
    <row r="60" spans="1:104">
      <c r="A60" s="203"/>
      <c r="B60" s="209"/>
      <c r="C60" s="236" t="s">
        <v>119</v>
      </c>
      <c r="D60" s="211"/>
      <c r="E60" s="235">
        <v>27.118400000000008</v>
      </c>
      <c r="F60" s="213"/>
      <c r="G60" s="214"/>
      <c r="M60" s="208" t="s">
        <v>119</v>
      </c>
      <c r="O60" s="195"/>
    </row>
    <row r="61" spans="1:104">
      <c r="A61" s="203"/>
      <c r="B61" s="209"/>
      <c r="C61" s="210" t="s">
        <v>120</v>
      </c>
      <c r="D61" s="211"/>
      <c r="E61" s="212">
        <v>27.118400000000001</v>
      </c>
      <c r="F61" s="213"/>
      <c r="G61" s="214"/>
      <c r="M61" s="208" t="s">
        <v>120</v>
      </c>
      <c r="O61" s="195"/>
    </row>
    <row r="62" spans="1:104">
      <c r="A62" s="196">
        <v>13</v>
      </c>
      <c r="B62" s="197" t="s">
        <v>131</v>
      </c>
      <c r="C62" s="198" t="s">
        <v>132</v>
      </c>
      <c r="D62" s="199" t="s">
        <v>106</v>
      </c>
      <c r="E62" s="200">
        <v>7.8</v>
      </c>
      <c r="F62" s="200"/>
      <c r="G62" s="201">
        <f>E62*F62</f>
        <v>0</v>
      </c>
      <c r="O62" s="195">
        <v>2</v>
      </c>
      <c r="AA62" s="167">
        <v>1</v>
      </c>
      <c r="AB62" s="167">
        <v>1</v>
      </c>
      <c r="AC62" s="167">
        <v>1</v>
      </c>
      <c r="AZ62" s="167">
        <v>1</v>
      </c>
      <c r="BA62" s="167">
        <f>IF(AZ62=1,G62,0)</f>
        <v>0</v>
      </c>
      <c r="BB62" s="167">
        <f>IF(AZ62=2,G62,0)</f>
        <v>0</v>
      </c>
      <c r="BC62" s="167">
        <f>IF(AZ62=3,G62,0)</f>
        <v>0</v>
      </c>
      <c r="BD62" s="167">
        <f>IF(AZ62=4,G62,0)</f>
        <v>0</v>
      </c>
      <c r="BE62" s="167">
        <f>IF(AZ62=5,G62,0)</f>
        <v>0</v>
      </c>
      <c r="CA62" s="202">
        <v>1</v>
      </c>
      <c r="CB62" s="202">
        <v>1</v>
      </c>
      <c r="CZ62" s="167">
        <v>0</v>
      </c>
    </row>
    <row r="63" spans="1:104">
      <c r="A63" s="203"/>
      <c r="B63" s="204"/>
      <c r="C63" s="205" t="s">
        <v>133</v>
      </c>
      <c r="D63" s="206"/>
      <c r="E63" s="206"/>
      <c r="F63" s="206"/>
      <c r="G63" s="207"/>
      <c r="L63" s="208" t="s">
        <v>133</v>
      </c>
      <c r="O63" s="195">
        <v>3</v>
      </c>
    </row>
    <row r="64" spans="1:104">
      <c r="A64" s="203"/>
      <c r="B64" s="204"/>
      <c r="C64" s="205"/>
      <c r="D64" s="206"/>
      <c r="E64" s="206"/>
      <c r="F64" s="206"/>
      <c r="G64" s="207"/>
      <c r="L64" s="208"/>
      <c r="O64" s="195">
        <v>3</v>
      </c>
    </row>
    <row r="65" spans="1:104">
      <c r="A65" s="203"/>
      <c r="B65" s="209"/>
      <c r="C65" s="210" t="s">
        <v>87</v>
      </c>
      <c r="D65" s="211"/>
      <c r="E65" s="212">
        <v>0</v>
      </c>
      <c r="F65" s="213"/>
      <c r="G65" s="214"/>
      <c r="M65" s="208" t="s">
        <v>87</v>
      </c>
      <c r="O65" s="195"/>
    </row>
    <row r="66" spans="1:104">
      <c r="A66" s="203"/>
      <c r="B66" s="209"/>
      <c r="C66" s="210" t="s">
        <v>134</v>
      </c>
      <c r="D66" s="211"/>
      <c r="E66" s="212">
        <v>7.8</v>
      </c>
      <c r="F66" s="213"/>
      <c r="G66" s="214"/>
      <c r="M66" s="208" t="s">
        <v>134</v>
      </c>
      <c r="O66" s="195"/>
    </row>
    <row r="67" spans="1:104">
      <c r="A67" s="203"/>
      <c r="B67" s="209"/>
      <c r="C67" s="236" t="s">
        <v>114</v>
      </c>
      <c r="D67" s="211"/>
      <c r="E67" s="235">
        <v>0</v>
      </c>
      <c r="F67" s="213"/>
      <c r="G67" s="214"/>
      <c r="M67" s="208" t="s">
        <v>114</v>
      </c>
      <c r="O67" s="195"/>
    </row>
    <row r="68" spans="1:104">
      <c r="A68" s="203"/>
      <c r="B68" s="209"/>
      <c r="C68" s="236" t="s">
        <v>115</v>
      </c>
      <c r="D68" s="211"/>
      <c r="E68" s="235">
        <v>44.2</v>
      </c>
      <c r="F68" s="213"/>
      <c r="G68" s="214"/>
      <c r="M68" s="208" t="s">
        <v>115</v>
      </c>
      <c r="O68" s="195"/>
    </row>
    <row r="69" spans="1:104">
      <c r="A69" s="203"/>
      <c r="B69" s="209"/>
      <c r="C69" s="236" t="s">
        <v>116</v>
      </c>
      <c r="D69" s="211"/>
      <c r="E69" s="235">
        <v>-6.8</v>
      </c>
      <c r="F69" s="213"/>
      <c r="G69" s="214"/>
      <c r="M69" s="208" t="s">
        <v>116</v>
      </c>
      <c r="O69" s="195"/>
    </row>
    <row r="70" spans="1:104" ht="22.5">
      <c r="A70" s="203"/>
      <c r="B70" s="209"/>
      <c r="C70" s="236" t="s">
        <v>135</v>
      </c>
      <c r="D70" s="211"/>
      <c r="E70" s="235">
        <v>-27.2</v>
      </c>
      <c r="F70" s="213"/>
      <c r="G70" s="214"/>
      <c r="M70" s="208" t="s">
        <v>135</v>
      </c>
      <c r="O70" s="195"/>
    </row>
    <row r="71" spans="1:104" ht="22.5">
      <c r="A71" s="203"/>
      <c r="B71" s="209"/>
      <c r="C71" s="236" t="s">
        <v>136</v>
      </c>
      <c r="D71" s="211"/>
      <c r="E71" s="235">
        <v>-2.4</v>
      </c>
      <c r="F71" s="213"/>
      <c r="G71" s="214"/>
      <c r="M71" s="208" t="s">
        <v>136</v>
      </c>
      <c r="O71" s="195"/>
    </row>
    <row r="72" spans="1:104">
      <c r="A72" s="203"/>
      <c r="B72" s="209"/>
      <c r="C72" s="236" t="s">
        <v>119</v>
      </c>
      <c r="D72" s="211"/>
      <c r="E72" s="235">
        <v>7.800000000000006</v>
      </c>
      <c r="F72" s="213"/>
      <c r="G72" s="214"/>
      <c r="M72" s="208" t="s">
        <v>119</v>
      </c>
      <c r="O72" s="195"/>
    </row>
    <row r="73" spans="1:104">
      <c r="A73" s="196">
        <v>14</v>
      </c>
      <c r="B73" s="197" t="s">
        <v>137</v>
      </c>
      <c r="C73" s="198" t="s">
        <v>138</v>
      </c>
      <c r="D73" s="199" t="s">
        <v>106</v>
      </c>
      <c r="E73" s="200">
        <v>19.5274</v>
      </c>
      <c r="F73" s="200"/>
      <c r="G73" s="201">
        <f>E73*F73</f>
        <v>0</v>
      </c>
      <c r="O73" s="195">
        <v>2</v>
      </c>
      <c r="AA73" s="167">
        <v>1</v>
      </c>
      <c r="AB73" s="167">
        <v>1</v>
      </c>
      <c r="AC73" s="167">
        <v>1</v>
      </c>
      <c r="AZ73" s="167">
        <v>1</v>
      </c>
      <c r="BA73" s="167">
        <f>IF(AZ73=1,G73,0)</f>
        <v>0</v>
      </c>
      <c r="BB73" s="167">
        <f>IF(AZ73=2,G73,0)</f>
        <v>0</v>
      </c>
      <c r="BC73" s="167">
        <f>IF(AZ73=3,G73,0)</f>
        <v>0</v>
      </c>
      <c r="BD73" s="167">
        <f>IF(AZ73=4,G73,0)</f>
        <v>0</v>
      </c>
      <c r="BE73" s="167">
        <f>IF(AZ73=5,G73,0)</f>
        <v>0</v>
      </c>
      <c r="CA73" s="202">
        <v>1</v>
      </c>
      <c r="CB73" s="202">
        <v>1</v>
      </c>
      <c r="CZ73" s="167">
        <v>0</v>
      </c>
    </row>
    <row r="74" spans="1:104">
      <c r="A74" s="203"/>
      <c r="B74" s="209"/>
      <c r="C74" s="210" t="s">
        <v>87</v>
      </c>
      <c r="D74" s="211"/>
      <c r="E74" s="212">
        <v>0</v>
      </c>
      <c r="F74" s="213"/>
      <c r="G74" s="214"/>
      <c r="M74" s="208" t="s">
        <v>87</v>
      </c>
      <c r="O74" s="195"/>
    </row>
    <row r="75" spans="1:104">
      <c r="A75" s="203"/>
      <c r="B75" s="209"/>
      <c r="C75" s="210" t="s">
        <v>139</v>
      </c>
      <c r="D75" s="211"/>
      <c r="E75" s="212">
        <v>19.5274</v>
      </c>
      <c r="F75" s="213"/>
      <c r="G75" s="214"/>
      <c r="M75" s="208" t="s">
        <v>139</v>
      </c>
      <c r="O75" s="195"/>
    </row>
    <row r="76" spans="1:104">
      <c r="A76" s="203"/>
      <c r="B76" s="209"/>
      <c r="C76" s="236" t="s">
        <v>114</v>
      </c>
      <c r="D76" s="211"/>
      <c r="E76" s="235">
        <v>0</v>
      </c>
      <c r="F76" s="213"/>
      <c r="G76" s="214"/>
      <c r="M76" s="208" t="s">
        <v>114</v>
      </c>
      <c r="O76" s="195"/>
    </row>
    <row r="77" spans="1:104">
      <c r="A77" s="203"/>
      <c r="B77" s="209"/>
      <c r="C77" s="236" t="s">
        <v>140</v>
      </c>
      <c r="D77" s="211"/>
      <c r="E77" s="235">
        <v>0</v>
      </c>
      <c r="F77" s="213"/>
      <c r="G77" s="214"/>
      <c r="M77" s="208">
        <v>0</v>
      </c>
      <c r="O77" s="195"/>
    </row>
    <row r="78" spans="1:104">
      <c r="A78" s="203"/>
      <c r="B78" s="209"/>
      <c r="C78" s="236" t="s">
        <v>119</v>
      </c>
      <c r="D78" s="211"/>
      <c r="E78" s="235">
        <v>0</v>
      </c>
      <c r="F78" s="213"/>
      <c r="G78" s="214"/>
      <c r="M78" s="208" t="s">
        <v>119</v>
      </c>
      <c r="O78" s="195"/>
    </row>
    <row r="79" spans="1:104" ht="22.5">
      <c r="A79" s="196">
        <v>15</v>
      </c>
      <c r="B79" s="197" t="s">
        <v>141</v>
      </c>
      <c r="C79" s="198" t="s">
        <v>142</v>
      </c>
      <c r="D79" s="199" t="s">
        <v>106</v>
      </c>
      <c r="E79" s="200">
        <v>27.118400000000001</v>
      </c>
      <c r="F79" s="200"/>
      <c r="G79" s="201">
        <f>E79*F79</f>
        <v>0</v>
      </c>
      <c r="O79" s="195">
        <v>2</v>
      </c>
      <c r="AA79" s="167">
        <v>1</v>
      </c>
      <c r="AB79" s="167">
        <v>1</v>
      </c>
      <c r="AC79" s="167">
        <v>1</v>
      </c>
      <c r="AZ79" s="167">
        <v>1</v>
      </c>
      <c r="BA79" s="167">
        <f>IF(AZ79=1,G79,0)</f>
        <v>0</v>
      </c>
      <c r="BB79" s="167">
        <f>IF(AZ79=2,G79,0)</f>
        <v>0</v>
      </c>
      <c r="BC79" s="167">
        <f>IF(AZ79=3,G79,0)</f>
        <v>0</v>
      </c>
      <c r="BD79" s="167">
        <f>IF(AZ79=4,G79,0)</f>
        <v>0</v>
      </c>
      <c r="BE79" s="167">
        <f>IF(AZ79=5,G79,0)</f>
        <v>0</v>
      </c>
      <c r="CA79" s="202">
        <v>1</v>
      </c>
      <c r="CB79" s="202">
        <v>1</v>
      </c>
      <c r="CZ79" s="167">
        <v>0</v>
      </c>
    </row>
    <row r="80" spans="1:104">
      <c r="A80" s="203"/>
      <c r="B80" s="209"/>
      <c r="C80" s="210" t="s">
        <v>87</v>
      </c>
      <c r="D80" s="211"/>
      <c r="E80" s="212">
        <v>0</v>
      </c>
      <c r="F80" s="213"/>
      <c r="G80" s="214"/>
      <c r="M80" s="208" t="s">
        <v>87</v>
      </c>
      <c r="O80" s="195"/>
    </row>
    <row r="81" spans="1:104">
      <c r="A81" s="203"/>
      <c r="B81" s="209"/>
      <c r="C81" s="236" t="s">
        <v>114</v>
      </c>
      <c r="D81" s="211"/>
      <c r="E81" s="235">
        <v>0</v>
      </c>
      <c r="F81" s="213"/>
      <c r="G81" s="214"/>
      <c r="M81" s="208" t="s">
        <v>114</v>
      </c>
      <c r="O81" s="195"/>
    </row>
    <row r="82" spans="1:104">
      <c r="A82" s="203"/>
      <c r="B82" s="209"/>
      <c r="C82" s="236" t="s">
        <v>115</v>
      </c>
      <c r="D82" s="211"/>
      <c r="E82" s="235">
        <v>44.2</v>
      </c>
      <c r="F82" s="213"/>
      <c r="G82" s="214"/>
      <c r="M82" s="208" t="s">
        <v>115</v>
      </c>
      <c r="O82" s="195"/>
    </row>
    <row r="83" spans="1:104">
      <c r="A83" s="203"/>
      <c r="B83" s="209"/>
      <c r="C83" s="236" t="s">
        <v>116</v>
      </c>
      <c r="D83" s="211"/>
      <c r="E83" s="235">
        <v>-6.8</v>
      </c>
      <c r="F83" s="213"/>
      <c r="G83" s="214"/>
      <c r="M83" s="208" t="s">
        <v>116</v>
      </c>
      <c r="O83" s="195"/>
    </row>
    <row r="84" spans="1:104" ht="22.5">
      <c r="A84" s="203"/>
      <c r="B84" s="209"/>
      <c r="C84" s="236" t="s">
        <v>117</v>
      </c>
      <c r="D84" s="211"/>
      <c r="E84" s="235">
        <v>-2.4</v>
      </c>
      <c r="F84" s="213"/>
      <c r="G84" s="214"/>
      <c r="M84" s="208" t="s">
        <v>117</v>
      </c>
      <c r="O84" s="195"/>
    </row>
    <row r="85" spans="1:104" ht="22.5">
      <c r="A85" s="203"/>
      <c r="B85" s="209"/>
      <c r="C85" s="236" t="s">
        <v>118</v>
      </c>
      <c r="D85" s="211"/>
      <c r="E85" s="235">
        <v>-7.8815999999999997</v>
      </c>
      <c r="F85" s="213"/>
      <c r="G85" s="214"/>
      <c r="M85" s="208" t="s">
        <v>118</v>
      </c>
      <c r="O85" s="195"/>
    </row>
    <row r="86" spans="1:104">
      <c r="A86" s="203"/>
      <c r="B86" s="209"/>
      <c r="C86" s="236" t="s">
        <v>119</v>
      </c>
      <c r="D86" s="211"/>
      <c r="E86" s="235">
        <v>27.118400000000008</v>
      </c>
      <c r="F86" s="213"/>
      <c r="G86" s="214"/>
      <c r="M86" s="208" t="s">
        <v>119</v>
      </c>
      <c r="O86" s="195"/>
    </row>
    <row r="87" spans="1:104">
      <c r="A87" s="203"/>
      <c r="B87" s="209"/>
      <c r="C87" s="210" t="s">
        <v>120</v>
      </c>
      <c r="D87" s="211"/>
      <c r="E87" s="212">
        <v>27.118400000000001</v>
      </c>
      <c r="F87" s="213"/>
      <c r="G87" s="214"/>
      <c r="M87" s="208" t="s">
        <v>120</v>
      </c>
      <c r="O87" s="195"/>
    </row>
    <row r="88" spans="1:104" ht="22.5">
      <c r="A88" s="196">
        <v>16</v>
      </c>
      <c r="B88" s="197" t="s">
        <v>143</v>
      </c>
      <c r="C88" s="198" t="s">
        <v>144</v>
      </c>
      <c r="D88" s="199" t="s">
        <v>145</v>
      </c>
      <c r="E88" s="200">
        <v>31.031300000000002</v>
      </c>
      <c r="F88" s="200"/>
      <c r="G88" s="201">
        <f>E88*F88</f>
        <v>0</v>
      </c>
      <c r="O88" s="195">
        <v>2</v>
      </c>
      <c r="AA88" s="167">
        <v>1</v>
      </c>
      <c r="AB88" s="167">
        <v>1</v>
      </c>
      <c r="AC88" s="167">
        <v>1</v>
      </c>
      <c r="AZ88" s="167">
        <v>1</v>
      </c>
      <c r="BA88" s="167">
        <f>IF(AZ88=1,G88,0)</f>
        <v>0</v>
      </c>
      <c r="BB88" s="167">
        <f>IF(AZ88=2,G88,0)</f>
        <v>0</v>
      </c>
      <c r="BC88" s="167">
        <f>IF(AZ88=3,G88,0)</f>
        <v>0</v>
      </c>
      <c r="BD88" s="167">
        <f>IF(AZ88=4,G88,0)</f>
        <v>0</v>
      </c>
      <c r="BE88" s="167">
        <f>IF(AZ88=5,G88,0)</f>
        <v>0</v>
      </c>
      <c r="CA88" s="202">
        <v>1</v>
      </c>
      <c r="CB88" s="202">
        <v>1</v>
      </c>
      <c r="CZ88" s="167">
        <v>0</v>
      </c>
    </row>
    <row r="89" spans="1:104" ht="22.5">
      <c r="A89" s="196">
        <v>17</v>
      </c>
      <c r="B89" s="197" t="s">
        <v>146</v>
      </c>
      <c r="C89" s="198" t="s">
        <v>147</v>
      </c>
      <c r="D89" s="199" t="s">
        <v>145</v>
      </c>
      <c r="E89" s="200">
        <v>11.22</v>
      </c>
      <c r="F89" s="200"/>
      <c r="G89" s="201">
        <f>E89*F89</f>
        <v>0</v>
      </c>
      <c r="O89" s="195">
        <v>2</v>
      </c>
      <c r="AA89" s="167">
        <v>1</v>
      </c>
      <c r="AB89" s="167">
        <v>1</v>
      </c>
      <c r="AC89" s="167">
        <v>1</v>
      </c>
      <c r="AZ89" s="167">
        <v>1</v>
      </c>
      <c r="BA89" s="167">
        <f>IF(AZ89=1,G89,0)</f>
        <v>0</v>
      </c>
      <c r="BB89" s="167">
        <f>IF(AZ89=2,G89,0)</f>
        <v>0</v>
      </c>
      <c r="BC89" s="167">
        <f>IF(AZ89=3,G89,0)</f>
        <v>0</v>
      </c>
      <c r="BD89" s="167">
        <f>IF(AZ89=4,G89,0)</f>
        <v>0</v>
      </c>
      <c r="BE89" s="167">
        <f>IF(AZ89=5,G89,0)</f>
        <v>0</v>
      </c>
      <c r="CA89" s="202">
        <v>1</v>
      </c>
      <c r="CB89" s="202">
        <v>1</v>
      </c>
      <c r="CZ89" s="167">
        <v>0</v>
      </c>
    </row>
    <row r="90" spans="1:104" ht="22.5">
      <c r="A90" s="196">
        <v>18</v>
      </c>
      <c r="B90" s="197" t="s">
        <v>148</v>
      </c>
      <c r="C90" s="198" t="s">
        <v>149</v>
      </c>
      <c r="D90" s="199" t="s">
        <v>145</v>
      </c>
      <c r="E90" s="200">
        <v>17.567299999999999</v>
      </c>
      <c r="F90" s="200"/>
      <c r="G90" s="201">
        <f>E90*F90</f>
        <v>0</v>
      </c>
      <c r="O90" s="195">
        <v>2</v>
      </c>
      <c r="AA90" s="167">
        <v>1</v>
      </c>
      <c r="AB90" s="167">
        <v>1</v>
      </c>
      <c r="AC90" s="167">
        <v>1</v>
      </c>
      <c r="AZ90" s="167">
        <v>1</v>
      </c>
      <c r="BA90" s="167">
        <f>IF(AZ90=1,G90,0)</f>
        <v>0</v>
      </c>
      <c r="BB90" s="167">
        <f>IF(AZ90=2,G90,0)</f>
        <v>0</v>
      </c>
      <c r="BC90" s="167">
        <f>IF(AZ90=3,G90,0)</f>
        <v>0</v>
      </c>
      <c r="BD90" s="167">
        <f>IF(AZ90=4,G90,0)</f>
        <v>0</v>
      </c>
      <c r="BE90" s="167">
        <f>IF(AZ90=5,G90,0)</f>
        <v>0</v>
      </c>
      <c r="CA90" s="202">
        <v>1</v>
      </c>
      <c r="CB90" s="202">
        <v>1</v>
      </c>
      <c r="CZ90" s="167">
        <v>0</v>
      </c>
    </row>
    <row r="91" spans="1:104" ht="22.5">
      <c r="A91" s="196">
        <v>19</v>
      </c>
      <c r="B91" s="197" t="s">
        <v>150</v>
      </c>
      <c r="C91" s="198" t="s">
        <v>151</v>
      </c>
      <c r="D91" s="199" t="s">
        <v>145</v>
      </c>
      <c r="E91" s="200">
        <v>2.2440000000000002</v>
      </c>
      <c r="F91" s="200"/>
      <c r="G91" s="201">
        <f>E91*F91</f>
        <v>0</v>
      </c>
      <c r="O91" s="195">
        <v>2</v>
      </c>
      <c r="AA91" s="167">
        <v>1</v>
      </c>
      <c r="AB91" s="167">
        <v>1</v>
      </c>
      <c r="AC91" s="167">
        <v>1</v>
      </c>
      <c r="AZ91" s="167">
        <v>1</v>
      </c>
      <c r="BA91" s="167">
        <f>IF(AZ91=1,G91,0)</f>
        <v>0</v>
      </c>
      <c r="BB91" s="167">
        <f>IF(AZ91=2,G91,0)</f>
        <v>0</v>
      </c>
      <c r="BC91" s="167">
        <f>IF(AZ91=3,G91,0)</f>
        <v>0</v>
      </c>
      <c r="BD91" s="167">
        <f>IF(AZ91=4,G91,0)</f>
        <v>0</v>
      </c>
      <c r="BE91" s="167">
        <f>IF(AZ91=5,G91,0)</f>
        <v>0</v>
      </c>
      <c r="CA91" s="202">
        <v>1</v>
      </c>
      <c r="CB91" s="202">
        <v>1</v>
      </c>
      <c r="CZ91" s="167">
        <v>0</v>
      </c>
    </row>
    <row r="92" spans="1:104">
      <c r="A92" s="203"/>
      <c r="B92" s="204"/>
      <c r="C92" s="205" t="s">
        <v>152</v>
      </c>
      <c r="D92" s="206"/>
      <c r="E92" s="206"/>
      <c r="F92" s="206"/>
      <c r="G92" s="207"/>
      <c r="L92" s="208" t="s">
        <v>152</v>
      </c>
      <c r="O92" s="195">
        <v>3</v>
      </c>
    </row>
    <row r="93" spans="1:104">
      <c r="A93" s="196">
        <v>20</v>
      </c>
      <c r="B93" s="197" t="s">
        <v>153</v>
      </c>
      <c r="C93" s="198" t="s">
        <v>154</v>
      </c>
      <c r="D93" s="199" t="s">
        <v>145</v>
      </c>
      <c r="E93" s="200">
        <v>38.9129</v>
      </c>
      <c r="F93" s="200"/>
      <c r="G93" s="201">
        <f>E93*F93</f>
        <v>0</v>
      </c>
      <c r="O93" s="195">
        <v>2</v>
      </c>
      <c r="AA93" s="167">
        <v>3</v>
      </c>
      <c r="AB93" s="167">
        <v>1</v>
      </c>
      <c r="AC93" s="167" t="s">
        <v>153</v>
      </c>
      <c r="AZ93" s="167">
        <v>1</v>
      </c>
      <c r="BA93" s="167">
        <f>IF(AZ93=1,G93,0)</f>
        <v>0</v>
      </c>
      <c r="BB93" s="167">
        <f>IF(AZ93=2,G93,0)</f>
        <v>0</v>
      </c>
      <c r="BC93" s="167">
        <f>IF(AZ93=3,G93,0)</f>
        <v>0</v>
      </c>
      <c r="BD93" s="167">
        <f>IF(AZ93=4,G93,0)</f>
        <v>0</v>
      </c>
      <c r="BE93" s="167">
        <f>IF(AZ93=5,G93,0)</f>
        <v>0</v>
      </c>
      <c r="CA93" s="202">
        <v>3</v>
      </c>
      <c r="CB93" s="202">
        <v>1</v>
      </c>
      <c r="CZ93" s="167">
        <v>1</v>
      </c>
    </row>
    <row r="94" spans="1:104">
      <c r="A94" s="203"/>
      <c r="B94" s="209"/>
      <c r="C94" s="210" t="s">
        <v>87</v>
      </c>
      <c r="D94" s="211"/>
      <c r="E94" s="212">
        <v>0</v>
      </c>
      <c r="F94" s="213"/>
      <c r="G94" s="214"/>
      <c r="M94" s="208" t="s">
        <v>87</v>
      </c>
      <c r="O94" s="195"/>
    </row>
    <row r="95" spans="1:104">
      <c r="A95" s="203"/>
      <c r="B95" s="209"/>
      <c r="C95" s="210" t="s">
        <v>155</v>
      </c>
      <c r="D95" s="211"/>
      <c r="E95" s="212">
        <v>38.9129</v>
      </c>
      <c r="F95" s="213"/>
      <c r="G95" s="214"/>
      <c r="M95" s="208" t="s">
        <v>155</v>
      </c>
      <c r="O95" s="195"/>
    </row>
    <row r="96" spans="1:104">
      <c r="A96" s="203"/>
      <c r="B96" s="209"/>
      <c r="C96" s="236" t="s">
        <v>114</v>
      </c>
      <c r="D96" s="211"/>
      <c r="E96" s="235">
        <v>0</v>
      </c>
      <c r="F96" s="213"/>
      <c r="G96" s="214"/>
      <c r="M96" s="208" t="s">
        <v>114</v>
      </c>
      <c r="O96" s="195"/>
    </row>
    <row r="97" spans="1:104">
      <c r="A97" s="203"/>
      <c r="B97" s="209"/>
      <c r="C97" s="236" t="s">
        <v>140</v>
      </c>
      <c r="D97" s="211"/>
      <c r="E97" s="235">
        <v>0</v>
      </c>
      <c r="F97" s="213"/>
      <c r="G97" s="214"/>
      <c r="M97" s="208">
        <v>0</v>
      </c>
      <c r="O97" s="195"/>
    </row>
    <row r="98" spans="1:104">
      <c r="A98" s="203"/>
      <c r="B98" s="209"/>
      <c r="C98" s="236" t="s">
        <v>119</v>
      </c>
      <c r="D98" s="211"/>
      <c r="E98" s="235">
        <v>0</v>
      </c>
      <c r="F98" s="213"/>
      <c r="G98" s="214"/>
      <c r="M98" s="208" t="s">
        <v>119</v>
      </c>
      <c r="O98" s="195"/>
    </row>
    <row r="99" spans="1:104">
      <c r="A99" s="196">
        <v>21</v>
      </c>
      <c r="B99" s="197" t="s">
        <v>156</v>
      </c>
      <c r="C99" s="198" t="s">
        <v>157</v>
      </c>
      <c r="D99" s="199" t="s">
        <v>145</v>
      </c>
      <c r="E99" s="200">
        <v>14.7555</v>
      </c>
      <c r="F99" s="200"/>
      <c r="G99" s="201">
        <f>E99*F99</f>
        <v>0</v>
      </c>
      <c r="O99" s="195">
        <v>2</v>
      </c>
      <c r="AA99" s="167">
        <v>3</v>
      </c>
      <c r="AB99" s="167">
        <v>1</v>
      </c>
      <c r="AC99" s="167" t="s">
        <v>156</v>
      </c>
      <c r="AZ99" s="167">
        <v>1</v>
      </c>
      <c r="BA99" s="167">
        <f>IF(AZ99=1,G99,0)</f>
        <v>0</v>
      </c>
      <c r="BB99" s="167">
        <f>IF(AZ99=2,G99,0)</f>
        <v>0</v>
      </c>
      <c r="BC99" s="167">
        <f>IF(AZ99=3,G99,0)</f>
        <v>0</v>
      </c>
      <c r="BD99" s="167">
        <f>IF(AZ99=4,G99,0)</f>
        <v>0</v>
      </c>
      <c r="BE99" s="167">
        <f>IF(AZ99=5,G99,0)</f>
        <v>0</v>
      </c>
      <c r="CA99" s="202">
        <v>3</v>
      </c>
      <c r="CB99" s="202">
        <v>1</v>
      </c>
      <c r="CZ99" s="167">
        <v>1</v>
      </c>
    </row>
    <row r="100" spans="1:104">
      <c r="A100" s="203"/>
      <c r="B100" s="209"/>
      <c r="C100" s="210" t="s">
        <v>87</v>
      </c>
      <c r="D100" s="211"/>
      <c r="E100" s="212">
        <v>0</v>
      </c>
      <c r="F100" s="213"/>
      <c r="G100" s="214"/>
      <c r="M100" s="208" t="s">
        <v>87</v>
      </c>
      <c r="O100" s="195"/>
    </row>
    <row r="101" spans="1:104">
      <c r="A101" s="203"/>
      <c r="B101" s="209"/>
      <c r="C101" s="210" t="s">
        <v>158</v>
      </c>
      <c r="D101" s="211"/>
      <c r="E101" s="212">
        <v>14.7555</v>
      </c>
      <c r="F101" s="213"/>
      <c r="G101" s="214"/>
      <c r="M101" s="208" t="s">
        <v>158</v>
      </c>
      <c r="O101" s="195"/>
    </row>
    <row r="102" spans="1:104">
      <c r="A102" s="203"/>
      <c r="B102" s="209"/>
      <c r="C102" s="236" t="s">
        <v>114</v>
      </c>
      <c r="D102" s="211"/>
      <c r="E102" s="235">
        <v>0</v>
      </c>
      <c r="F102" s="213"/>
      <c r="G102" s="214"/>
      <c r="M102" s="208" t="s">
        <v>114</v>
      </c>
      <c r="O102" s="195"/>
    </row>
    <row r="103" spans="1:104">
      <c r="A103" s="203"/>
      <c r="B103" s="209"/>
      <c r="C103" s="236" t="s">
        <v>115</v>
      </c>
      <c r="D103" s="211"/>
      <c r="E103" s="235">
        <v>44.2</v>
      </c>
      <c r="F103" s="213"/>
      <c r="G103" s="214"/>
      <c r="M103" s="208" t="s">
        <v>115</v>
      </c>
      <c r="O103" s="195"/>
    </row>
    <row r="104" spans="1:104">
      <c r="A104" s="203"/>
      <c r="B104" s="209"/>
      <c r="C104" s="236" t="s">
        <v>116</v>
      </c>
      <c r="D104" s="211"/>
      <c r="E104" s="235">
        <v>-6.8</v>
      </c>
      <c r="F104" s="213"/>
      <c r="G104" s="214"/>
      <c r="M104" s="208" t="s">
        <v>116</v>
      </c>
      <c r="O104" s="195"/>
    </row>
    <row r="105" spans="1:104" ht="22.5">
      <c r="A105" s="203"/>
      <c r="B105" s="209"/>
      <c r="C105" s="236" t="s">
        <v>135</v>
      </c>
      <c r="D105" s="211"/>
      <c r="E105" s="235">
        <v>-27.2</v>
      </c>
      <c r="F105" s="213"/>
      <c r="G105" s="214"/>
      <c r="M105" s="208" t="s">
        <v>135</v>
      </c>
      <c r="O105" s="195"/>
    </row>
    <row r="106" spans="1:104" ht="22.5">
      <c r="A106" s="203"/>
      <c r="B106" s="209"/>
      <c r="C106" s="236" t="s">
        <v>136</v>
      </c>
      <c r="D106" s="211"/>
      <c r="E106" s="235">
        <v>-2.4</v>
      </c>
      <c r="F106" s="213"/>
      <c r="G106" s="214"/>
      <c r="M106" s="208" t="s">
        <v>136</v>
      </c>
      <c r="O106" s="195"/>
    </row>
    <row r="107" spans="1:104">
      <c r="A107" s="203"/>
      <c r="B107" s="209"/>
      <c r="C107" s="236" t="s">
        <v>140</v>
      </c>
      <c r="D107" s="211"/>
      <c r="E107" s="235">
        <v>0</v>
      </c>
      <c r="F107" s="213"/>
      <c r="G107" s="214"/>
      <c r="M107" s="208">
        <v>0</v>
      </c>
      <c r="O107" s="195"/>
    </row>
    <row r="108" spans="1:104">
      <c r="A108" s="203"/>
      <c r="B108" s="209"/>
      <c r="C108" s="236" t="s">
        <v>119</v>
      </c>
      <c r="D108" s="211"/>
      <c r="E108" s="235">
        <v>7.800000000000006</v>
      </c>
      <c r="F108" s="213"/>
      <c r="G108" s="214"/>
      <c r="M108" s="208" t="s">
        <v>119</v>
      </c>
      <c r="O108" s="195"/>
    </row>
    <row r="109" spans="1:104">
      <c r="A109" s="215"/>
      <c r="B109" s="216" t="s">
        <v>74</v>
      </c>
      <c r="C109" s="217" t="str">
        <f>CONCATENATE(B7," ",C7)</f>
        <v>1 Zemní práce</v>
      </c>
      <c r="D109" s="218"/>
      <c r="E109" s="219"/>
      <c r="F109" s="220"/>
      <c r="G109" s="221">
        <f>SUM(G7:G108)</f>
        <v>0</v>
      </c>
      <c r="O109" s="195">
        <v>4</v>
      </c>
      <c r="BA109" s="222">
        <f>SUM(BA7:BA108)</f>
        <v>0</v>
      </c>
      <c r="BB109" s="222">
        <f>SUM(BB7:BB108)</f>
        <v>0</v>
      </c>
      <c r="BC109" s="222">
        <f>SUM(BC7:BC108)</f>
        <v>0</v>
      </c>
      <c r="BD109" s="222">
        <f>SUM(BD7:BD108)</f>
        <v>0</v>
      </c>
      <c r="BE109" s="222">
        <f>SUM(BE7:BE108)</f>
        <v>0</v>
      </c>
    </row>
    <row r="110" spans="1:104">
      <c r="A110" s="188" t="s">
        <v>71</v>
      </c>
      <c r="B110" s="189" t="s">
        <v>159</v>
      </c>
      <c r="C110" s="190" t="s">
        <v>160</v>
      </c>
      <c r="D110" s="191"/>
      <c r="E110" s="192"/>
      <c r="F110" s="192"/>
      <c r="G110" s="193"/>
      <c r="H110" s="194"/>
      <c r="I110" s="194"/>
      <c r="O110" s="195">
        <v>1</v>
      </c>
    </row>
    <row r="111" spans="1:104">
      <c r="A111" s="196">
        <v>22</v>
      </c>
      <c r="B111" s="197" t="s">
        <v>161</v>
      </c>
      <c r="C111" s="198" t="s">
        <v>162</v>
      </c>
      <c r="D111" s="199" t="s">
        <v>106</v>
      </c>
      <c r="E111" s="200">
        <v>5.0999999999999996</v>
      </c>
      <c r="F111" s="200"/>
      <c r="G111" s="201">
        <f>E111*F111</f>
        <v>0</v>
      </c>
      <c r="O111" s="195">
        <v>2</v>
      </c>
      <c r="AA111" s="167">
        <v>1</v>
      </c>
      <c r="AB111" s="167">
        <v>1</v>
      </c>
      <c r="AC111" s="167">
        <v>1</v>
      </c>
      <c r="AZ111" s="167">
        <v>1</v>
      </c>
      <c r="BA111" s="167">
        <f>IF(AZ111=1,G111,0)</f>
        <v>0</v>
      </c>
      <c r="BB111" s="167">
        <f>IF(AZ111=2,G111,0)</f>
        <v>0</v>
      </c>
      <c r="BC111" s="167">
        <f>IF(AZ111=3,G111,0)</f>
        <v>0</v>
      </c>
      <c r="BD111" s="167">
        <f>IF(AZ111=4,G111,0)</f>
        <v>0</v>
      </c>
      <c r="BE111" s="167">
        <f>IF(AZ111=5,G111,0)</f>
        <v>0</v>
      </c>
      <c r="CA111" s="202">
        <v>1</v>
      </c>
      <c r="CB111" s="202">
        <v>1</v>
      </c>
      <c r="CZ111" s="167">
        <v>0.43051</v>
      </c>
    </row>
    <row r="112" spans="1:104">
      <c r="A112" s="203"/>
      <c r="B112" s="209"/>
      <c r="C112" s="210" t="s">
        <v>87</v>
      </c>
      <c r="D112" s="211"/>
      <c r="E112" s="212">
        <v>0</v>
      </c>
      <c r="F112" s="213"/>
      <c r="G112" s="214"/>
      <c r="M112" s="208" t="s">
        <v>87</v>
      </c>
      <c r="O112" s="195"/>
    </row>
    <row r="113" spans="1:104">
      <c r="A113" s="203"/>
      <c r="B113" s="209"/>
      <c r="C113" s="210" t="s">
        <v>163</v>
      </c>
      <c r="D113" s="211"/>
      <c r="E113" s="212">
        <v>5.0999999999999996</v>
      </c>
      <c r="F113" s="213"/>
      <c r="G113" s="214"/>
      <c r="M113" s="208" t="s">
        <v>163</v>
      </c>
      <c r="O113" s="195"/>
    </row>
    <row r="114" spans="1:104">
      <c r="A114" s="203"/>
      <c r="B114" s="209"/>
      <c r="C114" s="236" t="s">
        <v>114</v>
      </c>
      <c r="D114" s="211"/>
      <c r="E114" s="235">
        <v>0</v>
      </c>
      <c r="F114" s="213"/>
      <c r="G114" s="214"/>
      <c r="M114" s="208" t="s">
        <v>114</v>
      </c>
      <c r="O114" s="195"/>
    </row>
    <row r="115" spans="1:104">
      <c r="A115" s="203"/>
      <c r="B115" s="209"/>
      <c r="C115" s="236" t="s">
        <v>140</v>
      </c>
      <c r="D115" s="211"/>
      <c r="E115" s="235">
        <v>0</v>
      </c>
      <c r="F115" s="213"/>
      <c r="G115" s="214"/>
      <c r="M115" s="208">
        <v>0</v>
      </c>
      <c r="O115" s="195"/>
    </row>
    <row r="116" spans="1:104">
      <c r="A116" s="203"/>
      <c r="B116" s="209"/>
      <c r="C116" s="236" t="s">
        <v>119</v>
      </c>
      <c r="D116" s="211"/>
      <c r="E116" s="235">
        <v>0</v>
      </c>
      <c r="F116" s="213"/>
      <c r="G116" s="214"/>
      <c r="M116" s="208" t="s">
        <v>119</v>
      </c>
      <c r="O116" s="195"/>
    </row>
    <row r="117" spans="1:104">
      <c r="A117" s="215"/>
      <c r="B117" s="216" t="s">
        <v>74</v>
      </c>
      <c r="C117" s="217" t="str">
        <f>CONCATENATE(B110," ",C110)</f>
        <v>45 Podkladní a vedlejší konstrukce</v>
      </c>
      <c r="D117" s="218"/>
      <c r="E117" s="219"/>
      <c r="F117" s="220"/>
      <c r="G117" s="221">
        <f>SUM(G110:G116)</f>
        <v>0</v>
      </c>
      <c r="O117" s="195">
        <v>4</v>
      </c>
      <c r="BA117" s="222">
        <f>SUM(BA110:BA116)</f>
        <v>0</v>
      </c>
      <c r="BB117" s="222">
        <f>SUM(BB110:BB116)</f>
        <v>0</v>
      </c>
      <c r="BC117" s="222">
        <f>SUM(BC110:BC116)</f>
        <v>0</v>
      </c>
      <c r="BD117" s="222">
        <f>SUM(BD110:BD116)</f>
        <v>0</v>
      </c>
      <c r="BE117" s="222">
        <f>SUM(BE110:BE116)</f>
        <v>0</v>
      </c>
    </row>
    <row r="118" spans="1:104">
      <c r="A118" s="188" t="s">
        <v>71</v>
      </c>
      <c r="B118" s="189" t="s">
        <v>164</v>
      </c>
      <c r="C118" s="190" t="s">
        <v>165</v>
      </c>
      <c r="D118" s="191"/>
      <c r="E118" s="192"/>
      <c r="F118" s="192"/>
      <c r="G118" s="193"/>
      <c r="H118" s="194"/>
      <c r="I118" s="194"/>
      <c r="O118" s="195">
        <v>1</v>
      </c>
    </row>
    <row r="119" spans="1:104">
      <c r="A119" s="196">
        <v>23</v>
      </c>
      <c r="B119" s="197" t="s">
        <v>166</v>
      </c>
      <c r="C119" s="198" t="s">
        <v>167</v>
      </c>
      <c r="D119" s="199" t="s">
        <v>145</v>
      </c>
      <c r="E119" s="200">
        <v>9.5523000000000007</v>
      </c>
      <c r="F119" s="200"/>
      <c r="G119" s="201">
        <f>E119*F119</f>
        <v>0</v>
      </c>
      <c r="O119" s="195">
        <v>2</v>
      </c>
      <c r="AA119" s="167">
        <v>1</v>
      </c>
      <c r="AB119" s="167">
        <v>1</v>
      </c>
      <c r="AC119" s="167">
        <v>1</v>
      </c>
      <c r="AZ119" s="167">
        <v>1</v>
      </c>
      <c r="BA119" s="167">
        <f>IF(AZ119=1,G119,0)</f>
        <v>0</v>
      </c>
      <c r="BB119" s="167">
        <f>IF(AZ119=2,G119,0)</f>
        <v>0</v>
      </c>
      <c r="BC119" s="167">
        <f>IF(AZ119=3,G119,0)</f>
        <v>0</v>
      </c>
      <c r="BD119" s="167">
        <f>IF(AZ119=4,G119,0)</f>
        <v>0</v>
      </c>
      <c r="BE119" s="167">
        <f>IF(AZ119=5,G119,0)</f>
        <v>0</v>
      </c>
      <c r="CA119" s="202">
        <v>1</v>
      </c>
      <c r="CB119" s="202">
        <v>1</v>
      </c>
      <c r="CZ119" s="167">
        <v>1.1000000000000001</v>
      </c>
    </row>
    <row r="120" spans="1:104">
      <c r="A120" s="203"/>
      <c r="B120" s="209"/>
      <c r="C120" s="210" t="s">
        <v>87</v>
      </c>
      <c r="D120" s="211"/>
      <c r="E120" s="212">
        <v>0</v>
      </c>
      <c r="F120" s="213"/>
      <c r="G120" s="214"/>
      <c r="M120" s="208" t="s">
        <v>87</v>
      </c>
      <c r="O120" s="195"/>
    </row>
    <row r="121" spans="1:104">
      <c r="A121" s="203"/>
      <c r="B121" s="209"/>
      <c r="C121" s="210" t="s">
        <v>168</v>
      </c>
      <c r="D121" s="211"/>
      <c r="E121" s="212">
        <v>9.5523000000000007</v>
      </c>
      <c r="F121" s="213"/>
      <c r="G121" s="214"/>
      <c r="M121" s="208" t="s">
        <v>168</v>
      </c>
      <c r="O121" s="195"/>
    </row>
    <row r="122" spans="1:104">
      <c r="A122" s="196">
        <v>24</v>
      </c>
      <c r="B122" s="197" t="s">
        <v>169</v>
      </c>
      <c r="C122" s="198" t="s">
        <v>170</v>
      </c>
      <c r="D122" s="199" t="s">
        <v>145</v>
      </c>
      <c r="E122" s="200">
        <v>4.25</v>
      </c>
      <c r="F122" s="200"/>
      <c r="G122" s="201">
        <f>E122*F122</f>
        <v>0</v>
      </c>
      <c r="O122" s="195">
        <v>2</v>
      </c>
      <c r="AA122" s="167">
        <v>1</v>
      </c>
      <c r="AB122" s="167">
        <v>1</v>
      </c>
      <c r="AC122" s="167">
        <v>1</v>
      </c>
      <c r="AZ122" s="167">
        <v>1</v>
      </c>
      <c r="BA122" s="167">
        <f>IF(AZ122=1,G122,0)</f>
        <v>0</v>
      </c>
      <c r="BB122" s="167">
        <f>IF(AZ122=2,G122,0)</f>
        <v>0</v>
      </c>
      <c r="BC122" s="167">
        <f>IF(AZ122=3,G122,0)</f>
        <v>0</v>
      </c>
      <c r="BD122" s="167">
        <f>IF(AZ122=4,G122,0)</f>
        <v>0</v>
      </c>
      <c r="BE122" s="167">
        <f>IF(AZ122=5,G122,0)</f>
        <v>0</v>
      </c>
      <c r="CA122" s="202">
        <v>1</v>
      </c>
      <c r="CB122" s="202">
        <v>1</v>
      </c>
      <c r="CZ122" s="167">
        <v>1</v>
      </c>
    </row>
    <row r="123" spans="1:104">
      <c r="A123" s="203"/>
      <c r="B123" s="209"/>
      <c r="C123" s="210" t="s">
        <v>87</v>
      </c>
      <c r="D123" s="211"/>
      <c r="E123" s="212">
        <v>0</v>
      </c>
      <c r="F123" s="213"/>
      <c r="G123" s="214"/>
      <c r="M123" s="208" t="s">
        <v>87</v>
      </c>
      <c r="O123" s="195"/>
    </row>
    <row r="124" spans="1:104">
      <c r="A124" s="203"/>
      <c r="B124" s="209"/>
      <c r="C124" s="210" t="s">
        <v>171</v>
      </c>
      <c r="D124" s="211"/>
      <c r="E124" s="212">
        <v>4.25</v>
      </c>
      <c r="F124" s="213"/>
      <c r="G124" s="214"/>
      <c r="M124" s="208" t="s">
        <v>171</v>
      </c>
      <c r="O124" s="195"/>
    </row>
    <row r="125" spans="1:104" ht="22.5">
      <c r="A125" s="196">
        <v>25</v>
      </c>
      <c r="B125" s="197" t="s">
        <v>172</v>
      </c>
      <c r="C125" s="198" t="s">
        <v>173</v>
      </c>
      <c r="D125" s="199" t="s">
        <v>86</v>
      </c>
      <c r="E125" s="200">
        <v>27</v>
      </c>
      <c r="F125" s="200"/>
      <c r="G125" s="201">
        <f>E125*F125</f>
        <v>0</v>
      </c>
      <c r="O125" s="195">
        <v>2</v>
      </c>
      <c r="AA125" s="167">
        <v>1</v>
      </c>
      <c r="AB125" s="167">
        <v>1</v>
      </c>
      <c r="AC125" s="167">
        <v>1</v>
      </c>
      <c r="AZ125" s="167">
        <v>1</v>
      </c>
      <c r="BA125" s="167">
        <f>IF(AZ125=1,G125,0)</f>
        <v>0</v>
      </c>
      <c r="BB125" s="167">
        <f>IF(AZ125=2,G125,0)</f>
        <v>0</v>
      </c>
      <c r="BC125" s="167">
        <f>IF(AZ125=3,G125,0)</f>
        <v>0</v>
      </c>
      <c r="BD125" s="167">
        <f>IF(AZ125=4,G125,0)</f>
        <v>0</v>
      </c>
      <c r="BE125" s="167">
        <f>IF(AZ125=5,G125,0)</f>
        <v>0</v>
      </c>
      <c r="CA125" s="202">
        <v>1</v>
      </c>
      <c r="CB125" s="202">
        <v>1</v>
      </c>
      <c r="CZ125" s="167">
        <v>0.10255</v>
      </c>
    </row>
    <row r="126" spans="1:104">
      <c r="A126" s="203"/>
      <c r="B126" s="209"/>
      <c r="C126" s="210" t="s">
        <v>87</v>
      </c>
      <c r="D126" s="211"/>
      <c r="E126" s="212">
        <v>0</v>
      </c>
      <c r="F126" s="213"/>
      <c r="G126" s="214"/>
      <c r="M126" s="208" t="s">
        <v>87</v>
      </c>
      <c r="O126" s="195"/>
    </row>
    <row r="127" spans="1:104">
      <c r="A127" s="203"/>
      <c r="B127" s="209"/>
      <c r="C127" s="210" t="s">
        <v>93</v>
      </c>
      <c r="D127" s="211"/>
      <c r="E127" s="212">
        <v>27</v>
      </c>
      <c r="F127" s="213"/>
      <c r="G127" s="214"/>
      <c r="M127" s="208" t="s">
        <v>93</v>
      </c>
      <c r="O127" s="195"/>
    </row>
    <row r="128" spans="1:104">
      <c r="A128" s="196">
        <v>26</v>
      </c>
      <c r="B128" s="197" t="s">
        <v>174</v>
      </c>
      <c r="C128" s="198" t="s">
        <v>175</v>
      </c>
      <c r="D128" s="199" t="s">
        <v>86</v>
      </c>
      <c r="E128" s="200">
        <v>27</v>
      </c>
      <c r="F128" s="200"/>
      <c r="G128" s="201">
        <f>E128*F128</f>
        <v>0</v>
      </c>
      <c r="O128" s="195">
        <v>2</v>
      </c>
      <c r="AA128" s="167">
        <v>1</v>
      </c>
      <c r="AB128" s="167">
        <v>1</v>
      </c>
      <c r="AC128" s="167">
        <v>1</v>
      </c>
      <c r="AZ128" s="167">
        <v>1</v>
      </c>
      <c r="BA128" s="167">
        <f>IF(AZ128=1,G128,0)</f>
        <v>0</v>
      </c>
      <c r="BB128" s="167">
        <f>IF(AZ128=2,G128,0)</f>
        <v>0</v>
      </c>
      <c r="BC128" s="167">
        <f>IF(AZ128=3,G128,0)</f>
        <v>0</v>
      </c>
      <c r="BD128" s="167">
        <f>IF(AZ128=4,G128,0)</f>
        <v>0</v>
      </c>
      <c r="BE128" s="167">
        <f>IF(AZ128=5,G128,0)</f>
        <v>0</v>
      </c>
      <c r="CA128" s="202">
        <v>1</v>
      </c>
      <c r="CB128" s="202">
        <v>1</v>
      </c>
      <c r="CZ128" s="167">
        <v>7.1000000000000002E-4</v>
      </c>
    </row>
    <row r="129" spans="1:104">
      <c r="A129" s="203"/>
      <c r="B129" s="209"/>
      <c r="C129" s="210" t="s">
        <v>87</v>
      </c>
      <c r="D129" s="211"/>
      <c r="E129" s="212">
        <v>0</v>
      </c>
      <c r="F129" s="213"/>
      <c r="G129" s="214"/>
      <c r="M129" s="208" t="s">
        <v>87</v>
      </c>
      <c r="O129" s="195"/>
    </row>
    <row r="130" spans="1:104">
      <c r="A130" s="203"/>
      <c r="B130" s="209"/>
      <c r="C130" s="210" t="s">
        <v>93</v>
      </c>
      <c r="D130" s="211"/>
      <c r="E130" s="212">
        <v>27</v>
      </c>
      <c r="F130" s="213"/>
      <c r="G130" s="214"/>
      <c r="M130" s="208" t="s">
        <v>93</v>
      </c>
      <c r="O130" s="195"/>
    </row>
    <row r="131" spans="1:104">
      <c r="A131" s="196">
        <v>27</v>
      </c>
      <c r="B131" s="197" t="s">
        <v>176</v>
      </c>
      <c r="C131" s="198" t="s">
        <v>177</v>
      </c>
      <c r="D131" s="199" t="s">
        <v>81</v>
      </c>
      <c r="E131" s="200">
        <v>35.5</v>
      </c>
      <c r="F131" s="200"/>
      <c r="G131" s="201">
        <f>E131*F131</f>
        <v>0</v>
      </c>
      <c r="O131" s="195">
        <v>2</v>
      </c>
      <c r="AA131" s="167">
        <v>1</v>
      </c>
      <c r="AB131" s="167">
        <v>1</v>
      </c>
      <c r="AC131" s="167">
        <v>1</v>
      </c>
      <c r="AZ131" s="167">
        <v>1</v>
      </c>
      <c r="BA131" s="167">
        <f>IF(AZ131=1,G131,0)</f>
        <v>0</v>
      </c>
      <c r="BB131" s="167">
        <f>IF(AZ131=2,G131,0)</f>
        <v>0</v>
      </c>
      <c r="BC131" s="167">
        <f>IF(AZ131=3,G131,0)</f>
        <v>0</v>
      </c>
      <c r="BD131" s="167">
        <f>IF(AZ131=4,G131,0)</f>
        <v>0</v>
      </c>
      <c r="BE131" s="167">
        <f>IF(AZ131=5,G131,0)</f>
        <v>0</v>
      </c>
      <c r="CA131" s="202">
        <v>1</v>
      </c>
      <c r="CB131" s="202">
        <v>1</v>
      </c>
      <c r="CZ131" s="167">
        <v>2.2399999999999998E-3</v>
      </c>
    </row>
    <row r="132" spans="1:104">
      <c r="A132" s="203"/>
      <c r="B132" s="204"/>
      <c r="C132" s="205" t="s">
        <v>178</v>
      </c>
      <c r="D132" s="206"/>
      <c r="E132" s="206"/>
      <c r="F132" s="206"/>
      <c r="G132" s="207"/>
      <c r="L132" s="208" t="s">
        <v>178</v>
      </c>
      <c r="O132" s="195">
        <v>3</v>
      </c>
    </row>
    <row r="133" spans="1:104">
      <c r="A133" s="203"/>
      <c r="B133" s="209"/>
      <c r="C133" s="210" t="s">
        <v>87</v>
      </c>
      <c r="D133" s="211"/>
      <c r="E133" s="212">
        <v>0</v>
      </c>
      <c r="F133" s="213"/>
      <c r="G133" s="214"/>
      <c r="M133" s="208" t="s">
        <v>87</v>
      </c>
      <c r="O133" s="195"/>
    </row>
    <row r="134" spans="1:104">
      <c r="A134" s="203"/>
      <c r="B134" s="209"/>
      <c r="C134" s="210" t="s">
        <v>179</v>
      </c>
      <c r="D134" s="211"/>
      <c r="E134" s="212">
        <v>35.5</v>
      </c>
      <c r="F134" s="213"/>
      <c r="G134" s="214"/>
      <c r="M134" s="208" t="s">
        <v>179</v>
      </c>
      <c r="O134" s="195"/>
    </row>
    <row r="135" spans="1:104">
      <c r="A135" s="196">
        <v>28</v>
      </c>
      <c r="B135" s="197" t="s">
        <v>180</v>
      </c>
      <c r="C135" s="198" t="s">
        <v>181</v>
      </c>
      <c r="D135" s="199" t="s">
        <v>81</v>
      </c>
      <c r="E135" s="200">
        <v>37.5</v>
      </c>
      <c r="F135" s="200"/>
      <c r="G135" s="201">
        <f>E135*F135</f>
        <v>0</v>
      </c>
      <c r="O135" s="195">
        <v>2</v>
      </c>
      <c r="AA135" s="167">
        <v>1</v>
      </c>
      <c r="AB135" s="167">
        <v>1</v>
      </c>
      <c r="AC135" s="167">
        <v>1</v>
      </c>
      <c r="AZ135" s="167">
        <v>1</v>
      </c>
      <c r="BA135" s="167">
        <f>IF(AZ135=1,G135,0)</f>
        <v>0</v>
      </c>
      <c r="BB135" s="167">
        <f>IF(AZ135=2,G135,0)</f>
        <v>0</v>
      </c>
      <c r="BC135" s="167">
        <f>IF(AZ135=3,G135,0)</f>
        <v>0</v>
      </c>
      <c r="BD135" s="167">
        <f>IF(AZ135=4,G135,0)</f>
        <v>0</v>
      </c>
      <c r="BE135" s="167">
        <f>IF(AZ135=5,G135,0)</f>
        <v>0</v>
      </c>
      <c r="CA135" s="202">
        <v>1</v>
      </c>
      <c r="CB135" s="202">
        <v>1</v>
      </c>
      <c r="CZ135" s="167">
        <v>0</v>
      </c>
    </row>
    <row r="136" spans="1:104">
      <c r="A136" s="203"/>
      <c r="B136" s="209"/>
      <c r="C136" s="210" t="s">
        <v>87</v>
      </c>
      <c r="D136" s="211"/>
      <c r="E136" s="212">
        <v>0</v>
      </c>
      <c r="F136" s="213"/>
      <c r="G136" s="214"/>
      <c r="M136" s="208" t="s">
        <v>87</v>
      </c>
      <c r="O136" s="195"/>
    </row>
    <row r="137" spans="1:104">
      <c r="A137" s="203"/>
      <c r="B137" s="209"/>
      <c r="C137" s="210" t="s">
        <v>182</v>
      </c>
      <c r="D137" s="211"/>
      <c r="E137" s="212">
        <v>37.5</v>
      </c>
      <c r="F137" s="213"/>
      <c r="G137" s="214"/>
      <c r="M137" s="208" t="s">
        <v>182</v>
      </c>
      <c r="O137" s="195"/>
    </row>
    <row r="138" spans="1:104">
      <c r="A138" s="196">
        <v>29</v>
      </c>
      <c r="B138" s="197" t="s">
        <v>183</v>
      </c>
      <c r="C138" s="198" t="s">
        <v>184</v>
      </c>
      <c r="D138" s="199" t="s">
        <v>81</v>
      </c>
      <c r="E138" s="200">
        <v>35</v>
      </c>
      <c r="F138" s="200"/>
      <c r="G138" s="201">
        <f>E138*F138</f>
        <v>0</v>
      </c>
      <c r="O138" s="195">
        <v>2</v>
      </c>
      <c r="AA138" s="167">
        <v>1</v>
      </c>
      <c r="AB138" s="167">
        <v>1</v>
      </c>
      <c r="AC138" s="167">
        <v>1</v>
      </c>
      <c r="AZ138" s="167">
        <v>1</v>
      </c>
      <c r="BA138" s="167">
        <f>IF(AZ138=1,G138,0)</f>
        <v>0</v>
      </c>
      <c r="BB138" s="167">
        <f>IF(AZ138=2,G138,0)</f>
        <v>0</v>
      </c>
      <c r="BC138" s="167">
        <f>IF(AZ138=3,G138,0)</f>
        <v>0</v>
      </c>
      <c r="BD138" s="167">
        <f>IF(AZ138=4,G138,0)</f>
        <v>0</v>
      </c>
      <c r="BE138" s="167">
        <f>IF(AZ138=5,G138,0)</f>
        <v>0</v>
      </c>
      <c r="CA138" s="202">
        <v>1</v>
      </c>
      <c r="CB138" s="202">
        <v>1</v>
      </c>
      <c r="CZ138" s="167">
        <v>0</v>
      </c>
    </row>
    <row r="139" spans="1:104">
      <c r="A139" s="203"/>
      <c r="B139" s="209"/>
      <c r="C139" s="210" t="s">
        <v>87</v>
      </c>
      <c r="D139" s="211"/>
      <c r="E139" s="212">
        <v>0</v>
      </c>
      <c r="F139" s="213"/>
      <c r="G139" s="214"/>
      <c r="M139" s="208" t="s">
        <v>87</v>
      </c>
      <c r="O139" s="195"/>
    </row>
    <row r="140" spans="1:104">
      <c r="A140" s="203"/>
      <c r="B140" s="209"/>
      <c r="C140" s="210" t="s">
        <v>185</v>
      </c>
      <c r="D140" s="211"/>
      <c r="E140" s="212">
        <v>35</v>
      </c>
      <c r="F140" s="213"/>
      <c r="G140" s="214"/>
      <c r="M140" s="208" t="s">
        <v>185</v>
      </c>
      <c r="O140" s="195"/>
    </row>
    <row r="141" spans="1:104">
      <c r="A141" s="196">
        <v>30</v>
      </c>
      <c r="B141" s="197" t="s">
        <v>186</v>
      </c>
      <c r="C141" s="198" t="s">
        <v>187</v>
      </c>
      <c r="D141" s="199" t="s">
        <v>81</v>
      </c>
      <c r="E141" s="200">
        <v>35</v>
      </c>
      <c r="F141" s="200"/>
      <c r="G141" s="201">
        <f>E141*F141</f>
        <v>0</v>
      </c>
      <c r="O141" s="195">
        <v>2</v>
      </c>
      <c r="AA141" s="167">
        <v>1</v>
      </c>
      <c r="AB141" s="167">
        <v>1</v>
      </c>
      <c r="AC141" s="167">
        <v>1</v>
      </c>
      <c r="AZ141" s="167">
        <v>1</v>
      </c>
      <c r="BA141" s="167">
        <f>IF(AZ141=1,G141,0)</f>
        <v>0</v>
      </c>
      <c r="BB141" s="167">
        <f>IF(AZ141=2,G141,0)</f>
        <v>0</v>
      </c>
      <c r="BC141" s="167">
        <f>IF(AZ141=3,G141,0)</f>
        <v>0</v>
      </c>
      <c r="BD141" s="167">
        <f>IF(AZ141=4,G141,0)</f>
        <v>0</v>
      </c>
      <c r="BE141" s="167">
        <f>IF(AZ141=5,G141,0)</f>
        <v>0</v>
      </c>
      <c r="CA141" s="202">
        <v>1</v>
      </c>
      <c r="CB141" s="202">
        <v>1</v>
      </c>
      <c r="CZ141" s="167">
        <v>0</v>
      </c>
    </row>
    <row r="142" spans="1:104">
      <c r="A142" s="203"/>
      <c r="B142" s="209"/>
      <c r="C142" s="210" t="s">
        <v>87</v>
      </c>
      <c r="D142" s="211"/>
      <c r="E142" s="212">
        <v>0</v>
      </c>
      <c r="F142" s="213"/>
      <c r="G142" s="214"/>
      <c r="M142" s="208" t="s">
        <v>87</v>
      </c>
      <c r="O142" s="195"/>
    </row>
    <row r="143" spans="1:104">
      <c r="A143" s="203"/>
      <c r="B143" s="209"/>
      <c r="C143" s="210" t="s">
        <v>185</v>
      </c>
      <c r="D143" s="211"/>
      <c r="E143" s="212">
        <v>35</v>
      </c>
      <c r="F143" s="213"/>
      <c r="G143" s="214"/>
      <c r="M143" s="208" t="s">
        <v>185</v>
      </c>
      <c r="O143" s="195"/>
    </row>
    <row r="144" spans="1:104">
      <c r="A144" s="196">
        <v>31</v>
      </c>
      <c r="B144" s="197" t="s">
        <v>188</v>
      </c>
      <c r="C144" s="198" t="s">
        <v>189</v>
      </c>
      <c r="D144" s="199" t="s">
        <v>86</v>
      </c>
      <c r="E144" s="200">
        <v>600</v>
      </c>
      <c r="F144" s="200"/>
      <c r="G144" s="201">
        <f>E144*F144</f>
        <v>0</v>
      </c>
      <c r="O144" s="195">
        <v>2</v>
      </c>
      <c r="AA144" s="167">
        <v>1</v>
      </c>
      <c r="AB144" s="167">
        <v>1</v>
      </c>
      <c r="AC144" s="167">
        <v>1</v>
      </c>
      <c r="AZ144" s="167">
        <v>1</v>
      </c>
      <c r="BA144" s="167">
        <f>IF(AZ144=1,G144,0)</f>
        <v>0</v>
      </c>
      <c r="BB144" s="167">
        <f>IF(AZ144=2,G144,0)</f>
        <v>0</v>
      </c>
      <c r="BC144" s="167">
        <f>IF(AZ144=3,G144,0)</f>
        <v>0</v>
      </c>
      <c r="BD144" s="167">
        <f>IF(AZ144=4,G144,0)</f>
        <v>0</v>
      </c>
      <c r="BE144" s="167">
        <f>IF(AZ144=5,G144,0)</f>
        <v>0</v>
      </c>
      <c r="CA144" s="202">
        <v>1</v>
      </c>
      <c r="CB144" s="202">
        <v>1</v>
      </c>
      <c r="CZ144" s="167">
        <v>1.0000000000000001E-5</v>
      </c>
    </row>
    <row r="145" spans="1:104">
      <c r="A145" s="203"/>
      <c r="B145" s="209"/>
      <c r="C145" s="210" t="s">
        <v>87</v>
      </c>
      <c r="D145" s="211"/>
      <c r="E145" s="212">
        <v>0</v>
      </c>
      <c r="F145" s="213"/>
      <c r="G145" s="214"/>
      <c r="M145" s="208" t="s">
        <v>87</v>
      </c>
      <c r="O145" s="195"/>
    </row>
    <row r="146" spans="1:104" ht="22.5">
      <c r="A146" s="203"/>
      <c r="B146" s="209"/>
      <c r="C146" s="210" t="s">
        <v>190</v>
      </c>
      <c r="D146" s="211"/>
      <c r="E146" s="212">
        <v>600</v>
      </c>
      <c r="F146" s="213"/>
      <c r="G146" s="214"/>
      <c r="M146" s="208" t="s">
        <v>190</v>
      </c>
      <c r="O146" s="195"/>
    </row>
    <row r="147" spans="1:104">
      <c r="A147" s="196">
        <v>32</v>
      </c>
      <c r="B147" s="197" t="s">
        <v>191</v>
      </c>
      <c r="C147" s="198" t="s">
        <v>192</v>
      </c>
      <c r="D147" s="199" t="s">
        <v>86</v>
      </c>
      <c r="E147" s="200">
        <v>600</v>
      </c>
      <c r="F147" s="200"/>
      <c r="G147" s="201">
        <f>E147*F147</f>
        <v>0</v>
      </c>
      <c r="O147" s="195">
        <v>2</v>
      </c>
      <c r="AA147" s="167">
        <v>1</v>
      </c>
      <c r="AB147" s="167">
        <v>1</v>
      </c>
      <c r="AC147" s="167">
        <v>1</v>
      </c>
      <c r="AZ147" s="167">
        <v>1</v>
      </c>
      <c r="BA147" s="167">
        <f>IF(AZ147=1,G147,0)</f>
        <v>0</v>
      </c>
      <c r="BB147" s="167">
        <f>IF(AZ147=2,G147,0)</f>
        <v>0</v>
      </c>
      <c r="BC147" s="167">
        <f>IF(AZ147=3,G147,0)</f>
        <v>0</v>
      </c>
      <c r="BD147" s="167">
        <f>IF(AZ147=4,G147,0)</f>
        <v>0</v>
      </c>
      <c r="BE147" s="167">
        <f>IF(AZ147=5,G147,0)</f>
        <v>0</v>
      </c>
      <c r="CA147" s="202">
        <v>1</v>
      </c>
      <c r="CB147" s="202">
        <v>1</v>
      </c>
      <c r="CZ147" s="167">
        <v>0</v>
      </c>
    </row>
    <row r="148" spans="1:104">
      <c r="A148" s="203"/>
      <c r="B148" s="209"/>
      <c r="C148" s="210" t="s">
        <v>87</v>
      </c>
      <c r="D148" s="211"/>
      <c r="E148" s="212">
        <v>0</v>
      </c>
      <c r="F148" s="213"/>
      <c r="G148" s="214"/>
      <c r="M148" s="208" t="s">
        <v>87</v>
      </c>
      <c r="O148" s="195"/>
    </row>
    <row r="149" spans="1:104" ht="22.5">
      <c r="A149" s="203"/>
      <c r="B149" s="209"/>
      <c r="C149" s="210" t="s">
        <v>190</v>
      </c>
      <c r="D149" s="211"/>
      <c r="E149" s="212">
        <v>600</v>
      </c>
      <c r="F149" s="213"/>
      <c r="G149" s="214"/>
      <c r="M149" s="208" t="s">
        <v>190</v>
      </c>
      <c r="O149" s="195"/>
    </row>
    <row r="150" spans="1:104">
      <c r="A150" s="215"/>
      <c r="B150" s="216" t="s">
        <v>74</v>
      </c>
      <c r="C150" s="217" t="str">
        <f>CONCATENATE(B118," ",C118)</f>
        <v>5 Komunikace</v>
      </c>
      <c r="D150" s="218"/>
      <c r="E150" s="219"/>
      <c r="F150" s="220"/>
      <c r="G150" s="221">
        <f>SUM(G118:G149)</f>
        <v>0</v>
      </c>
      <c r="O150" s="195">
        <v>4</v>
      </c>
      <c r="BA150" s="222">
        <f>SUM(BA118:BA149)</f>
        <v>0</v>
      </c>
      <c r="BB150" s="222">
        <f>SUM(BB118:BB149)</f>
        <v>0</v>
      </c>
      <c r="BC150" s="222">
        <f>SUM(BC118:BC149)</f>
        <v>0</v>
      </c>
      <c r="BD150" s="222">
        <f>SUM(BD118:BD149)</f>
        <v>0</v>
      </c>
      <c r="BE150" s="222">
        <f>SUM(BE118:BE149)</f>
        <v>0</v>
      </c>
    </row>
    <row r="151" spans="1:104">
      <c r="A151" s="188" t="s">
        <v>71</v>
      </c>
      <c r="B151" s="189" t="s">
        <v>193</v>
      </c>
      <c r="C151" s="190" t="s">
        <v>194</v>
      </c>
      <c r="D151" s="191"/>
      <c r="E151" s="192"/>
      <c r="F151" s="192"/>
      <c r="G151" s="193"/>
      <c r="H151" s="194"/>
      <c r="I151" s="194"/>
      <c r="O151" s="195">
        <v>1</v>
      </c>
    </row>
    <row r="152" spans="1:104">
      <c r="A152" s="196">
        <v>33</v>
      </c>
      <c r="B152" s="197" t="s">
        <v>195</v>
      </c>
      <c r="C152" s="198" t="s">
        <v>196</v>
      </c>
      <c r="D152" s="199" t="s">
        <v>81</v>
      </c>
      <c r="E152" s="200">
        <v>32</v>
      </c>
      <c r="F152" s="200"/>
      <c r="G152" s="201">
        <f>E152*F152</f>
        <v>0</v>
      </c>
      <c r="O152" s="195">
        <v>2</v>
      </c>
      <c r="AA152" s="167">
        <v>1</v>
      </c>
      <c r="AB152" s="167">
        <v>1</v>
      </c>
      <c r="AC152" s="167">
        <v>1</v>
      </c>
      <c r="AZ152" s="167">
        <v>1</v>
      </c>
      <c r="BA152" s="167">
        <f>IF(AZ152=1,G152,0)</f>
        <v>0</v>
      </c>
      <c r="BB152" s="167">
        <f>IF(AZ152=2,G152,0)</f>
        <v>0</v>
      </c>
      <c r="BC152" s="167">
        <f>IF(AZ152=3,G152,0)</f>
        <v>0</v>
      </c>
      <c r="BD152" s="167">
        <f>IF(AZ152=4,G152,0)</f>
        <v>0</v>
      </c>
      <c r="BE152" s="167">
        <f>IF(AZ152=5,G152,0)</f>
        <v>0</v>
      </c>
      <c r="CA152" s="202">
        <v>1</v>
      </c>
      <c r="CB152" s="202">
        <v>1</v>
      </c>
      <c r="CZ152" s="167">
        <v>1.0000000000000001E-5</v>
      </c>
    </row>
    <row r="153" spans="1:104">
      <c r="A153" s="203"/>
      <c r="B153" s="209"/>
      <c r="C153" s="210" t="s">
        <v>87</v>
      </c>
      <c r="D153" s="211"/>
      <c r="E153" s="212">
        <v>0</v>
      </c>
      <c r="F153" s="213"/>
      <c r="G153" s="214"/>
      <c r="M153" s="208" t="s">
        <v>87</v>
      </c>
      <c r="O153" s="195"/>
    </row>
    <row r="154" spans="1:104">
      <c r="A154" s="203"/>
      <c r="B154" s="209"/>
      <c r="C154" s="210" t="s">
        <v>197</v>
      </c>
      <c r="D154" s="211"/>
      <c r="E154" s="212">
        <v>32</v>
      </c>
      <c r="F154" s="213"/>
      <c r="G154" s="214"/>
      <c r="M154" s="208" t="s">
        <v>197</v>
      </c>
      <c r="O154" s="195"/>
    </row>
    <row r="155" spans="1:104">
      <c r="A155" s="196">
        <v>34</v>
      </c>
      <c r="B155" s="197" t="s">
        <v>198</v>
      </c>
      <c r="C155" s="198" t="s">
        <v>199</v>
      </c>
      <c r="D155" s="199" t="s">
        <v>81</v>
      </c>
      <c r="E155" s="200">
        <v>100</v>
      </c>
      <c r="F155" s="200"/>
      <c r="G155" s="201">
        <f>E155*F155</f>
        <v>0</v>
      </c>
      <c r="O155" s="195">
        <v>2</v>
      </c>
      <c r="AA155" s="167">
        <v>1</v>
      </c>
      <c r="AB155" s="167">
        <v>1</v>
      </c>
      <c r="AC155" s="167">
        <v>1</v>
      </c>
      <c r="AZ155" s="167">
        <v>1</v>
      </c>
      <c r="BA155" s="167">
        <f>IF(AZ155=1,G155,0)</f>
        <v>0</v>
      </c>
      <c r="BB155" s="167">
        <f>IF(AZ155=2,G155,0)</f>
        <v>0</v>
      </c>
      <c r="BC155" s="167">
        <f>IF(AZ155=3,G155,0)</f>
        <v>0</v>
      </c>
      <c r="BD155" s="167">
        <f>IF(AZ155=4,G155,0)</f>
        <v>0</v>
      </c>
      <c r="BE155" s="167">
        <f>IF(AZ155=5,G155,0)</f>
        <v>0</v>
      </c>
      <c r="CA155" s="202">
        <v>1</v>
      </c>
      <c r="CB155" s="202">
        <v>1</v>
      </c>
      <c r="CZ155" s="167">
        <v>0</v>
      </c>
    </row>
    <row r="156" spans="1:104">
      <c r="A156" s="203"/>
      <c r="B156" s="204"/>
      <c r="C156" s="205" t="s">
        <v>200</v>
      </c>
      <c r="D156" s="206"/>
      <c r="E156" s="206"/>
      <c r="F156" s="206"/>
      <c r="G156" s="207"/>
      <c r="L156" s="208" t="s">
        <v>200</v>
      </c>
      <c r="O156" s="195">
        <v>3</v>
      </c>
    </row>
    <row r="157" spans="1:104">
      <c r="A157" s="203"/>
      <c r="B157" s="204"/>
      <c r="C157" s="205" t="s">
        <v>201</v>
      </c>
      <c r="D157" s="206"/>
      <c r="E157" s="206"/>
      <c r="F157" s="206"/>
      <c r="G157" s="207"/>
      <c r="L157" s="208" t="s">
        <v>201</v>
      </c>
      <c r="O157" s="195">
        <v>3</v>
      </c>
    </row>
    <row r="158" spans="1:104">
      <c r="A158" s="203"/>
      <c r="B158" s="204"/>
      <c r="C158" s="205" t="s">
        <v>202</v>
      </c>
      <c r="D158" s="206"/>
      <c r="E158" s="206"/>
      <c r="F158" s="206"/>
      <c r="G158" s="207"/>
      <c r="L158" s="208" t="s">
        <v>202</v>
      </c>
      <c r="O158" s="195">
        <v>3</v>
      </c>
    </row>
    <row r="159" spans="1:104">
      <c r="A159" s="203"/>
      <c r="B159" s="204"/>
      <c r="C159" s="205" t="s">
        <v>203</v>
      </c>
      <c r="D159" s="206"/>
      <c r="E159" s="206"/>
      <c r="F159" s="206"/>
      <c r="G159" s="207"/>
      <c r="L159" s="208" t="s">
        <v>203</v>
      </c>
      <c r="O159" s="195">
        <v>3</v>
      </c>
    </row>
    <row r="160" spans="1:104">
      <c r="A160" s="203"/>
      <c r="B160" s="209"/>
      <c r="C160" s="210" t="s">
        <v>87</v>
      </c>
      <c r="D160" s="211"/>
      <c r="E160" s="212">
        <v>0</v>
      </c>
      <c r="F160" s="213"/>
      <c r="G160" s="214"/>
      <c r="M160" s="208" t="s">
        <v>87</v>
      </c>
      <c r="O160" s="195"/>
    </row>
    <row r="161" spans="1:104">
      <c r="A161" s="203"/>
      <c r="B161" s="209"/>
      <c r="C161" s="210" t="s">
        <v>204</v>
      </c>
      <c r="D161" s="211"/>
      <c r="E161" s="212">
        <v>100</v>
      </c>
      <c r="F161" s="213"/>
      <c r="G161" s="214"/>
      <c r="M161" s="208" t="s">
        <v>204</v>
      </c>
      <c r="O161" s="195"/>
    </row>
    <row r="162" spans="1:104">
      <c r="A162" s="196">
        <v>35</v>
      </c>
      <c r="B162" s="197" t="s">
        <v>205</v>
      </c>
      <c r="C162" s="198" t="s">
        <v>206</v>
      </c>
      <c r="D162" s="199" t="s">
        <v>81</v>
      </c>
      <c r="E162" s="200">
        <v>132</v>
      </c>
      <c r="F162" s="200"/>
      <c r="G162" s="201">
        <f>E162*F162</f>
        <v>0</v>
      </c>
      <c r="O162" s="195">
        <v>2</v>
      </c>
      <c r="AA162" s="167">
        <v>1</v>
      </c>
      <c r="AB162" s="167">
        <v>1</v>
      </c>
      <c r="AC162" s="167">
        <v>1</v>
      </c>
      <c r="AZ162" s="167">
        <v>1</v>
      </c>
      <c r="BA162" s="167">
        <f>IF(AZ162=1,G162,0)</f>
        <v>0</v>
      </c>
      <c r="BB162" s="167">
        <f>IF(AZ162=2,G162,0)</f>
        <v>0</v>
      </c>
      <c r="BC162" s="167">
        <f>IF(AZ162=3,G162,0)</f>
        <v>0</v>
      </c>
      <c r="BD162" s="167">
        <f>IF(AZ162=4,G162,0)</f>
        <v>0</v>
      </c>
      <c r="BE162" s="167">
        <f>IF(AZ162=5,G162,0)</f>
        <v>0</v>
      </c>
      <c r="CA162" s="202">
        <v>1</v>
      </c>
      <c r="CB162" s="202">
        <v>1</v>
      </c>
      <c r="CZ162" s="167">
        <v>0</v>
      </c>
    </row>
    <row r="163" spans="1:104">
      <c r="A163" s="203"/>
      <c r="B163" s="209"/>
      <c r="C163" s="210" t="s">
        <v>207</v>
      </c>
      <c r="D163" s="211"/>
      <c r="E163" s="212">
        <v>32</v>
      </c>
      <c r="F163" s="213"/>
      <c r="G163" s="214"/>
      <c r="M163" s="208" t="s">
        <v>207</v>
      </c>
      <c r="O163" s="195"/>
    </row>
    <row r="164" spans="1:104" ht="22.5">
      <c r="A164" s="203"/>
      <c r="B164" s="209"/>
      <c r="C164" s="210" t="s">
        <v>208</v>
      </c>
      <c r="D164" s="211"/>
      <c r="E164" s="212">
        <v>100</v>
      </c>
      <c r="F164" s="213"/>
      <c r="G164" s="214"/>
      <c r="M164" s="208" t="s">
        <v>208</v>
      </c>
      <c r="O164" s="195"/>
    </row>
    <row r="165" spans="1:104" ht="22.5">
      <c r="A165" s="196">
        <v>36</v>
      </c>
      <c r="B165" s="197" t="s">
        <v>209</v>
      </c>
      <c r="C165" s="198" t="s">
        <v>210</v>
      </c>
      <c r="D165" s="199" t="s">
        <v>211</v>
      </c>
      <c r="E165" s="200">
        <v>2</v>
      </c>
      <c r="F165" s="200"/>
      <c r="G165" s="201">
        <f>E165*F165</f>
        <v>0</v>
      </c>
      <c r="O165" s="195">
        <v>2</v>
      </c>
      <c r="AA165" s="167">
        <v>1</v>
      </c>
      <c r="AB165" s="167">
        <v>1</v>
      </c>
      <c r="AC165" s="167">
        <v>1</v>
      </c>
      <c r="AZ165" s="167">
        <v>1</v>
      </c>
      <c r="BA165" s="167">
        <f>IF(AZ165=1,G165,0)</f>
        <v>0</v>
      </c>
      <c r="BB165" s="167">
        <f>IF(AZ165=2,G165,0)</f>
        <v>0</v>
      </c>
      <c r="BC165" s="167">
        <f>IF(AZ165=3,G165,0)</f>
        <v>0</v>
      </c>
      <c r="BD165" s="167">
        <f>IF(AZ165=4,G165,0)</f>
        <v>0</v>
      </c>
      <c r="BE165" s="167">
        <f>IF(AZ165=5,G165,0)</f>
        <v>0</v>
      </c>
      <c r="CA165" s="202">
        <v>1</v>
      </c>
      <c r="CB165" s="202">
        <v>1</v>
      </c>
      <c r="CZ165" s="167">
        <v>2.3993500000000001</v>
      </c>
    </row>
    <row r="166" spans="1:104">
      <c r="A166" s="203"/>
      <c r="B166" s="204"/>
      <c r="C166" s="205" t="s">
        <v>212</v>
      </c>
      <c r="D166" s="206"/>
      <c r="E166" s="206"/>
      <c r="F166" s="206"/>
      <c r="G166" s="207"/>
      <c r="L166" s="208" t="s">
        <v>212</v>
      </c>
      <c r="O166" s="195">
        <v>3</v>
      </c>
    </row>
    <row r="167" spans="1:104">
      <c r="A167" s="203"/>
      <c r="B167" s="204"/>
      <c r="C167" s="205"/>
      <c r="D167" s="206"/>
      <c r="E167" s="206"/>
      <c r="F167" s="206"/>
      <c r="G167" s="207"/>
      <c r="L167" s="208"/>
      <c r="O167" s="195">
        <v>3</v>
      </c>
    </row>
    <row r="168" spans="1:104" ht="33.75">
      <c r="A168" s="203"/>
      <c r="B168" s="204"/>
      <c r="C168" s="205" t="s">
        <v>213</v>
      </c>
      <c r="D168" s="206"/>
      <c r="E168" s="206"/>
      <c r="F168" s="206"/>
      <c r="G168" s="207"/>
      <c r="L168" s="208" t="s">
        <v>213</v>
      </c>
      <c r="O168" s="195">
        <v>3</v>
      </c>
    </row>
    <row r="169" spans="1:104">
      <c r="A169" s="203"/>
      <c r="B169" s="204"/>
      <c r="C169" s="205" t="s">
        <v>214</v>
      </c>
      <c r="D169" s="206"/>
      <c r="E169" s="206"/>
      <c r="F169" s="206"/>
      <c r="G169" s="207"/>
      <c r="L169" s="208" t="s">
        <v>214</v>
      </c>
      <c r="O169" s="195">
        <v>3</v>
      </c>
    </row>
    <row r="170" spans="1:104">
      <c r="A170" s="203"/>
      <c r="B170" s="204"/>
      <c r="C170" s="205" t="s">
        <v>215</v>
      </c>
      <c r="D170" s="206"/>
      <c r="E170" s="206"/>
      <c r="F170" s="206"/>
      <c r="G170" s="207"/>
      <c r="L170" s="208" t="s">
        <v>215</v>
      </c>
      <c r="O170" s="195">
        <v>3</v>
      </c>
    </row>
    <row r="171" spans="1:104">
      <c r="A171" s="203"/>
      <c r="B171" s="204"/>
      <c r="C171" s="205" t="s">
        <v>216</v>
      </c>
      <c r="D171" s="206"/>
      <c r="E171" s="206"/>
      <c r="F171" s="206"/>
      <c r="G171" s="207"/>
      <c r="L171" s="208" t="s">
        <v>216</v>
      </c>
      <c r="O171" s="195">
        <v>3</v>
      </c>
    </row>
    <row r="172" spans="1:104">
      <c r="A172" s="196">
        <v>37</v>
      </c>
      <c r="B172" s="197" t="s">
        <v>217</v>
      </c>
      <c r="C172" s="198" t="s">
        <v>218</v>
      </c>
      <c r="D172" s="199" t="s">
        <v>81</v>
      </c>
      <c r="E172" s="200">
        <v>32</v>
      </c>
      <c r="F172" s="200"/>
      <c r="G172" s="201">
        <f>E172*F172</f>
        <v>0</v>
      </c>
      <c r="O172" s="195">
        <v>2</v>
      </c>
      <c r="AA172" s="167">
        <v>1</v>
      </c>
      <c r="AB172" s="167">
        <v>1</v>
      </c>
      <c r="AC172" s="167">
        <v>1</v>
      </c>
      <c r="AZ172" s="167">
        <v>1</v>
      </c>
      <c r="BA172" s="167">
        <f>IF(AZ172=1,G172,0)</f>
        <v>0</v>
      </c>
      <c r="BB172" s="167">
        <f>IF(AZ172=2,G172,0)</f>
        <v>0</v>
      </c>
      <c r="BC172" s="167">
        <f>IF(AZ172=3,G172,0)</f>
        <v>0</v>
      </c>
      <c r="BD172" s="167">
        <f>IF(AZ172=4,G172,0)</f>
        <v>0</v>
      </c>
      <c r="BE172" s="167">
        <f>IF(AZ172=5,G172,0)</f>
        <v>0</v>
      </c>
      <c r="CA172" s="202">
        <v>1</v>
      </c>
      <c r="CB172" s="202">
        <v>1</v>
      </c>
      <c r="CZ172" s="167">
        <v>0</v>
      </c>
    </row>
    <row r="173" spans="1:104">
      <c r="A173" s="203"/>
      <c r="B173" s="209"/>
      <c r="C173" s="210" t="s">
        <v>87</v>
      </c>
      <c r="D173" s="211"/>
      <c r="E173" s="212">
        <v>0</v>
      </c>
      <c r="F173" s="213"/>
      <c r="G173" s="214"/>
      <c r="M173" s="208" t="s">
        <v>87</v>
      </c>
      <c r="O173" s="195"/>
    </row>
    <row r="174" spans="1:104">
      <c r="A174" s="203"/>
      <c r="B174" s="209"/>
      <c r="C174" s="210" t="s">
        <v>197</v>
      </c>
      <c r="D174" s="211"/>
      <c r="E174" s="212">
        <v>32</v>
      </c>
      <c r="F174" s="213"/>
      <c r="G174" s="214"/>
      <c r="M174" s="208" t="s">
        <v>197</v>
      </c>
      <c r="O174" s="195"/>
    </row>
    <row r="175" spans="1:104">
      <c r="A175" s="196">
        <v>38</v>
      </c>
      <c r="B175" s="197" t="s">
        <v>219</v>
      </c>
      <c r="C175" s="198" t="s">
        <v>220</v>
      </c>
      <c r="D175" s="199" t="s">
        <v>81</v>
      </c>
      <c r="E175" s="200">
        <v>32.96</v>
      </c>
      <c r="F175" s="200"/>
      <c r="G175" s="201">
        <f>E175*F175</f>
        <v>0</v>
      </c>
      <c r="O175" s="195">
        <v>2</v>
      </c>
      <c r="AA175" s="167">
        <v>3</v>
      </c>
      <c r="AB175" s="167">
        <v>1</v>
      </c>
      <c r="AC175" s="167" t="s">
        <v>219</v>
      </c>
      <c r="AZ175" s="167">
        <v>1</v>
      </c>
      <c r="BA175" s="167">
        <f>IF(AZ175=1,G175,0)</f>
        <v>0</v>
      </c>
      <c r="BB175" s="167">
        <f>IF(AZ175=2,G175,0)</f>
        <v>0</v>
      </c>
      <c r="BC175" s="167">
        <f>IF(AZ175=3,G175,0)</f>
        <v>0</v>
      </c>
      <c r="BD175" s="167">
        <f>IF(AZ175=4,G175,0)</f>
        <v>0</v>
      </c>
      <c r="BE175" s="167">
        <f>IF(AZ175=5,G175,0)</f>
        <v>0</v>
      </c>
      <c r="CA175" s="202">
        <v>3</v>
      </c>
      <c r="CB175" s="202">
        <v>1</v>
      </c>
      <c r="CZ175" s="167">
        <v>1.2699999999999999E-2</v>
      </c>
    </row>
    <row r="176" spans="1:104" ht="67.5">
      <c r="A176" s="203"/>
      <c r="B176" s="204"/>
      <c r="C176" s="205" t="s">
        <v>221</v>
      </c>
      <c r="D176" s="206"/>
      <c r="E176" s="206"/>
      <c r="F176" s="206"/>
      <c r="G176" s="207"/>
      <c r="L176" s="208" t="s">
        <v>221</v>
      </c>
      <c r="O176" s="195">
        <v>3</v>
      </c>
    </row>
    <row r="177" spans="1:104">
      <c r="A177" s="203"/>
      <c r="B177" s="204"/>
      <c r="C177" s="205" t="s">
        <v>222</v>
      </c>
      <c r="D177" s="206"/>
      <c r="E177" s="206"/>
      <c r="F177" s="206"/>
      <c r="G177" s="207"/>
      <c r="L177" s="208" t="s">
        <v>222</v>
      </c>
      <c r="O177" s="195">
        <v>3</v>
      </c>
    </row>
    <row r="178" spans="1:104">
      <c r="A178" s="203"/>
      <c r="B178" s="204"/>
      <c r="C178" s="205" t="s">
        <v>223</v>
      </c>
      <c r="D178" s="206"/>
      <c r="E178" s="206"/>
      <c r="F178" s="206"/>
      <c r="G178" s="207"/>
      <c r="L178" s="208" t="s">
        <v>223</v>
      </c>
      <c r="O178" s="195">
        <v>3</v>
      </c>
    </row>
    <row r="179" spans="1:104">
      <c r="A179" s="203"/>
      <c r="B179" s="204"/>
      <c r="C179" s="205" t="s">
        <v>224</v>
      </c>
      <c r="D179" s="206"/>
      <c r="E179" s="206"/>
      <c r="F179" s="206"/>
      <c r="G179" s="207"/>
      <c r="L179" s="208" t="s">
        <v>224</v>
      </c>
      <c r="O179" s="195">
        <v>3</v>
      </c>
    </row>
    <row r="180" spans="1:104">
      <c r="A180" s="203"/>
      <c r="B180" s="204"/>
      <c r="C180" s="205" t="s">
        <v>225</v>
      </c>
      <c r="D180" s="206"/>
      <c r="E180" s="206"/>
      <c r="F180" s="206"/>
      <c r="G180" s="207"/>
      <c r="L180" s="208" t="s">
        <v>225</v>
      </c>
      <c r="O180" s="195">
        <v>3</v>
      </c>
    </row>
    <row r="181" spans="1:104">
      <c r="A181" s="203"/>
      <c r="B181" s="204"/>
      <c r="C181" s="205" t="s">
        <v>226</v>
      </c>
      <c r="D181" s="206"/>
      <c r="E181" s="206"/>
      <c r="F181" s="206"/>
      <c r="G181" s="207"/>
      <c r="L181" s="208" t="s">
        <v>226</v>
      </c>
      <c r="O181" s="195">
        <v>3</v>
      </c>
    </row>
    <row r="182" spans="1:104">
      <c r="A182" s="203"/>
      <c r="B182" s="209"/>
      <c r="C182" s="210" t="s">
        <v>87</v>
      </c>
      <c r="D182" s="211"/>
      <c r="E182" s="212">
        <v>0</v>
      </c>
      <c r="F182" s="213"/>
      <c r="G182" s="214"/>
      <c r="M182" s="208" t="s">
        <v>87</v>
      </c>
      <c r="O182" s="195"/>
    </row>
    <row r="183" spans="1:104">
      <c r="A183" s="203"/>
      <c r="B183" s="209"/>
      <c r="C183" s="210" t="s">
        <v>227</v>
      </c>
      <c r="D183" s="211"/>
      <c r="E183" s="212">
        <v>32.96</v>
      </c>
      <c r="F183" s="213"/>
      <c r="G183" s="214"/>
      <c r="M183" s="208" t="s">
        <v>227</v>
      </c>
      <c r="O183" s="195"/>
    </row>
    <row r="184" spans="1:104">
      <c r="A184" s="215"/>
      <c r="B184" s="216" t="s">
        <v>74</v>
      </c>
      <c r="C184" s="217" t="str">
        <f>CONCATENATE(B151," ",C151)</f>
        <v>8 Trubní vedení</v>
      </c>
      <c r="D184" s="218"/>
      <c r="E184" s="219"/>
      <c r="F184" s="220"/>
      <c r="G184" s="221">
        <f>SUM(G151:G183)</f>
        <v>0</v>
      </c>
      <c r="O184" s="195">
        <v>4</v>
      </c>
      <c r="BA184" s="222">
        <f>SUM(BA151:BA183)</f>
        <v>0</v>
      </c>
      <c r="BB184" s="222">
        <f>SUM(BB151:BB183)</f>
        <v>0</v>
      </c>
      <c r="BC184" s="222">
        <f>SUM(BC151:BC183)</f>
        <v>0</v>
      </c>
      <c r="BD184" s="222">
        <f>SUM(BD151:BD183)</f>
        <v>0</v>
      </c>
      <c r="BE184" s="222">
        <f>SUM(BE151:BE183)</f>
        <v>0</v>
      </c>
    </row>
    <row r="185" spans="1:104">
      <c r="A185" s="188" t="s">
        <v>71</v>
      </c>
      <c r="B185" s="189" t="s">
        <v>228</v>
      </c>
      <c r="C185" s="190" t="s">
        <v>229</v>
      </c>
      <c r="D185" s="191"/>
      <c r="E185" s="192"/>
      <c r="F185" s="192"/>
      <c r="G185" s="193"/>
      <c r="H185" s="194"/>
      <c r="I185" s="194"/>
      <c r="O185" s="195">
        <v>1</v>
      </c>
    </row>
    <row r="186" spans="1:104">
      <c r="A186" s="196">
        <v>39</v>
      </c>
      <c r="B186" s="197" t="s">
        <v>230</v>
      </c>
      <c r="C186" s="198" t="s">
        <v>231</v>
      </c>
      <c r="D186" s="199" t="s">
        <v>145</v>
      </c>
      <c r="E186" s="200">
        <v>78.800199000000006</v>
      </c>
      <c r="F186" s="200"/>
      <c r="G186" s="201">
        <f>E186*F186</f>
        <v>0</v>
      </c>
      <c r="O186" s="195">
        <v>2</v>
      </c>
      <c r="AA186" s="167">
        <v>7</v>
      </c>
      <c r="AB186" s="167">
        <v>1</v>
      </c>
      <c r="AC186" s="167">
        <v>2</v>
      </c>
      <c r="AZ186" s="167">
        <v>1</v>
      </c>
      <c r="BA186" s="167">
        <f>IF(AZ186=1,G186,0)</f>
        <v>0</v>
      </c>
      <c r="BB186" s="167">
        <f>IF(AZ186=2,G186,0)</f>
        <v>0</v>
      </c>
      <c r="BC186" s="167">
        <f>IF(AZ186=3,G186,0)</f>
        <v>0</v>
      </c>
      <c r="BD186" s="167">
        <f>IF(AZ186=4,G186,0)</f>
        <v>0</v>
      </c>
      <c r="BE186" s="167">
        <f>IF(AZ186=5,G186,0)</f>
        <v>0</v>
      </c>
      <c r="CA186" s="202">
        <v>7</v>
      </c>
      <c r="CB186" s="202">
        <v>1</v>
      </c>
      <c r="CZ186" s="167">
        <v>0</v>
      </c>
    </row>
    <row r="187" spans="1:104">
      <c r="A187" s="215"/>
      <c r="B187" s="216" t="s">
        <v>74</v>
      </c>
      <c r="C187" s="217" t="str">
        <f>CONCATENATE(B185," ",C185)</f>
        <v>99 Staveništní přesun hmot</v>
      </c>
      <c r="D187" s="218"/>
      <c r="E187" s="219"/>
      <c r="F187" s="220"/>
      <c r="G187" s="221">
        <f>SUM(G185:G186)</f>
        <v>0</v>
      </c>
      <c r="O187" s="195">
        <v>4</v>
      </c>
      <c r="BA187" s="222">
        <f>SUM(BA185:BA186)</f>
        <v>0</v>
      </c>
      <c r="BB187" s="222">
        <f>SUM(BB185:BB186)</f>
        <v>0</v>
      </c>
      <c r="BC187" s="222">
        <f>SUM(BC185:BC186)</f>
        <v>0</v>
      </c>
      <c r="BD187" s="222">
        <f>SUM(BD185:BD186)</f>
        <v>0</v>
      </c>
      <c r="BE187" s="222">
        <f>SUM(BE185:BE186)</f>
        <v>0</v>
      </c>
    </row>
    <row r="188" spans="1:104">
      <c r="E188" s="167"/>
    </row>
    <row r="189" spans="1:104">
      <c r="E189" s="167"/>
    </row>
    <row r="190" spans="1:104">
      <c r="E190" s="167"/>
    </row>
    <row r="191" spans="1:104">
      <c r="E191" s="167"/>
    </row>
    <row r="192" spans="1:104">
      <c r="E192" s="167"/>
    </row>
    <row r="193" spans="5:5">
      <c r="E193" s="167"/>
    </row>
    <row r="194" spans="5:5">
      <c r="E194" s="167"/>
    </row>
    <row r="195" spans="5:5">
      <c r="E195" s="167"/>
    </row>
    <row r="196" spans="5:5">
      <c r="E196" s="167"/>
    </row>
    <row r="197" spans="5:5">
      <c r="E197" s="167"/>
    </row>
    <row r="198" spans="5:5">
      <c r="E198" s="167"/>
    </row>
    <row r="199" spans="5:5">
      <c r="E199" s="167"/>
    </row>
    <row r="200" spans="5:5">
      <c r="E200" s="167"/>
    </row>
    <row r="201" spans="5:5">
      <c r="E201" s="167"/>
    </row>
    <row r="202" spans="5:5">
      <c r="E202" s="167"/>
    </row>
    <row r="203" spans="5:5">
      <c r="E203" s="167"/>
    </row>
    <row r="204" spans="5:5">
      <c r="E204" s="167"/>
    </row>
    <row r="205" spans="5:5">
      <c r="E205" s="167"/>
    </row>
    <row r="206" spans="5:5">
      <c r="E206" s="167"/>
    </row>
    <row r="207" spans="5:5">
      <c r="E207" s="167"/>
    </row>
    <row r="208" spans="5:5">
      <c r="E208" s="167"/>
    </row>
    <row r="209" spans="1:7">
      <c r="E209" s="167"/>
    </row>
    <row r="210" spans="1:7">
      <c r="E210" s="167"/>
    </row>
    <row r="211" spans="1:7">
      <c r="A211" s="223"/>
      <c r="B211" s="223"/>
      <c r="C211" s="223"/>
      <c r="D211" s="223"/>
      <c r="E211" s="223"/>
      <c r="F211" s="223"/>
      <c r="G211" s="223"/>
    </row>
    <row r="212" spans="1:7">
      <c r="A212" s="223"/>
      <c r="B212" s="223"/>
      <c r="C212" s="223"/>
      <c r="D212" s="223"/>
      <c r="E212" s="223"/>
      <c r="F212" s="223"/>
      <c r="G212" s="223"/>
    </row>
    <row r="213" spans="1:7">
      <c r="A213" s="223"/>
      <c r="B213" s="223"/>
      <c r="C213" s="223"/>
      <c r="D213" s="223"/>
      <c r="E213" s="223"/>
      <c r="F213" s="223"/>
      <c r="G213" s="223"/>
    </row>
    <row r="214" spans="1:7">
      <c r="A214" s="223"/>
      <c r="B214" s="223"/>
      <c r="C214" s="223"/>
      <c r="D214" s="223"/>
      <c r="E214" s="223"/>
      <c r="F214" s="223"/>
      <c r="G214" s="223"/>
    </row>
    <row r="215" spans="1:7">
      <c r="E215" s="167"/>
    </row>
    <row r="216" spans="1:7">
      <c r="E216" s="167"/>
    </row>
    <row r="217" spans="1:7">
      <c r="E217" s="167"/>
    </row>
    <row r="218" spans="1:7">
      <c r="E218" s="167"/>
    </row>
    <row r="219" spans="1:7">
      <c r="E219" s="167"/>
    </row>
    <row r="220" spans="1:7">
      <c r="E220" s="167"/>
    </row>
    <row r="221" spans="1:7">
      <c r="E221" s="167"/>
    </row>
    <row r="222" spans="1:7">
      <c r="E222" s="167"/>
    </row>
    <row r="223" spans="1:7">
      <c r="E223" s="167"/>
    </row>
    <row r="224" spans="1:7">
      <c r="E224" s="167"/>
    </row>
    <row r="225" spans="5:5">
      <c r="E225" s="167"/>
    </row>
    <row r="226" spans="5:5">
      <c r="E226" s="167"/>
    </row>
    <row r="227" spans="5:5">
      <c r="E227" s="167"/>
    </row>
    <row r="228" spans="5:5">
      <c r="E228" s="167"/>
    </row>
    <row r="229" spans="5:5">
      <c r="E229" s="167"/>
    </row>
    <row r="230" spans="5:5">
      <c r="E230" s="167"/>
    </row>
    <row r="231" spans="5:5">
      <c r="E231" s="167"/>
    </row>
    <row r="232" spans="5:5">
      <c r="E232" s="167"/>
    </row>
    <row r="233" spans="5:5">
      <c r="E233" s="167"/>
    </row>
    <row r="234" spans="5:5">
      <c r="E234" s="167"/>
    </row>
    <row r="235" spans="5:5">
      <c r="E235" s="167"/>
    </row>
    <row r="236" spans="5:5">
      <c r="E236" s="167"/>
    </row>
    <row r="237" spans="5:5">
      <c r="E237" s="167"/>
    </row>
    <row r="238" spans="5:5">
      <c r="E238" s="167"/>
    </row>
    <row r="239" spans="5:5">
      <c r="E239" s="167"/>
    </row>
    <row r="240" spans="5:5">
      <c r="E240" s="167"/>
    </row>
    <row r="241" spans="1:7">
      <c r="E241" s="167"/>
    </row>
    <row r="242" spans="1:7">
      <c r="E242" s="167"/>
    </row>
    <row r="243" spans="1:7">
      <c r="E243" s="167"/>
    </row>
    <row r="244" spans="1:7">
      <c r="E244" s="167"/>
    </row>
    <row r="245" spans="1:7">
      <c r="E245" s="167"/>
    </row>
    <row r="246" spans="1:7">
      <c r="A246" s="224"/>
      <c r="B246" s="224"/>
    </row>
    <row r="247" spans="1:7">
      <c r="A247" s="223"/>
      <c r="B247" s="223"/>
      <c r="C247" s="226"/>
      <c r="D247" s="226"/>
      <c r="E247" s="227"/>
      <c r="F247" s="226"/>
      <c r="G247" s="228"/>
    </row>
    <row r="248" spans="1:7">
      <c r="A248" s="229"/>
      <c r="B248" s="229"/>
      <c r="C248" s="223"/>
      <c r="D248" s="223"/>
      <c r="E248" s="230"/>
      <c r="F248" s="223"/>
      <c r="G248" s="223"/>
    </row>
    <row r="249" spans="1:7">
      <c r="A249" s="223"/>
      <c r="B249" s="223"/>
      <c r="C249" s="223"/>
      <c r="D249" s="223"/>
      <c r="E249" s="230"/>
      <c r="F249" s="223"/>
      <c r="G249" s="223"/>
    </row>
    <row r="250" spans="1:7">
      <c r="A250" s="223"/>
      <c r="B250" s="223"/>
      <c r="C250" s="223"/>
      <c r="D250" s="223"/>
      <c r="E250" s="230"/>
      <c r="F250" s="223"/>
      <c r="G250" s="223"/>
    </row>
    <row r="251" spans="1:7">
      <c r="A251" s="223"/>
      <c r="B251" s="223"/>
      <c r="C251" s="223"/>
      <c r="D251" s="223"/>
      <c r="E251" s="230"/>
      <c r="F251" s="223"/>
      <c r="G251" s="223"/>
    </row>
    <row r="252" spans="1:7">
      <c r="A252" s="223"/>
      <c r="B252" s="223"/>
      <c r="C252" s="223"/>
      <c r="D252" s="223"/>
      <c r="E252" s="230"/>
      <c r="F252" s="223"/>
      <c r="G252" s="223"/>
    </row>
    <row r="253" spans="1:7">
      <c r="A253" s="223"/>
      <c r="B253" s="223"/>
      <c r="C253" s="223"/>
      <c r="D253" s="223"/>
      <c r="E253" s="230"/>
      <c r="F253" s="223"/>
      <c r="G253" s="223"/>
    </row>
    <row r="254" spans="1:7">
      <c r="A254" s="223"/>
      <c r="B254" s="223"/>
      <c r="C254" s="223"/>
      <c r="D254" s="223"/>
      <c r="E254" s="230"/>
      <c r="F254" s="223"/>
      <c r="G254" s="223"/>
    </row>
    <row r="255" spans="1:7">
      <c r="A255" s="223"/>
      <c r="B255" s="223"/>
      <c r="C255" s="223"/>
      <c r="D255" s="223"/>
      <c r="E255" s="230"/>
      <c r="F255" s="223"/>
      <c r="G255" s="223"/>
    </row>
    <row r="256" spans="1:7">
      <c r="A256" s="223"/>
      <c r="B256" s="223"/>
      <c r="C256" s="223"/>
      <c r="D256" s="223"/>
      <c r="E256" s="230"/>
      <c r="F256" s="223"/>
      <c r="G256" s="223"/>
    </row>
    <row r="257" spans="1:7">
      <c r="A257" s="223"/>
      <c r="B257" s="223"/>
      <c r="C257" s="223"/>
      <c r="D257" s="223"/>
      <c r="E257" s="230"/>
      <c r="F257" s="223"/>
      <c r="G257" s="223"/>
    </row>
    <row r="258" spans="1:7">
      <c r="A258" s="223"/>
      <c r="B258" s="223"/>
      <c r="C258" s="223"/>
      <c r="D258" s="223"/>
      <c r="E258" s="230"/>
      <c r="F258" s="223"/>
      <c r="G258" s="223"/>
    </row>
    <row r="259" spans="1:7">
      <c r="A259" s="223"/>
      <c r="B259" s="223"/>
      <c r="C259" s="223"/>
      <c r="D259" s="223"/>
      <c r="E259" s="230"/>
      <c r="F259" s="223"/>
      <c r="G259" s="223"/>
    </row>
    <row r="260" spans="1:7">
      <c r="A260" s="223"/>
      <c r="B260" s="223"/>
      <c r="C260" s="223"/>
      <c r="D260" s="223"/>
      <c r="E260" s="230"/>
      <c r="F260" s="223"/>
      <c r="G260" s="223"/>
    </row>
  </sheetData>
  <mergeCells count="136">
    <mergeCell ref="C182:D182"/>
    <mergeCell ref="C183:D183"/>
    <mergeCell ref="C176:G176"/>
    <mergeCell ref="C177:G177"/>
    <mergeCell ref="C178:G178"/>
    <mergeCell ref="C179:G179"/>
    <mergeCell ref="C180:G180"/>
    <mergeCell ref="C181:G181"/>
    <mergeCell ref="C168:G168"/>
    <mergeCell ref="C169:G169"/>
    <mergeCell ref="C170:G170"/>
    <mergeCell ref="C171:G171"/>
    <mergeCell ref="C173:D173"/>
    <mergeCell ref="C174:D174"/>
    <mergeCell ref="C160:D160"/>
    <mergeCell ref="C161:D161"/>
    <mergeCell ref="C163:D163"/>
    <mergeCell ref="C164:D164"/>
    <mergeCell ref="C166:G166"/>
    <mergeCell ref="C167:G167"/>
    <mergeCell ref="C148:D148"/>
    <mergeCell ref="C149:D149"/>
    <mergeCell ref="C153:D153"/>
    <mergeCell ref="C154:D154"/>
    <mergeCell ref="C156:G156"/>
    <mergeCell ref="C157:G157"/>
    <mergeCell ref="C158:G158"/>
    <mergeCell ref="C159:G159"/>
    <mergeCell ref="C139:D139"/>
    <mergeCell ref="C140:D140"/>
    <mergeCell ref="C142:D142"/>
    <mergeCell ref="C143:D143"/>
    <mergeCell ref="C145:D145"/>
    <mergeCell ref="C146:D146"/>
    <mergeCell ref="C130:D130"/>
    <mergeCell ref="C132:G132"/>
    <mergeCell ref="C133:D133"/>
    <mergeCell ref="C134:D134"/>
    <mergeCell ref="C136:D136"/>
    <mergeCell ref="C137:D137"/>
    <mergeCell ref="C116:D116"/>
    <mergeCell ref="C120:D120"/>
    <mergeCell ref="C121:D121"/>
    <mergeCell ref="C123:D123"/>
    <mergeCell ref="C124:D124"/>
    <mergeCell ref="C126:D126"/>
    <mergeCell ref="C127:D127"/>
    <mergeCell ref="C129:D129"/>
    <mergeCell ref="C105:D105"/>
    <mergeCell ref="C106:D106"/>
    <mergeCell ref="C107:D107"/>
    <mergeCell ref="C108:D108"/>
    <mergeCell ref="C112:D112"/>
    <mergeCell ref="C113:D113"/>
    <mergeCell ref="C114:D114"/>
    <mergeCell ref="C115:D115"/>
    <mergeCell ref="C98:D98"/>
    <mergeCell ref="C100:D100"/>
    <mergeCell ref="C101:D101"/>
    <mergeCell ref="C102:D102"/>
    <mergeCell ref="C103:D103"/>
    <mergeCell ref="C104:D104"/>
    <mergeCell ref="C87:D87"/>
    <mergeCell ref="C92:G92"/>
    <mergeCell ref="C94:D94"/>
    <mergeCell ref="C95:D95"/>
    <mergeCell ref="C96:D96"/>
    <mergeCell ref="C97:D97"/>
    <mergeCell ref="C81:D81"/>
    <mergeCell ref="C82:D82"/>
    <mergeCell ref="C83:D83"/>
    <mergeCell ref="C84:D84"/>
    <mergeCell ref="C85:D85"/>
    <mergeCell ref="C86:D86"/>
    <mergeCell ref="C74:D74"/>
    <mergeCell ref="C75:D75"/>
    <mergeCell ref="C76:D76"/>
    <mergeCell ref="C77:D77"/>
    <mergeCell ref="C78:D78"/>
    <mergeCell ref="C80:D80"/>
    <mergeCell ref="C67:D67"/>
    <mergeCell ref="C68:D68"/>
    <mergeCell ref="C69:D69"/>
    <mergeCell ref="C70:D70"/>
    <mergeCell ref="C71:D71"/>
    <mergeCell ref="C72:D72"/>
    <mergeCell ref="C60:D60"/>
    <mergeCell ref="C61:D61"/>
    <mergeCell ref="C63:G63"/>
    <mergeCell ref="C64:G64"/>
    <mergeCell ref="C65:D65"/>
    <mergeCell ref="C66:D66"/>
    <mergeCell ref="C54:D54"/>
    <mergeCell ref="C55:D55"/>
    <mergeCell ref="C56:D56"/>
    <mergeCell ref="C57:D57"/>
    <mergeCell ref="C58:D58"/>
    <mergeCell ref="C59:D59"/>
    <mergeCell ref="C45:D45"/>
    <mergeCell ref="C46:D46"/>
    <mergeCell ref="C48:D48"/>
    <mergeCell ref="C49:D49"/>
    <mergeCell ref="C51:D51"/>
    <mergeCell ref="C52:D52"/>
    <mergeCell ref="C39:D39"/>
    <mergeCell ref="C40:D40"/>
    <mergeCell ref="C41:D41"/>
    <mergeCell ref="C42:D42"/>
    <mergeCell ref="C43:D43"/>
    <mergeCell ref="C44:D44"/>
    <mergeCell ref="C32:D32"/>
    <mergeCell ref="C33:D33"/>
    <mergeCell ref="C34:D34"/>
    <mergeCell ref="C35:D35"/>
    <mergeCell ref="C36:D36"/>
    <mergeCell ref="C37:D37"/>
    <mergeCell ref="C23:D23"/>
    <mergeCell ref="C25:D25"/>
    <mergeCell ref="C27:D27"/>
    <mergeCell ref="C29:G29"/>
    <mergeCell ref="C30:D30"/>
    <mergeCell ref="C31:D31"/>
    <mergeCell ref="C15:D15"/>
    <mergeCell ref="C16:D16"/>
    <mergeCell ref="C18:G18"/>
    <mergeCell ref="C19:D19"/>
    <mergeCell ref="C21:G21"/>
    <mergeCell ref="C22:G22"/>
    <mergeCell ref="A1:G1"/>
    <mergeCell ref="A3:B3"/>
    <mergeCell ref="A4:B4"/>
    <mergeCell ref="E4:G4"/>
    <mergeCell ref="C9:D9"/>
    <mergeCell ref="C10:D10"/>
    <mergeCell ref="C12:D12"/>
    <mergeCell ref="C13:D13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Vocásek</dc:creator>
  <cp:lastModifiedBy>Jiří Vocásek</cp:lastModifiedBy>
  <dcterms:created xsi:type="dcterms:W3CDTF">2025-06-10T09:47:16Z</dcterms:created>
  <dcterms:modified xsi:type="dcterms:W3CDTF">2025-06-10T09:49:42Z</dcterms:modified>
</cp:coreProperties>
</file>