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42077" reservationPassword="0"/>
  <workbookPr/>
  <bookViews>
    <workbookView xWindow="240" yWindow="120" windowWidth="14940" windowHeight="9225" activeTab="0"/>
  </bookViews>
  <sheets>
    <sheet name="Rekapitulace" sheetId="1" r:id="rId1"/>
    <sheet name="SO 100" sheetId="2" r:id="rId2"/>
    <sheet name="SO 300" sheetId="3" r:id="rId3"/>
    <sheet name="SO 400" sheetId="4" r:id="rId4"/>
  </sheets>
  <definedNames/>
  <calcPr/>
  <webPublishing/>
</workbook>
</file>

<file path=xl/sharedStrings.xml><?xml version="1.0" encoding="utf-8"?>
<sst xmlns="http://schemas.openxmlformats.org/spreadsheetml/2006/main" count="571" uniqueCount="228">
  <si>
    <t>Firma: Firma</t>
  </si>
  <si>
    <t>Rekapitulace ceny</t>
  </si>
  <si>
    <t>Stavba: 250405 - UL. LEGIONÁŘŮ, NA PIAVĚ, TURNOV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</si>
  <si>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</si>
  <si>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</si>
  <si>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</si>
  <si>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</si>
  <si>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</si>
  <si>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</si>
  <si>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</si>
  <si>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</si>
  <si>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</si>
  <si>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</si>
  <si>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</si>
  <si>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</si>
  <si>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250405</t>
  </si>
  <si>
    <t>UL. LEGIONÁŘŮ, NA PIAVĚ, TURNOV</t>
  </si>
  <si>
    <t>O</t>
  </si>
  <si>
    <t>Rozpočet:</t>
  </si>
  <si>
    <t>0.00</t>
  </si>
  <si>
    <t>15.00</t>
  </si>
  <si>
    <t>21.00</t>
  </si>
  <si>
    <t>3</t>
  </si>
  <si>
    <t>2</t>
  </si>
  <si>
    <t>SO 100</t>
  </si>
  <si>
    <t>Komunikace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</si>
  <si>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</si>
  <si>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</si>
  <si>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</si>
  <si>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</si>
  <si>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</si>
  <si>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</si>
  <si>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</si>
  <si>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</si>
  <si>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</si>
  <si>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</si>
  <si>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</si>
  <si>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</si>
  <si>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</si>
  <si>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</si>
  <si>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</si>
  <si>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</si>
  <si>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</si>
  <si>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</si>
  <si>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</si>
  <si>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</si>
  <si>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014112</t>
  </si>
  <si>
    <t/>
  </si>
  <si>
    <t>POPLATKY ZA SKLÁDKU TYP S-IO (INERTNÍ ODPAD)</t>
  </si>
  <si>
    <t>T</t>
  </si>
  <si>
    <t>PP</t>
  </si>
  <si>
    <t>odvoz výkopku z pol. 123938 - bude upřesněno dle skutečnosti,</t>
  </si>
  <si>
    <t>VV</t>
  </si>
  <si>
    <t>(365,465)*1,9=694.384 [A]</t>
  </si>
  <si>
    <t>TS</t>
  </si>
  <si>
    <t>zahrnuje veškeré poplatky provozovateli skládky související s uložením odpadu na skládce.</t>
  </si>
  <si>
    <t>015130</t>
  </si>
  <si>
    <t>POPLATKY ZA LIKVIDACŮ ODPADŮ NEKONTAMINOVANÝCH - 17 03 02 VYBOURANÝ ASFALTOVÝ BETON BEZ DEHTU</t>
  </si>
  <si>
    <t>recyklace frézovaného asfaltu z položky 11372</t>
  </si>
  <si>
    <t>46,68*1,3=60.684 [A]</t>
  </si>
  <si>
    <t>1. Položka obsahuje:  
 – veškeré poplatky provozovateli skládky, recyklační linky nebo jiného zařízení na zpracování nebo likvidaci odpadů související s převzetím, uložením, zpracováním nebo likvidací odpadu  
2. Položka neobsahuje:  
 – náklady spojené s dopravou odpadu z místa stavby na místo převzetí provozovatelem skládky, recyklační linky nebo jiného zařízení na zpracování nebo likvidaci odpadů  
3. Způsob měření:  
Tunou se rozumí hmotnost odpadu vytříděného v souladu se zákonem č. 185/2001 Sb., o nakládání s odpady, v platném znění.</t>
  </si>
  <si>
    <t>02730</t>
  </si>
  <si>
    <t>POMOC PRÁCE ZŘÍZ NEBO ZAJIŠŤ OCHRANU INŽENÝRSKÝCH SÍTÍ</t>
  </si>
  <si>
    <t>KPL</t>
  </si>
  <si>
    <t>Zajištění inženýrských sítí před zahájením stavebních prací a během realizace stavby dle požadavku správců. Nutné vytyčení všech podzemních sítí s protokolárním zápisem příslušných správců. Přesnou polohu podzemních vedení ověřit ručně kopanými sondami. Přechody nutno ochránit.   
PEVNÁ CENA</t>
  </si>
  <si>
    <t>1=1.000 [A]</t>
  </si>
  <si>
    <t>zahrnuje veškeré náklady spojené s objednatelem požadovanými zařízeními</t>
  </si>
  <si>
    <t>02910</t>
  </si>
  <si>
    <t>OSTATNÍ POŽADAVKY - ZEMĚMĚŘIČSKÁ MĚŘENÍ</t>
  </si>
  <si>
    <t>Veškerá zaměření nutná k realizaci díla (např. vytyčení stavby, potřebná zaměření a geodetické práce v průběhu výstavby, obvod staveniště apod.) a k uvedení stavby do užívání a řádnému předání dokončeného díla. Včetně ochrany vytyčovacích bodů.   
3x tištěná + 1xCD   
PEVNÁ CENA</t>
  </si>
  <si>
    <t>zahrnuje veškeré náklady spojené s objednatelem požadovanými pracemi,   
- pro stanovení orientační investorské ceny určete jednotkovou cenu jako 1% odhadované ceny stavby</t>
  </si>
  <si>
    <t>02911</t>
  </si>
  <si>
    <t>OSTATNÍ POŽADAVKY - GEODETICKÉ ZAMĚŘENÍ</t>
  </si>
  <si>
    <t>HM</t>
  </si>
  <si>
    <t>Zaměření vrstev pro určení kubatur konstrukčeních vrstev a celkových plošných a délkových výměr.    
PEVNÁ CENA</t>
  </si>
  <si>
    <t>zahrnuje veškeré náklady spojené s objednatelem požadovanými pracemi</t>
  </si>
  <si>
    <t>02940</t>
  </si>
  <si>
    <t>OSTATNÍ POŽADAVKY - VYPRACOVÁNÍ DOKUMENTACE</t>
  </si>
  <si>
    <t>Dokumentace skutečného provedení stavby. Výkresy a související písemnosti zhotovené stavby potřebné pro evidenci pozemní komunikace. Výkresy odchylek a změn stavby oproti DSP+PDPS. Ověření podpisem odpovědného zástupce zhotovitele a správce stavby.    
Zadavatel poskytne dokumentaci v otevřeném formátu *.dwg.   
PEVNÁ CENA.</t>
  </si>
  <si>
    <t>8</t>
  </si>
  <si>
    <t>03720</t>
  </si>
  <si>
    <t>POMOC PRÁCE ZAJIŠŤ NEBO ZŘÍZ REGULACI A OCHRANU DOPRAVY</t>
  </si>
  <si>
    <t>Úhrnná částka musí obsahovat veškeré náklady na dočasné úpravy a regulaci dopravy (i pěší) na staveništi a nezbytné značení a opatření vyplývající z požadavků BOZP na staveništi vč. provizorních lávek, nájezdů,...    
Trasy pro pěší v souladu s vyhl. č. 398/2009 Sb., o obecných technických požadavcích zabezpečujících bezbariérové užívání staveb.    
Po dobu realizace stavby zajištěn přístup k objektům pro požární techniku, policii, záchranné služby.   
PEVNÁ CENA.</t>
  </si>
  <si>
    <t>zahrnuje objednatelem povolené náklady na požadovaná zařízení zhotovitele</t>
  </si>
  <si>
    <t>Zemní práce</t>
  </si>
  <si>
    <t>12110</t>
  </si>
  <si>
    <t>SEJMUTÍ ORNICE NEBO LESNÍ PŮDY</t>
  </si>
  <si>
    <t>M3</t>
  </si>
  <si>
    <t>Sejmutí ornice a její uskladnění na deponii stavby pro pozdější opětovné rozprostření. Předpokládaná tl. sejmutí ornice je 100 mm, bude upřesněno při stavbě během provádění</t>
  </si>
  <si>
    <t>(164*8+124*6-1167)*0,1=88.900 [A]</t>
  </si>
  <si>
    <t>položka zahrnuje sejmutí ornice bez ohledu na tloušťku vrstvy a její vodorovnou dopravu  
nezahrnuje uložení na trvalou skládku</t>
  </si>
  <si>
    <t>11</t>
  </si>
  <si>
    <t>12383</t>
  </si>
  <si>
    <t>ODKOP PRO SPOD STAVBU SILNIC A ŽELEZNIC TŘ. II</t>
  </si>
  <si>
    <t>Výkopek pro vytvoření pláně a zemích těles. Výkopek bude odvezen na skládku vč. odvozu, odvozovou vzdálenost si určí dodavatel. Odkop bude záviset na rozhodnutí investora a projektanta po výsledku hutnících zkoušek na stávajících podkladních vrstvách.</t>
  </si>
  <si>
    <t>vozovka: 465*0,41=190.650 [A] 
parkoviště: 306*0,43=131.580 [B] 
Celkem: A+B=322.230 [C]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</si>
  <si>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 uložení zeminy (na skládku, do násypu) ani poplatky za skládku, vykazují se v položce č.0141**</t>
  </si>
  <si>
    <t>13</t>
  </si>
  <si>
    <t>173103</t>
  </si>
  <si>
    <t>ZEMNÍ KRAJNICE A DOSYPÁVKY SE ZHUT DO 100% PS</t>
  </si>
  <si>
    <t>dosypávky podél vnějších betonových obrub ze zeminy vhodné k násypu</t>
  </si>
  <si>
    <t>(164+124)*0,2*2=115.200 [A]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</si>
  <si>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svahování, hutnění a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</si>
  <si>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15</t>
  </si>
  <si>
    <t>18120</t>
  </si>
  <si>
    <t>ÚPRAVA PLÁNĚ SE ZHUTNĚNÍM V HORNINĚ TŘ. II</t>
  </si>
  <si>
    <t>M2</t>
  </si>
  <si>
    <t>úprava pláně včetně vyrovnání výškových rozdílů. Míru zhutnění určuje projekt - viz. výkr. D.1.3. Včetně hutnících zkoušek v počtu 5</t>
  </si>
  <si>
    <t>vozovka: 465=465.000 [A] 
parkoviště : 306=306.000 [B] 
Celkem: A+B=771.000 [C]</t>
  </si>
  <si>
    <t>položka zahrnuje úpravu pláně včetně vyrovnání výškových rozdílů. Míru zhutnění určuje projekt.</t>
  </si>
  <si>
    <t>16</t>
  </si>
  <si>
    <t>18230</t>
  </si>
  <si>
    <t>ROZPROSTŘENÍ ORNICE V ROVINĚ</t>
  </si>
  <si>
    <t>rozprostření sejmuté ornice podél zpevněných ploch ve vyznačeném rozsahu</t>
  </si>
  <si>
    <t>88,9=88.900 [A]</t>
  </si>
  <si>
    <t>položka zahrnuje:  
nutné přemístění ornice z dočasných skládek vzdálených do 50m  
rozprostření ornice v předepsané tloušťce v rovině a ve svahu do 1:5</t>
  </si>
  <si>
    <t>17</t>
  </si>
  <si>
    <t>18241</t>
  </si>
  <si>
    <t>ZALOŽENÍ TRÁVNÍKU RUČNÍM VÝSEVEM</t>
  </si>
  <si>
    <t>založení trávníku na zemních tělesech</t>
  </si>
  <si>
    <t>367=367.000 [A]</t>
  </si>
  <si>
    <t>Zahrnuje dodání předepsané travní směsi, její výsev na ornici, zalévání, první pokosení, to vše bez ohledu na sklon terénu</t>
  </si>
  <si>
    <t>21</t>
  </si>
  <si>
    <t>56330</t>
  </si>
  <si>
    <t>VOZOVKOVÉ VRSTVY ZE ŠTĚRKODRTI</t>
  </si>
  <si>
    <t>konstrukční plochy zpevněných ploch, frakce 0-63</t>
  </si>
  <si>
    <t>vozovka: 465*(0,15+0,15)=139.500 [A] 
parkoviště : 162,8*(0,15+0,15)=48.840 [B] 
chodník: 5,5*0,15=0.825 [C] 
Celkem: A+B+C=189.165 [D]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</si>
  <si>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</si>
  <si>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22</t>
  </si>
  <si>
    <t>572133</t>
  </si>
  <si>
    <t>INFILTRAČNÍ POSTŘIK Z EMULZE DO 1,5KG/M2</t>
  </si>
  <si>
    <t>infiltrační postřik PI-E 0,60-1,30 kg/m3 mezi vrstvu ACP11+ a štěrkodrť</t>
  </si>
  <si>
    <t>vozovka: 465=465.000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</si>
  <si>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</si>
  <si>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23</t>
  </si>
  <si>
    <t>572213</t>
  </si>
  <si>
    <t>SPOJOVACÍ POSTŘIK Z EMULZE DO 0,5KG/M2</t>
  </si>
  <si>
    <t>spojovací postřik PS-E 0,20-0,30 kg/m2 mezi ACO 11 a ACP 16+</t>
  </si>
  <si>
    <t>vozovka: 1167+465=1 632.000 [A]</t>
  </si>
  <si>
    <t>24</t>
  </si>
  <si>
    <t>574A03</t>
  </si>
  <si>
    <t>ASFALTOVÝ BETON PRO OBRUSNÉ VRSTVY ACO 11</t>
  </si>
  <si>
    <t>Kryt asfaltové vozovky v tl. 40 mm</t>
  </si>
  <si>
    <t>vozovka: 1632*0,04*1,03=67.238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</si>
  <si>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</si>
  <si>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25</t>
  </si>
  <si>
    <t>574E06</t>
  </si>
  <si>
    <t>ASFALTOVÝ BETON PRO PODKLADNÍ VRSTVY ACP 16+, 16S</t>
  </si>
  <si>
    <t>podkladní asfaltová vrstva vozovky v tl. 70 mm</t>
  </si>
  <si>
    <t>vozovka: 465*0,07*1,08=35.154 [A]</t>
  </si>
  <si>
    <t>26</t>
  </si>
  <si>
    <t>582611</t>
  </si>
  <si>
    <t>KRYTY Z BETON DLAŽDIC SE ZÁMKEM ŠEDÝCH TL 60MM DO LOŽE Z KAM</t>
  </si>
  <si>
    <t>dlažba obdélník 100/200/60 do lože z drceného kameniva tl. 40 mm frakce 4/8,  chodník z beton. dlažby</t>
  </si>
  <si>
    <t>chodník: 3,23=3.230 [A]</t>
  </si>
  <si>
    <t>- dodání dlažebního materiálu v požadované kvalitě, dodání materiálu pro předepsané 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- nezahrnuje postřiky, nátěry  
- nezahrnuje těsnění podél obrubníků, dilatačních zařízení, odvodňovacích proužků, odvodňovačů, vpustí, šachet a pod.</t>
  </si>
  <si>
    <t>27</t>
  </si>
  <si>
    <t>dlažba bez zkosených okrajů - lem 25 cm kolem varovného pásu chodníku</t>
  </si>
  <si>
    <t>1,2=1.200 [A]</t>
  </si>
  <si>
    <t>29</t>
  </si>
  <si>
    <t>58261A</t>
  </si>
  <si>
    <t>KRYTY Z BETON DLAŽDIC SE ZÁMKEM BAREV RELIÉF TL 60MM DO LOŽE Z KAM</t>
  </si>
  <si>
    <t>dlažba s vnímatelným nášlapem - varovný pásy v chodníku, do lože z drceného kameniva tl. 40 mm fr 4/8, barva černá</t>
  </si>
  <si>
    <t>1,1=1.100 [A]</t>
  </si>
  <si>
    <t>50</t>
  </si>
  <si>
    <t>582612</t>
  </si>
  <si>
    <t>KRYTY Z BETON DLAŽDIC SE ZÁMKEM ŠEDÝCH TL 80MM DO LOŽE Z KAM</t>
  </si>
  <si>
    <t>parkoviste: 306=306.000 [A]</t>
  </si>
  <si>
    <t>Položka zahrnuje:  
- dodání dlažebního materiálu v požadované kvalitě, dodání materiálu pro předepsané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Položka nezahrnuje:  
- postřiky, nátěry  
- těsnění podél obrubníků, dilatačních zařízení, odvodňovacích proužků, odvodňovačů, vpustí, šachet a pod.</t>
  </si>
  <si>
    <t>51</t>
  </si>
  <si>
    <t>57476</t>
  </si>
  <si>
    <t>VOZOVKOVÉ VÝZTUŽNÉ VRSTVY Z GEOMŘÍŽOVINY S TKANINOU</t>
  </si>
  <si>
    <t>výztužný geokompozit na rozhraní nové a původní konstrukce vozovky, 1 m na každou stranu</t>
  </si>
  <si>
    <t>(164*4+124*2)=904.000 [A]</t>
  </si>
  <si>
    <t>Položka zahrnuje:  
- dodání geomříže v požadované kvalitě a v množství včetně přesahů (přesahy započteny v jednotkové ceně)  
- očištění podkladu  
- pokládka geomříže dle předepsaného technologického předpisu  
Položka nezahrnuje:  
- x</t>
  </si>
  <si>
    <t>Ostatní konstrukce a práce</t>
  </si>
  <si>
    <t>38</t>
  </si>
  <si>
    <t>917212</t>
  </si>
  <si>
    <t>ZÁHONOVÉ OBRUBY Z BETONOVÝCH OBRUBNÍKŮ ŠÍŘ 80MM</t>
  </si>
  <si>
    <t>M</t>
  </si>
  <si>
    <t>obruby 80/250/1000 zapuštěné, na rozhraní vozovky a asfaltu</t>
  </si>
  <si>
    <t>8,2+1,7+2,5+8,1+10,3+3,9+3,9+7,7+2,5+29,7+2,5+10+3,9+3,9+26,8+2,3+1,7+1,1+1,7+2,4+5,5+1,8+3,3+1,9+7,4+1,6+3,2+3,8+3,2+2,7+1,8+12+2,5+10,3+3,9+3,9+25,4+2,5+13,5+9,4+22,9+2,5+10,3+3,9+3,9+6,3+1,7+5+10,3+3,9+3,9+25,3+2,5+3,9+1,7+12,2+2,5+3,9+3,9+10,3+3,9+16,5+8,1+2,5+3,9+3,9+18,5+2,5+43,1+43,8+2,5+3,9+3,9+36+41,52+3,9+3,9+10,3+2,5+42,6+2,5+3,9+3,9+12,5+2,5+6,1=724.320 [A]</t>
  </si>
  <si>
    <t>Položka zahrnuje:  
- dodání a pokládku betonových obrubníků o rozměrech předepsaných zadávací dokumentací  
- betonové lože i boční betonovou opěrku  
Položka nezahrnuje:  
- x</t>
  </si>
  <si>
    <t>42</t>
  </si>
  <si>
    <t>919112</t>
  </si>
  <si>
    <t>ŘEZÁNÍ ASFALTOVÉHO KRYTU VOZOVEK TL DO 100MM</t>
  </si>
  <si>
    <t>řezání asfaltového krytu pro napojení na stávající asfaltový kryt vozovky, řezání podél obrub - provedení komůrkové spáry pro zálivku asfaltu</t>
  </si>
  <si>
    <t>napojení na stávající vozovku: 13=13.000 [A] 
řezání podél obrub:724,32+33,2+3,7+2,9=764.120 [B] 
Celkem: A+B=777.120 [C]</t>
  </si>
  <si>
    <t>položka zahrnuje řezání vozovkové vrstvy v předepsané tloušťce, včetně spotřeby vody</t>
  </si>
  <si>
    <t>43</t>
  </si>
  <si>
    <t>931311</t>
  </si>
  <si>
    <t>TĚSNĚNÍ DILATAČ SPAR ASF ZÁLIVKOU PRŮŘ DO 100MM2</t>
  </si>
  <si>
    <t>napojení na stávající asfaltový kryt vozovky a zálivka podél obrub</t>
  </si>
  <si>
    <t>položka zahrnuje dodávku a osazení předepsaného materiálu, očištění ploch spáry před úpravou, očištění okolí spáry po úpravě  
nezahrnuje těsnící profil</t>
  </si>
  <si>
    <t>52</t>
  </si>
  <si>
    <t>917224</t>
  </si>
  <si>
    <t>SILNIČNÍ A CHODNÍKOVÉ OBRUBY Z BETONOVÝCH OBRUBNÍKŮ ŠÍŘ 150MM</t>
  </si>
  <si>
    <t>obruba 150/250/1000, nášlap 100 mm</t>
  </si>
  <si>
    <t>8,6+1,7+2,6+3,5+16,8=33.200 [A]</t>
  </si>
  <si>
    <t>53</t>
  </si>
  <si>
    <t>obrubník 150/150/1000, nášlap 20 mm</t>
  </si>
  <si>
    <t>3,7=3.700 [A]</t>
  </si>
  <si>
    <t>Položka zahrnuje:  
dodání a pokládku betonových obrubníků o rozměrech předepsaných zadávací dokumentací  
betonové lože i boční betonovou opěrku.</t>
  </si>
  <si>
    <t>54</t>
  </si>
  <si>
    <t>přechodová obruba 150/150-250/1000, nášlap 20-100 mm</t>
  </si>
  <si>
    <t>1,9+1=2.900 [A]</t>
  </si>
  <si>
    <t>SO 300</t>
  </si>
  <si>
    <t>Kanalizace</t>
  </si>
  <si>
    <t>Potrubí</t>
  </si>
  <si>
    <t>89712</t>
  </si>
  <si>
    <t>VPUSŤ KANALIZAČNÍ ULIČNÍ KOMPLETNÍ Z BETONOVÝCH DÍLCŮ</t>
  </si>
  <si>
    <t>KUS</t>
  </si>
  <si>
    <t>nově umístěné vpusti na novou pozici včetně přípojek DN 150 (celkem cca 4 m), výkopů, hloubení rýh, zásypů a všech souvisejících prací</t>
  </si>
  <si>
    <t>2=2.000 [A]</t>
  </si>
  <si>
    <t>Položka zahrnuje:  
- dodávku a osazení předepsaných dílů včetně mříže  
- výplň, těsnění a tmelení spar a spojů,  
- opatření povrchů betonu izolací proti zemní vlhkosti v částech, kde přijdou do styku se zeminou nebo kamenivem,  
- předepsané podkladní konstrukce  
Položka nezahrnuje:  
- x</t>
  </si>
  <si>
    <t>96687</t>
  </si>
  <si>
    <t>VYBOURÁNÍ ULIČNÍCH VPUSTÍ KOMPLETNÍCH</t>
  </si>
  <si>
    <t>odstranění stávajícíh uličních vpustí v ul. Legionářů</t>
  </si>
  <si>
    <t>Položka zahrnuje:  
- kompletní bourací práce včetně nezbytného rozsahu zemních prací,  
- veškerou manipulaci s vybouranou sutí a hmotami včetně uložení na skládku,  
- veškeré další práce plynoucí z technologického předpisu a z platných předpisů,  
Položka nezahrnuje:  
- poplatek za skládku, který se vykazuje v položce 0141** (s výjimkou malého množství bouraného materiálu, kde je možné poplatek zahrnout do jednotkové ceny bourání – tento fakt musí být uveden v doplňujícím textu k položce)</t>
  </si>
  <si>
    <t>SO 400</t>
  </si>
  <si>
    <t>Veřejné osvětlení</t>
  </si>
  <si>
    <t>7</t>
  </si>
  <si>
    <t>Přidružená stavební výroba</t>
  </si>
  <si>
    <t>742Z13</t>
  </si>
  <si>
    <t>DEMONTÁŽ SLOUPU/STOŽÁRU ROHOVÉHO, ODBOČNÉHO, KONCOVÉHO VN VČETNĚ VEŠKERÉ VÝSTROJE</t>
  </si>
  <si>
    <t>přesun stávajících stožárů VO a jejich opětovné osazení na novou pozici v rámci rozšíření vozovky. Včetně naspojkování kabelu, prodloužení kabelu, betonových patek, hloubení a všech souvisejících prací</t>
  </si>
  <si>
    <t>7=7.000 [A]</t>
  </si>
  <si>
    <t>1. Položka obsahuje:  
 – všechny náklady na demontáž stávajícího zařízení se všemi pomocnými doplňujícími úpravami pro jeho likvidaci  
 – naložení vybouraného materiálu na dopravní prostředek  
2. Položka neobsahuje:  
 – odvoz vybouraného materiálu  
 – poplatek za likvidaci odpadů (nacení se dle SSD 0)  
3. Způsob měření:  
Udává se počet kusů kompletní konstrukce nebo práce.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</si>
</sst>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  <xf numFmtId="177" fontId="0" fillId="2" borderId="1" xfId="0" applyNumberForma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sharedStrings" Target="sharedStrings.xml" /><Relationship Id="rId7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SUM(C10:C12)</f>
      </c>
      <c s="1"/>
      <c s="1"/>
    </row>
    <row r="7" spans="1:5" ht="12.75" customHeight="1">
      <c r="A7" s="1"/>
      <c s="4" t="s">
        <v>5</v>
      </c>
      <c s="7">
        <f>SUM(E10:E12)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'SO 100'!I3</f>
      </c>
      <c s="21">
        <f>'SO 100'!O2</f>
      </c>
      <c s="21">
        <f>C10+D10</f>
      </c>
    </row>
    <row r="11" spans="1:5" ht="12.75" customHeight="1">
      <c r="A11" s="20" t="s">
        <v>206</v>
      </c>
      <c s="20" t="s">
        <v>207</v>
      </c>
      <c s="21">
        <f>'SO 300'!I3</f>
      </c>
      <c s="21">
        <f>'SO 300'!O2</f>
      </c>
      <c s="21">
        <f>C11+D11</f>
      </c>
    </row>
    <row r="12" spans="1:5" ht="12.75" customHeight="1">
      <c r="A12" s="20" t="s">
        <v>219</v>
      </c>
      <c s="20" t="s">
        <v>220</v>
      </c>
      <c s="21">
        <f>'SO 400'!I3</f>
      </c>
      <c s="21">
        <f>'SO 400'!O2</f>
      </c>
      <c s="21">
        <f>C12+D12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7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0+O8+O37+O62+O103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41">
        <f>0+I8+I37+I62+I103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0+I9+I13+I17+I21+I25+I29+I33</f>
      </c>
      <c>
        <f>0+O9+O13+O17+O21+O25+O29+O33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694.384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12.75">
      <c r="A10" s="34" t="s">
        <v>50</v>
      </c>
      <c r="E10" s="35" t="s">
        <v>51</v>
      </c>
    </row>
    <row r="11" spans="1:5" ht="12.75">
      <c r="A11" s="36" t="s">
        <v>52</v>
      </c>
      <c r="E11" s="37" t="s">
        <v>53</v>
      </c>
    </row>
    <row r="12" spans="1:5" ht="25.5">
      <c r="A12" t="s">
        <v>54</v>
      </c>
      <c r="E12" s="35" t="s">
        <v>55</v>
      </c>
    </row>
    <row r="13" spans="1:16" ht="25.5">
      <c r="A13" s="25" t="s">
        <v>45</v>
      </c>
      <c s="29" t="s">
        <v>23</v>
      </c>
      <c s="29" t="s">
        <v>56</v>
      </c>
      <c s="25" t="s">
        <v>47</v>
      </c>
      <c s="30" t="s">
        <v>57</v>
      </c>
      <c s="31" t="s">
        <v>49</v>
      </c>
      <c s="32">
        <v>60.684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58</v>
      </c>
    </row>
    <row r="15" spans="1:5" ht="12.75">
      <c r="A15" s="36" t="s">
        <v>52</v>
      </c>
      <c r="E15" s="37" t="s">
        <v>59</v>
      </c>
    </row>
    <row r="16" spans="1:5" ht="140.25">
      <c r="A16" t="s">
        <v>54</v>
      </c>
      <c r="E16" s="35" t="s">
        <v>60</v>
      </c>
    </row>
    <row r="17" spans="1:16" ht="12.75">
      <c r="A17" s="25" t="s">
        <v>45</v>
      </c>
      <c s="29" t="s">
        <v>22</v>
      </c>
      <c s="29" t="s">
        <v>61</v>
      </c>
      <c s="25" t="s">
        <v>47</v>
      </c>
      <c s="30" t="s">
        <v>62</v>
      </c>
      <c s="31" t="s">
        <v>63</v>
      </c>
      <c s="32">
        <v>1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76.5">
      <c r="A18" s="34" t="s">
        <v>50</v>
      </c>
      <c r="E18" s="35" t="s">
        <v>64</v>
      </c>
    </row>
    <row r="19" spans="1:5" ht="12.75">
      <c r="A19" s="36" t="s">
        <v>52</v>
      </c>
      <c r="E19" s="37" t="s">
        <v>65</v>
      </c>
    </row>
    <row r="20" spans="1:5" ht="12.75">
      <c r="A20" t="s">
        <v>54</v>
      </c>
      <c r="E20" s="35" t="s">
        <v>66</v>
      </c>
    </row>
    <row r="21" spans="1:16" ht="12.75">
      <c r="A21" s="25" t="s">
        <v>45</v>
      </c>
      <c s="29" t="s">
        <v>33</v>
      </c>
      <c s="29" t="s">
        <v>67</v>
      </c>
      <c s="25" t="s">
        <v>47</v>
      </c>
      <c s="30" t="s">
        <v>68</v>
      </c>
      <c s="31" t="s">
        <v>63</v>
      </c>
      <c s="32">
        <v>1</v>
      </c>
      <c s="33">
        <v>0</v>
      </c>
      <c s="33">
        <f>ROUND(ROUND(H21,2)*ROUND(G21,3),2)</f>
      </c>
      <c r="O21">
        <f>(I21*21)/100</f>
      </c>
      <c t="s">
        <v>23</v>
      </c>
    </row>
    <row r="22" spans="1:5" ht="76.5">
      <c r="A22" s="34" t="s">
        <v>50</v>
      </c>
      <c r="E22" s="35" t="s">
        <v>69</v>
      </c>
    </row>
    <row r="23" spans="1:5" ht="12.75">
      <c r="A23" s="36" t="s">
        <v>52</v>
      </c>
      <c r="E23" s="37" t="s">
        <v>65</v>
      </c>
    </row>
    <row r="24" spans="1:5" ht="38.25">
      <c r="A24" t="s">
        <v>54</v>
      </c>
      <c r="E24" s="35" t="s">
        <v>70</v>
      </c>
    </row>
    <row r="25" spans="1:16" ht="12.75">
      <c r="A25" s="25" t="s">
        <v>45</v>
      </c>
      <c s="29" t="s">
        <v>35</v>
      </c>
      <c s="29" t="s">
        <v>71</v>
      </c>
      <c s="25" t="s">
        <v>47</v>
      </c>
      <c s="30" t="s">
        <v>72</v>
      </c>
      <c s="31" t="s">
        <v>73</v>
      </c>
      <c s="32">
        <v>1</v>
      </c>
      <c s="33">
        <v>0</v>
      </c>
      <c s="33">
        <f>ROUND(ROUND(H25,2)*ROUND(G25,3),2)</f>
      </c>
      <c r="O25">
        <f>(I25*21)/100</f>
      </c>
      <c t="s">
        <v>23</v>
      </c>
    </row>
    <row r="26" spans="1:5" ht="51">
      <c r="A26" s="34" t="s">
        <v>50</v>
      </c>
      <c r="E26" s="35" t="s">
        <v>74</v>
      </c>
    </row>
    <row r="27" spans="1:5" ht="12.75">
      <c r="A27" s="36" t="s">
        <v>52</v>
      </c>
      <c r="E27" s="37" t="s">
        <v>65</v>
      </c>
    </row>
    <row r="28" spans="1:5" ht="12.75">
      <c r="A28" t="s">
        <v>54</v>
      </c>
      <c r="E28" s="35" t="s">
        <v>75</v>
      </c>
    </row>
    <row r="29" spans="1:16" ht="12.75">
      <c r="A29" s="25" t="s">
        <v>45</v>
      </c>
      <c s="29" t="s">
        <v>37</v>
      </c>
      <c s="29" t="s">
        <v>76</v>
      </c>
      <c s="25" t="s">
        <v>47</v>
      </c>
      <c s="30" t="s">
        <v>77</v>
      </c>
      <c s="31" t="s">
        <v>63</v>
      </c>
      <c s="32">
        <v>1</v>
      </c>
      <c s="33">
        <v>0</v>
      </c>
      <c s="33">
        <f>ROUND(ROUND(H29,2)*ROUND(G29,3),2)</f>
      </c>
      <c r="O29">
        <f>(I29*21)/100</f>
      </c>
      <c t="s">
        <v>23</v>
      </c>
    </row>
    <row r="30" spans="1:5" ht="76.5">
      <c r="A30" s="34" t="s">
        <v>50</v>
      </c>
      <c r="E30" s="35" t="s">
        <v>78</v>
      </c>
    </row>
    <row r="31" spans="1:5" ht="12.75">
      <c r="A31" s="36" t="s">
        <v>52</v>
      </c>
      <c r="E31" s="37" t="s">
        <v>65</v>
      </c>
    </row>
    <row r="32" spans="1:5" ht="12.75">
      <c r="A32" t="s">
        <v>54</v>
      </c>
      <c r="E32" s="35" t="s">
        <v>75</v>
      </c>
    </row>
    <row r="33" spans="1:16" ht="12.75">
      <c r="A33" s="25" t="s">
        <v>45</v>
      </c>
      <c s="29" t="s">
        <v>79</v>
      </c>
      <c s="29" t="s">
        <v>80</v>
      </c>
      <c s="25" t="s">
        <v>47</v>
      </c>
      <c s="30" t="s">
        <v>81</v>
      </c>
      <c s="31" t="s">
        <v>63</v>
      </c>
      <c s="32">
        <v>1</v>
      </c>
      <c s="33">
        <v>0</v>
      </c>
      <c s="33">
        <f>ROUND(ROUND(H33,2)*ROUND(G33,3),2)</f>
      </c>
      <c r="O33">
        <f>(I33*21)/100</f>
      </c>
      <c t="s">
        <v>23</v>
      </c>
    </row>
    <row r="34" spans="1:5" ht="114.75">
      <c r="A34" s="34" t="s">
        <v>50</v>
      </c>
      <c r="E34" s="35" t="s">
        <v>82</v>
      </c>
    </row>
    <row r="35" spans="1:5" ht="12.75">
      <c r="A35" s="36" t="s">
        <v>52</v>
      </c>
      <c r="E35" s="37" t="s">
        <v>65</v>
      </c>
    </row>
    <row r="36" spans="1:5" ht="25.5">
      <c r="A36" t="s">
        <v>54</v>
      </c>
      <c r="E36" s="35" t="s">
        <v>83</v>
      </c>
    </row>
    <row r="37" spans="1:18" ht="12.75" customHeight="1">
      <c r="A37" s="6" t="s">
        <v>43</v>
      </c>
      <c s="6"/>
      <c s="39" t="s">
        <v>29</v>
      </c>
      <c s="6"/>
      <c s="27" t="s">
        <v>84</v>
      </c>
      <c s="6"/>
      <c s="6"/>
      <c s="6"/>
      <c s="40">
        <f>0+Q37</f>
      </c>
      <c r="O37">
        <f>0+R37</f>
      </c>
      <c r="Q37">
        <f>0+I38+I42+I46+I50+I54+I58</f>
      </c>
      <c>
        <f>0+O38+O42+O46+O50+O54+O58</f>
      </c>
    </row>
    <row r="38" spans="1:16" ht="12.75">
      <c r="A38" s="25" t="s">
        <v>45</v>
      </c>
      <c s="29" t="s">
        <v>42</v>
      </c>
      <c s="29" t="s">
        <v>85</v>
      </c>
      <c s="25" t="s">
        <v>47</v>
      </c>
      <c s="30" t="s">
        <v>86</v>
      </c>
      <c s="31" t="s">
        <v>87</v>
      </c>
      <c s="32">
        <v>88.9</v>
      </c>
      <c s="33">
        <v>0</v>
      </c>
      <c s="33">
        <f>ROUND(ROUND(H38,2)*ROUND(G38,3),2)</f>
      </c>
      <c r="O38">
        <f>(I38*21)/100</f>
      </c>
      <c t="s">
        <v>23</v>
      </c>
    </row>
    <row r="39" spans="1:5" ht="38.25">
      <c r="A39" s="34" t="s">
        <v>50</v>
      </c>
      <c r="E39" s="35" t="s">
        <v>88</v>
      </c>
    </row>
    <row r="40" spans="1:5" ht="12.75">
      <c r="A40" s="36" t="s">
        <v>52</v>
      </c>
      <c r="E40" s="37" t="s">
        <v>89</v>
      </c>
    </row>
    <row r="41" spans="1:5" ht="38.25">
      <c r="A41" t="s">
        <v>54</v>
      </c>
      <c r="E41" s="35" t="s">
        <v>90</v>
      </c>
    </row>
    <row r="42" spans="1:16" ht="12.75">
      <c r="A42" s="25" t="s">
        <v>45</v>
      </c>
      <c s="29" t="s">
        <v>91</v>
      </c>
      <c s="29" t="s">
        <v>92</v>
      </c>
      <c s="25" t="s">
        <v>47</v>
      </c>
      <c s="30" t="s">
        <v>93</v>
      </c>
      <c s="31" t="s">
        <v>87</v>
      </c>
      <c s="32">
        <v>322.23</v>
      </c>
      <c s="33">
        <v>0</v>
      </c>
      <c s="33">
        <f>ROUND(ROUND(H42,2)*ROUND(G42,3),2)</f>
      </c>
      <c r="O42">
        <f>(I42*21)/100</f>
      </c>
      <c t="s">
        <v>23</v>
      </c>
    </row>
    <row r="43" spans="1:5" ht="51">
      <c r="A43" s="34" t="s">
        <v>50</v>
      </c>
      <c r="E43" s="35" t="s">
        <v>94</v>
      </c>
    </row>
    <row r="44" spans="1:5" ht="38.25">
      <c r="A44" s="36" t="s">
        <v>52</v>
      </c>
      <c r="E44" s="37" t="s">
        <v>95</v>
      </c>
    </row>
    <row r="45" spans="1:5" ht="409.5">
      <c r="A45" t="s">
        <v>54</v>
      </c>
      <c r="E45" s="35" t="s">
        <v>96</v>
      </c>
    </row>
    <row r="46" spans="1:16" ht="12.75">
      <c r="A46" s="25" t="s">
        <v>45</v>
      </c>
      <c s="29" t="s">
        <v>97</v>
      </c>
      <c s="29" t="s">
        <v>98</v>
      </c>
      <c s="25" t="s">
        <v>47</v>
      </c>
      <c s="30" t="s">
        <v>99</v>
      </c>
      <c s="31" t="s">
        <v>87</v>
      </c>
      <c s="32">
        <v>115.2</v>
      </c>
      <c s="33">
        <v>0</v>
      </c>
      <c s="33">
        <f>ROUND(ROUND(H46,2)*ROUND(G46,3),2)</f>
      </c>
      <c r="O46">
        <f>(I46*21)/100</f>
      </c>
      <c t="s">
        <v>23</v>
      </c>
    </row>
    <row r="47" spans="1:5" ht="12.75">
      <c r="A47" s="34" t="s">
        <v>50</v>
      </c>
      <c r="E47" s="35" t="s">
        <v>100</v>
      </c>
    </row>
    <row r="48" spans="1:5" ht="12.75">
      <c r="A48" s="36" t="s">
        <v>52</v>
      </c>
      <c r="E48" s="37" t="s">
        <v>101</v>
      </c>
    </row>
    <row r="49" spans="1:5" ht="255">
      <c r="A49" t="s">
        <v>54</v>
      </c>
      <c r="E49" s="35" t="s">
        <v>102</v>
      </c>
    </row>
    <row r="50" spans="1:16" ht="12.75">
      <c r="A50" s="25" t="s">
        <v>45</v>
      </c>
      <c s="29" t="s">
        <v>103</v>
      </c>
      <c s="29" t="s">
        <v>104</v>
      </c>
      <c s="25" t="s">
        <v>47</v>
      </c>
      <c s="30" t="s">
        <v>105</v>
      </c>
      <c s="31" t="s">
        <v>106</v>
      </c>
      <c s="32">
        <v>771</v>
      </c>
      <c s="33">
        <v>0</v>
      </c>
      <c s="33">
        <f>ROUND(ROUND(H50,2)*ROUND(G50,3),2)</f>
      </c>
      <c r="O50">
        <f>(I50*21)/100</f>
      </c>
      <c t="s">
        <v>23</v>
      </c>
    </row>
    <row r="51" spans="1:5" ht="25.5">
      <c r="A51" s="34" t="s">
        <v>50</v>
      </c>
      <c r="E51" s="35" t="s">
        <v>107</v>
      </c>
    </row>
    <row r="52" spans="1:5" ht="38.25">
      <c r="A52" s="36" t="s">
        <v>52</v>
      </c>
      <c r="E52" s="37" t="s">
        <v>108</v>
      </c>
    </row>
    <row r="53" spans="1:5" ht="25.5">
      <c r="A53" t="s">
        <v>54</v>
      </c>
      <c r="E53" s="35" t="s">
        <v>109</v>
      </c>
    </row>
    <row r="54" spans="1:16" ht="12.75">
      <c r="A54" s="25" t="s">
        <v>45</v>
      </c>
      <c s="29" t="s">
        <v>110</v>
      </c>
      <c s="29" t="s">
        <v>111</v>
      </c>
      <c s="25" t="s">
        <v>47</v>
      </c>
      <c s="30" t="s">
        <v>112</v>
      </c>
      <c s="31" t="s">
        <v>87</v>
      </c>
      <c s="32">
        <v>88.9</v>
      </c>
      <c s="33">
        <v>0</v>
      </c>
      <c s="33">
        <f>ROUND(ROUND(H54,2)*ROUND(G54,3),2)</f>
      </c>
      <c r="O54">
        <f>(I54*21)/100</f>
      </c>
      <c t="s">
        <v>23</v>
      </c>
    </row>
    <row r="55" spans="1:5" ht="12.75">
      <c r="A55" s="34" t="s">
        <v>50</v>
      </c>
      <c r="E55" s="35" t="s">
        <v>113</v>
      </c>
    </row>
    <row r="56" spans="1:5" ht="12.75">
      <c r="A56" s="36" t="s">
        <v>52</v>
      </c>
      <c r="E56" s="37" t="s">
        <v>114</v>
      </c>
    </row>
    <row r="57" spans="1:5" ht="38.25">
      <c r="A57" t="s">
        <v>54</v>
      </c>
      <c r="E57" s="35" t="s">
        <v>115</v>
      </c>
    </row>
    <row r="58" spans="1:16" ht="12.75">
      <c r="A58" s="25" t="s">
        <v>45</v>
      </c>
      <c s="29" t="s">
        <v>116</v>
      </c>
      <c s="29" t="s">
        <v>117</v>
      </c>
      <c s="25" t="s">
        <v>47</v>
      </c>
      <c s="30" t="s">
        <v>118</v>
      </c>
      <c s="31" t="s">
        <v>106</v>
      </c>
      <c s="32">
        <v>367</v>
      </c>
      <c s="33">
        <v>0</v>
      </c>
      <c s="33">
        <f>ROUND(ROUND(H58,2)*ROUND(G58,3),2)</f>
      </c>
      <c r="O58">
        <f>(I58*21)/100</f>
      </c>
      <c t="s">
        <v>23</v>
      </c>
    </row>
    <row r="59" spans="1:5" ht="12.75">
      <c r="A59" s="34" t="s">
        <v>50</v>
      </c>
      <c r="E59" s="35" t="s">
        <v>119</v>
      </c>
    </row>
    <row r="60" spans="1:5" ht="12.75">
      <c r="A60" s="36" t="s">
        <v>52</v>
      </c>
      <c r="E60" s="37" t="s">
        <v>120</v>
      </c>
    </row>
    <row r="61" spans="1:5" ht="25.5">
      <c r="A61" t="s">
        <v>54</v>
      </c>
      <c r="E61" s="35" t="s">
        <v>121</v>
      </c>
    </row>
    <row r="62" spans="1:18" ht="12.75" customHeight="1">
      <c r="A62" s="6" t="s">
        <v>43</v>
      </c>
      <c s="6"/>
      <c s="39" t="s">
        <v>35</v>
      </c>
      <c s="6"/>
      <c s="27" t="s">
        <v>25</v>
      </c>
      <c s="6"/>
      <c s="6"/>
      <c s="6"/>
      <c s="40">
        <f>0+Q62</f>
      </c>
      <c r="O62">
        <f>0+R62</f>
      </c>
      <c r="Q62">
        <f>0+I63+I67+I71+I75+I79+I83+I87+I91+I95+I99</f>
      </c>
      <c>
        <f>0+O63+O67+O71+O75+O79+O83+O87+O91+O95+O99</f>
      </c>
    </row>
    <row r="63" spans="1:16" ht="12.75">
      <c r="A63" s="25" t="s">
        <v>45</v>
      </c>
      <c s="29" t="s">
        <v>122</v>
      </c>
      <c s="29" t="s">
        <v>123</v>
      </c>
      <c s="25" t="s">
        <v>47</v>
      </c>
      <c s="30" t="s">
        <v>124</v>
      </c>
      <c s="31" t="s">
        <v>87</v>
      </c>
      <c s="32">
        <v>189.165</v>
      </c>
      <c s="33">
        <v>0</v>
      </c>
      <c s="33">
        <f>ROUND(ROUND(H63,2)*ROUND(G63,3),2)</f>
      </c>
      <c r="O63">
        <f>(I63*21)/100</f>
      </c>
      <c t="s">
        <v>23</v>
      </c>
    </row>
    <row r="64" spans="1:5" ht="12.75">
      <c r="A64" s="34" t="s">
        <v>50</v>
      </c>
      <c r="E64" s="35" t="s">
        <v>125</v>
      </c>
    </row>
    <row r="65" spans="1:5" ht="51">
      <c r="A65" s="36" t="s">
        <v>52</v>
      </c>
      <c r="E65" s="37" t="s">
        <v>126</v>
      </c>
    </row>
    <row r="66" spans="1:5" ht="51">
      <c r="A66" t="s">
        <v>54</v>
      </c>
      <c r="E66" s="35" t="s">
        <v>127</v>
      </c>
    </row>
    <row r="67" spans="1:16" ht="12.75">
      <c r="A67" s="25" t="s">
        <v>45</v>
      </c>
      <c s="29" t="s">
        <v>128</v>
      </c>
      <c s="29" t="s">
        <v>129</v>
      </c>
      <c s="25" t="s">
        <v>47</v>
      </c>
      <c s="30" t="s">
        <v>130</v>
      </c>
      <c s="31" t="s">
        <v>106</v>
      </c>
      <c s="32">
        <v>465</v>
      </c>
      <c s="33">
        <v>0</v>
      </c>
      <c s="33">
        <f>ROUND(ROUND(H67,2)*ROUND(G67,3),2)</f>
      </c>
      <c r="O67">
        <f>(I67*21)/100</f>
      </c>
      <c t="s">
        <v>23</v>
      </c>
    </row>
    <row r="68" spans="1:5" ht="12.75">
      <c r="A68" s="34" t="s">
        <v>50</v>
      </c>
      <c r="E68" s="35" t="s">
        <v>131</v>
      </c>
    </row>
    <row r="69" spans="1:5" ht="12.75">
      <c r="A69" s="36" t="s">
        <v>52</v>
      </c>
      <c r="E69" s="37" t="s">
        <v>132</v>
      </c>
    </row>
    <row r="70" spans="1:5" ht="63.75">
      <c r="A70" t="s">
        <v>54</v>
      </c>
      <c r="E70" s="35" t="s">
        <v>133</v>
      </c>
    </row>
    <row r="71" spans="1:16" ht="12.75">
      <c r="A71" s="25" t="s">
        <v>45</v>
      </c>
      <c s="29" t="s">
        <v>134</v>
      </c>
      <c s="29" t="s">
        <v>135</v>
      </c>
      <c s="25" t="s">
        <v>47</v>
      </c>
      <c s="30" t="s">
        <v>136</v>
      </c>
      <c s="31" t="s">
        <v>106</v>
      </c>
      <c s="32">
        <v>1632</v>
      </c>
      <c s="33">
        <v>0</v>
      </c>
      <c s="33">
        <f>ROUND(ROUND(H71,2)*ROUND(G71,3),2)</f>
      </c>
      <c r="O71">
        <f>(I71*21)/100</f>
      </c>
      <c t="s">
        <v>23</v>
      </c>
    </row>
    <row r="72" spans="1:5" ht="12.75">
      <c r="A72" s="34" t="s">
        <v>50</v>
      </c>
      <c r="E72" s="35" t="s">
        <v>137</v>
      </c>
    </row>
    <row r="73" spans="1:5" ht="12.75">
      <c r="A73" s="36" t="s">
        <v>52</v>
      </c>
      <c r="E73" s="37" t="s">
        <v>138</v>
      </c>
    </row>
    <row r="74" spans="1:5" ht="63.75">
      <c r="A74" t="s">
        <v>54</v>
      </c>
      <c r="E74" s="35" t="s">
        <v>133</v>
      </c>
    </row>
    <row r="75" spans="1:16" ht="12.75">
      <c r="A75" s="25" t="s">
        <v>45</v>
      </c>
      <c s="29" t="s">
        <v>139</v>
      </c>
      <c s="29" t="s">
        <v>140</v>
      </c>
      <c s="25" t="s">
        <v>47</v>
      </c>
      <c s="30" t="s">
        <v>141</v>
      </c>
      <c s="31" t="s">
        <v>87</v>
      </c>
      <c s="32">
        <v>67.238</v>
      </c>
      <c s="33">
        <v>0</v>
      </c>
      <c s="33">
        <f>ROUND(ROUND(H75,2)*ROUND(G75,3),2)</f>
      </c>
      <c r="O75">
        <f>(I75*21)/100</f>
      </c>
      <c t="s">
        <v>23</v>
      </c>
    </row>
    <row r="76" spans="1:5" ht="12.75">
      <c r="A76" s="34" t="s">
        <v>50</v>
      </c>
      <c r="E76" s="35" t="s">
        <v>142</v>
      </c>
    </row>
    <row r="77" spans="1:5" ht="12.75">
      <c r="A77" s="36" t="s">
        <v>52</v>
      </c>
      <c r="E77" s="37" t="s">
        <v>143</v>
      </c>
    </row>
    <row r="78" spans="1:5" ht="140.25">
      <c r="A78" t="s">
        <v>54</v>
      </c>
      <c r="E78" s="35" t="s">
        <v>144</v>
      </c>
    </row>
    <row r="79" spans="1:16" ht="12.75">
      <c r="A79" s="25" t="s">
        <v>45</v>
      </c>
      <c s="29" t="s">
        <v>145</v>
      </c>
      <c s="29" t="s">
        <v>146</v>
      </c>
      <c s="25" t="s">
        <v>47</v>
      </c>
      <c s="30" t="s">
        <v>147</v>
      </c>
      <c s="31" t="s">
        <v>87</v>
      </c>
      <c s="32">
        <v>35.154</v>
      </c>
      <c s="33">
        <v>0</v>
      </c>
      <c s="33">
        <f>ROUND(ROUND(H79,2)*ROUND(G79,3),2)</f>
      </c>
      <c r="O79">
        <f>(I79*21)/100</f>
      </c>
      <c t="s">
        <v>23</v>
      </c>
    </row>
    <row r="80" spans="1:5" ht="12.75">
      <c r="A80" s="34" t="s">
        <v>50</v>
      </c>
      <c r="E80" s="35" t="s">
        <v>148</v>
      </c>
    </row>
    <row r="81" spans="1:5" ht="12.75">
      <c r="A81" s="36" t="s">
        <v>52</v>
      </c>
      <c r="E81" s="37" t="s">
        <v>149</v>
      </c>
    </row>
    <row r="82" spans="1:5" ht="140.25">
      <c r="A82" t="s">
        <v>54</v>
      </c>
      <c r="E82" s="35" t="s">
        <v>144</v>
      </c>
    </row>
    <row r="83" spans="1:16" ht="12.75">
      <c r="A83" s="25" t="s">
        <v>45</v>
      </c>
      <c s="29" t="s">
        <v>150</v>
      </c>
      <c s="29" t="s">
        <v>151</v>
      </c>
      <c s="25" t="s">
        <v>29</v>
      </c>
      <c s="30" t="s">
        <v>152</v>
      </c>
      <c s="31" t="s">
        <v>106</v>
      </c>
      <c s="32">
        <v>3.23</v>
      </c>
      <c s="33">
        <v>0</v>
      </c>
      <c s="33">
        <f>ROUND(ROUND(H83,2)*ROUND(G83,3),2)</f>
      </c>
      <c r="O83">
        <f>(I83*21)/100</f>
      </c>
      <c t="s">
        <v>23</v>
      </c>
    </row>
    <row r="84" spans="1:5" ht="25.5">
      <c r="A84" s="34" t="s">
        <v>50</v>
      </c>
      <c r="E84" s="35" t="s">
        <v>153</v>
      </c>
    </row>
    <row r="85" spans="1:5" ht="12.75">
      <c r="A85" s="36" t="s">
        <v>52</v>
      </c>
      <c r="E85" s="37" t="s">
        <v>154</v>
      </c>
    </row>
    <row r="86" spans="1:5" ht="165.75">
      <c r="A86" t="s">
        <v>54</v>
      </c>
      <c r="E86" s="35" t="s">
        <v>155</v>
      </c>
    </row>
    <row r="87" spans="1:16" ht="12.75">
      <c r="A87" s="25" t="s">
        <v>45</v>
      </c>
      <c s="29" t="s">
        <v>156</v>
      </c>
      <c s="29" t="s">
        <v>151</v>
      </c>
      <c s="25" t="s">
        <v>23</v>
      </c>
      <c s="30" t="s">
        <v>152</v>
      </c>
      <c s="31" t="s">
        <v>106</v>
      </c>
      <c s="32">
        <v>1.2</v>
      </c>
      <c s="33">
        <v>0</v>
      </c>
      <c s="33">
        <f>ROUND(ROUND(H87,2)*ROUND(G87,3),2)</f>
      </c>
      <c r="O87">
        <f>(I87*21)/100</f>
      </c>
      <c t="s">
        <v>23</v>
      </c>
    </row>
    <row r="88" spans="1:5" ht="12.75">
      <c r="A88" s="34" t="s">
        <v>50</v>
      </c>
      <c r="E88" s="35" t="s">
        <v>157</v>
      </c>
    </row>
    <row r="89" spans="1:5" ht="12.75">
      <c r="A89" s="36" t="s">
        <v>52</v>
      </c>
      <c r="E89" s="37" t="s">
        <v>158</v>
      </c>
    </row>
    <row r="90" spans="1:5" ht="165.75">
      <c r="A90" t="s">
        <v>54</v>
      </c>
      <c r="E90" s="35" t="s">
        <v>155</v>
      </c>
    </row>
    <row r="91" spans="1:16" ht="25.5">
      <c r="A91" s="25" t="s">
        <v>45</v>
      </c>
      <c s="29" t="s">
        <v>159</v>
      </c>
      <c s="29" t="s">
        <v>160</v>
      </c>
      <c s="25" t="s">
        <v>29</v>
      </c>
      <c s="30" t="s">
        <v>161</v>
      </c>
      <c s="31" t="s">
        <v>106</v>
      </c>
      <c s="32">
        <v>1.1</v>
      </c>
      <c s="33">
        <v>0</v>
      </c>
      <c s="33">
        <f>ROUND(ROUND(H91,2)*ROUND(G91,3),2)</f>
      </c>
      <c r="O91">
        <f>(I91*21)/100</f>
      </c>
      <c t="s">
        <v>23</v>
      </c>
    </row>
    <row r="92" spans="1:5" ht="25.5">
      <c r="A92" s="34" t="s">
        <v>50</v>
      </c>
      <c r="E92" s="35" t="s">
        <v>162</v>
      </c>
    </row>
    <row r="93" spans="1:5" ht="12.75">
      <c r="A93" s="36" t="s">
        <v>52</v>
      </c>
      <c r="E93" s="37" t="s">
        <v>163</v>
      </c>
    </row>
    <row r="94" spans="1:5" ht="165.75">
      <c r="A94" t="s">
        <v>54</v>
      </c>
      <c r="E94" s="35" t="s">
        <v>155</v>
      </c>
    </row>
    <row r="95" spans="1:16" ht="12.75">
      <c r="A95" s="25" t="s">
        <v>45</v>
      </c>
      <c s="29" t="s">
        <v>164</v>
      </c>
      <c s="29" t="s">
        <v>165</v>
      </c>
      <c s="25" t="s">
        <v>47</v>
      </c>
      <c s="30" t="s">
        <v>166</v>
      </c>
      <c s="31" t="s">
        <v>106</v>
      </c>
      <c s="32">
        <v>306</v>
      </c>
      <c s="33">
        <v>0</v>
      </c>
      <c s="33">
        <f>ROUND(ROUND(H95,2)*ROUND(G95,3),2)</f>
      </c>
      <c r="O95">
        <f>(I95*21)/100</f>
      </c>
      <c t="s">
        <v>23</v>
      </c>
    </row>
    <row r="96" spans="1:5" ht="12.75">
      <c r="A96" s="34" t="s">
        <v>50</v>
      </c>
      <c r="E96" s="35" t="s">
        <v>47</v>
      </c>
    </row>
    <row r="97" spans="1:5" ht="12.75">
      <c r="A97" s="36" t="s">
        <v>52</v>
      </c>
      <c r="E97" s="37" t="s">
        <v>167</v>
      </c>
    </row>
    <row r="98" spans="1:5" ht="191.25">
      <c r="A98" t="s">
        <v>54</v>
      </c>
      <c r="E98" s="35" t="s">
        <v>168</v>
      </c>
    </row>
    <row r="99" spans="1:16" ht="12.75">
      <c r="A99" s="25" t="s">
        <v>45</v>
      </c>
      <c s="29" t="s">
        <v>169</v>
      </c>
      <c s="29" t="s">
        <v>170</v>
      </c>
      <c s="25" t="s">
        <v>47</v>
      </c>
      <c s="30" t="s">
        <v>171</v>
      </c>
      <c s="31" t="s">
        <v>106</v>
      </c>
      <c s="32">
        <v>904</v>
      </c>
      <c s="33">
        <v>0</v>
      </c>
      <c s="33">
        <f>ROUND(ROUND(H99,2)*ROUND(G99,3),2)</f>
      </c>
      <c r="O99">
        <f>(I99*0)/100</f>
      </c>
      <c t="s">
        <v>27</v>
      </c>
    </row>
    <row r="100" spans="1:5" ht="25.5">
      <c r="A100" s="34" t="s">
        <v>50</v>
      </c>
      <c r="E100" s="35" t="s">
        <v>172</v>
      </c>
    </row>
    <row r="101" spans="1:5" ht="12.75">
      <c r="A101" s="36" t="s">
        <v>52</v>
      </c>
      <c r="E101" s="37" t="s">
        <v>173</v>
      </c>
    </row>
    <row r="102" spans="1:5" ht="89.25">
      <c r="A102" t="s">
        <v>54</v>
      </c>
      <c r="E102" s="35" t="s">
        <v>174</v>
      </c>
    </row>
    <row r="103" spans="1:18" ht="12.75" customHeight="1">
      <c r="A103" s="6" t="s">
        <v>43</v>
      </c>
      <c s="6"/>
      <c s="39" t="s">
        <v>40</v>
      </c>
      <c s="6"/>
      <c s="27" t="s">
        <v>175</v>
      </c>
      <c s="6"/>
      <c s="6"/>
      <c s="6"/>
      <c s="40">
        <f>0+Q103</f>
      </c>
      <c r="O103">
        <f>0+R103</f>
      </c>
      <c r="Q103">
        <f>0+I104+I108+I112+I116+I120+I124</f>
      </c>
      <c>
        <f>0+O104+O108+O112+O116+O120+O124</f>
      </c>
    </row>
    <row r="104" spans="1:16" ht="12.75">
      <c r="A104" s="25" t="s">
        <v>45</v>
      </c>
      <c s="29" t="s">
        <v>176</v>
      </c>
      <c s="29" t="s">
        <v>177</v>
      </c>
      <c s="25" t="s">
        <v>47</v>
      </c>
      <c s="30" t="s">
        <v>178</v>
      </c>
      <c s="31" t="s">
        <v>179</v>
      </c>
      <c s="32">
        <v>724.32</v>
      </c>
      <c s="33">
        <v>0</v>
      </c>
      <c s="33">
        <f>ROUND(ROUND(H104,2)*ROUND(G104,3),2)</f>
      </c>
      <c r="O104">
        <f>(I104*21)/100</f>
      </c>
      <c t="s">
        <v>23</v>
      </c>
    </row>
    <row r="105" spans="1:5" ht="12.75">
      <c r="A105" s="34" t="s">
        <v>50</v>
      </c>
      <c r="E105" s="35" t="s">
        <v>180</v>
      </c>
    </row>
    <row r="106" spans="1:5" ht="63.75">
      <c r="A106" s="36" t="s">
        <v>52</v>
      </c>
      <c r="E106" s="37" t="s">
        <v>181</v>
      </c>
    </row>
    <row r="107" spans="1:5" ht="76.5">
      <c r="A107" t="s">
        <v>54</v>
      </c>
      <c r="E107" s="35" t="s">
        <v>182</v>
      </c>
    </row>
    <row r="108" spans="1:16" ht="12.75">
      <c r="A108" s="25" t="s">
        <v>45</v>
      </c>
      <c s="29" t="s">
        <v>183</v>
      </c>
      <c s="29" t="s">
        <v>184</v>
      </c>
      <c s="25" t="s">
        <v>47</v>
      </c>
      <c s="30" t="s">
        <v>185</v>
      </c>
      <c s="31" t="s">
        <v>179</v>
      </c>
      <c s="32">
        <v>777.12</v>
      </c>
      <c s="33">
        <v>0</v>
      </c>
      <c s="33">
        <f>ROUND(ROUND(H108,2)*ROUND(G108,3),2)</f>
      </c>
      <c r="O108">
        <f>(I108*21)/100</f>
      </c>
      <c t="s">
        <v>23</v>
      </c>
    </row>
    <row r="109" spans="1:5" ht="25.5">
      <c r="A109" s="34" t="s">
        <v>50</v>
      </c>
      <c r="E109" s="35" t="s">
        <v>186</v>
      </c>
    </row>
    <row r="110" spans="1:5" ht="38.25">
      <c r="A110" s="36" t="s">
        <v>52</v>
      </c>
      <c r="E110" s="37" t="s">
        <v>187</v>
      </c>
    </row>
    <row r="111" spans="1:5" ht="25.5">
      <c r="A111" t="s">
        <v>54</v>
      </c>
      <c r="E111" s="35" t="s">
        <v>188</v>
      </c>
    </row>
    <row r="112" spans="1:16" ht="12.75">
      <c r="A112" s="25" t="s">
        <v>45</v>
      </c>
      <c s="29" t="s">
        <v>189</v>
      </c>
      <c s="29" t="s">
        <v>190</v>
      </c>
      <c s="25" t="s">
        <v>47</v>
      </c>
      <c s="30" t="s">
        <v>191</v>
      </c>
      <c s="31" t="s">
        <v>179</v>
      </c>
      <c s="32">
        <v>777.12</v>
      </c>
      <c s="33">
        <v>0</v>
      </c>
      <c s="33">
        <f>ROUND(ROUND(H112,2)*ROUND(G112,3),2)</f>
      </c>
      <c r="O112">
        <f>(I112*21)/100</f>
      </c>
      <c t="s">
        <v>23</v>
      </c>
    </row>
    <row r="113" spans="1:5" ht="12.75">
      <c r="A113" s="34" t="s">
        <v>50</v>
      </c>
      <c r="E113" s="35" t="s">
        <v>192</v>
      </c>
    </row>
    <row r="114" spans="1:5" ht="38.25">
      <c r="A114" s="36" t="s">
        <v>52</v>
      </c>
      <c r="E114" s="37" t="s">
        <v>187</v>
      </c>
    </row>
    <row r="115" spans="1:5" ht="38.25">
      <c r="A115" t="s">
        <v>54</v>
      </c>
      <c r="E115" s="35" t="s">
        <v>193</v>
      </c>
    </row>
    <row r="116" spans="1:16" ht="12.75">
      <c r="A116" s="25" t="s">
        <v>45</v>
      </c>
      <c s="29" t="s">
        <v>194</v>
      </c>
      <c s="29" t="s">
        <v>195</v>
      </c>
      <c s="25" t="s">
        <v>29</v>
      </c>
      <c s="30" t="s">
        <v>196</v>
      </c>
      <c s="31" t="s">
        <v>179</v>
      </c>
      <c s="32">
        <v>33.2</v>
      </c>
      <c s="33">
        <v>0</v>
      </c>
      <c s="33">
        <f>ROUND(ROUND(H116,2)*ROUND(G116,3),2)</f>
      </c>
      <c r="O116">
        <f>(I116*0)/100</f>
      </c>
      <c t="s">
        <v>27</v>
      </c>
    </row>
    <row r="117" spans="1:5" ht="12.75">
      <c r="A117" s="34" t="s">
        <v>50</v>
      </c>
      <c r="E117" s="35" t="s">
        <v>197</v>
      </c>
    </row>
    <row r="118" spans="1:5" ht="12.75">
      <c r="A118" s="36" t="s">
        <v>52</v>
      </c>
      <c r="E118" s="37" t="s">
        <v>198</v>
      </c>
    </row>
    <row r="119" spans="1:5" ht="76.5">
      <c r="A119" t="s">
        <v>54</v>
      </c>
      <c r="E119" s="35" t="s">
        <v>182</v>
      </c>
    </row>
    <row r="120" spans="1:16" ht="12.75">
      <c r="A120" s="25" t="s">
        <v>45</v>
      </c>
      <c s="29" t="s">
        <v>199</v>
      </c>
      <c s="29" t="s">
        <v>195</v>
      </c>
      <c s="25" t="s">
        <v>23</v>
      </c>
      <c s="30" t="s">
        <v>196</v>
      </c>
      <c s="31" t="s">
        <v>179</v>
      </c>
      <c s="32">
        <v>3.7</v>
      </c>
      <c s="33">
        <v>0</v>
      </c>
      <c s="33">
        <f>ROUND(ROUND(H120,2)*ROUND(G120,3),2)</f>
      </c>
      <c r="O120">
        <f>(I120*0)/100</f>
      </c>
      <c t="s">
        <v>27</v>
      </c>
    </row>
    <row r="121" spans="1:5" ht="12.75">
      <c r="A121" s="34" t="s">
        <v>50</v>
      </c>
      <c r="E121" s="35" t="s">
        <v>200</v>
      </c>
    </row>
    <row r="122" spans="1:5" ht="12.75">
      <c r="A122" s="36" t="s">
        <v>52</v>
      </c>
      <c r="E122" s="37" t="s">
        <v>201</v>
      </c>
    </row>
    <row r="123" spans="1:5" ht="51">
      <c r="A123" t="s">
        <v>54</v>
      </c>
      <c r="E123" s="35" t="s">
        <v>202</v>
      </c>
    </row>
    <row r="124" spans="1:16" ht="12.75">
      <c r="A124" s="25" t="s">
        <v>45</v>
      </c>
      <c s="29" t="s">
        <v>203</v>
      </c>
      <c s="29" t="s">
        <v>195</v>
      </c>
      <c s="25" t="s">
        <v>22</v>
      </c>
      <c s="30" t="s">
        <v>196</v>
      </c>
      <c s="31" t="s">
        <v>179</v>
      </c>
      <c s="32">
        <v>2.9</v>
      </c>
      <c s="33">
        <v>0</v>
      </c>
      <c s="33">
        <f>ROUND(ROUND(H124,2)*ROUND(G124,3),2)</f>
      </c>
      <c r="O124">
        <f>(I124*0)/100</f>
      </c>
      <c t="s">
        <v>27</v>
      </c>
    </row>
    <row r="125" spans="1:5" ht="12.75">
      <c r="A125" s="34" t="s">
        <v>50</v>
      </c>
      <c r="E125" s="35" t="s">
        <v>204</v>
      </c>
    </row>
    <row r="126" spans="1:5" ht="12.75">
      <c r="A126" s="36" t="s">
        <v>52</v>
      </c>
      <c r="E126" s="37" t="s">
        <v>205</v>
      </c>
    </row>
    <row r="127" spans="1:5" ht="76.5">
      <c r="A127" t="s">
        <v>54</v>
      </c>
      <c r="E127" s="35" t="s">
        <v>182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7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0+O8+O13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206</v>
      </c>
      <c s="41">
        <f>0+I8+I13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206</v>
      </c>
      <c s="6"/>
      <c s="18" t="s">
        <v>207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79</v>
      </c>
      <c s="19"/>
      <c s="27" t="s">
        <v>208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45</v>
      </c>
      <c s="29" t="s">
        <v>23</v>
      </c>
      <c s="29" t="s">
        <v>209</v>
      </c>
      <c s="25" t="s">
        <v>47</v>
      </c>
      <c s="30" t="s">
        <v>210</v>
      </c>
      <c s="31" t="s">
        <v>211</v>
      </c>
      <c s="32">
        <v>2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25.5">
      <c r="A10" s="34" t="s">
        <v>50</v>
      </c>
      <c r="E10" s="35" t="s">
        <v>212</v>
      </c>
    </row>
    <row r="11" spans="1:5" ht="12.75">
      <c r="A11" s="36" t="s">
        <v>52</v>
      </c>
      <c r="E11" s="37" t="s">
        <v>213</v>
      </c>
    </row>
    <row r="12" spans="1:5" ht="102">
      <c r="A12" t="s">
        <v>54</v>
      </c>
      <c r="E12" s="35" t="s">
        <v>214</v>
      </c>
    </row>
    <row r="13" spans="1:18" ht="12.75" customHeight="1">
      <c r="A13" s="6" t="s">
        <v>43</v>
      </c>
      <c s="6"/>
      <c s="39" t="s">
        <v>40</v>
      </c>
      <c s="6"/>
      <c s="27" t="s">
        <v>175</v>
      </c>
      <c s="6"/>
      <c s="6"/>
      <c s="6"/>
      <c s="40">
        <f>0+Q13</f>
      </c>
      <c r="O13">
        <f>0+R13</f>
      </c>
      <c r="Q13">
        <f>0+I14</f>
      </c>
      <c>
        <f>0+O14</f>
      </c>
    </row>
    <row r="14" spans="1:16" ht="12.75">
      <c r="A14" s="25" t="s">
        <v>45</v>
      </c>
      <c s="29" t="s">
        <v>29</v>
      </c>
      <c s="29" t="s">
        <v>215</v>
      </c>
      <c s="25" t="s">
        <v>47</v>
      </c>
      <c s="30" t="s">
        <v>216</v>
      </c>
      <c s="31" t="s">
        <v>211</v>
      </c>
      <c s="32">
        <v>2</v>
      </c>
      <c s="33">
        <v>0</v>
      </c>
      <c s="33">
        <f>ROUND(ROUND(H14,2)*ROUND(G14,3),2)</f>
      </c>
      <c r="O14">
        <f>(I14*21)/100</f>
      </c>
      <c t="s">
        <v>23</v>
      </c>
    </row>
    <row r="15" spans="1:5" ht="12.75">
      <c r="A15" s="34" t="s">
        <v>50</v>
      </c>
      <c r="E15" s="35" t="s">
        <v>217</v>
      </c>
    </row>
    <row r="16" spans="1:5" ht="12.75">
      <c r="A16" s="36" t="s">
        <v>52</v>
      </c>
      <c r="E16" s="37" t="s">
        <v>213</v>
      </c>
    </row>
    <row r="17" spans="1:5" ht="140.25">
      <c r="A17" t="s">
        <v>54</v>
      </c>
      <c r="E17" s="35" t="s">
        <v>218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219</v>
      </c>
      <c s="41">
        <f>0+I8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219</v>
      </c>
      <c s="6"/>
      <c s="18" t="s">
        <v>220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221</v>
      </c>
      <c s="19"/>
      <c s="27" t="s">
        <v>222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25.5">
      <c r="A9" s="25" t="s">
        <v>45</v>
      </c>
      <c s="29" t="s">
        <v>29</v>
      </c>
      <c s="29" t="s">
        <v>223</v>
      </c>
      <c s="25" t="s">
        <v>47</v>
      </c>
      <c s="30" t="s">
        <v>224</v>
      </c>
      <c s="31" t="s">
        <v>211</v>
      </c>
      <c s="32">
        <v>7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38.25">
      <c r="A10" s="34" t="s">
        <v>50</v>
      </c>
      <c r="E10" s="35" t="s">
        <v>225</v>
      </c>
    </row>
    <row r="11" spans="1:5" ht="12.75">
      <c r="A11" s="36" t="s">
        <v>52</v>
      </c>
      <c r="E11" s="37" t="s">
        <v>226</v>
      </c>
    </row>
    <row r="12" spans="1:5" ht="114.75">
      <c r="A12" t="s">
        <v>54</v>
      </c>
      <c r="E12" s="35" t="s">
        <v>227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