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SO 300" sheetId="3" r:id="rId3"/>
    <sheet name="SO 400" sheetId="4" r:id="rId4"/>
  </sheets>
  <definedNames/>
  <calcPr/>
  <webPublishing/>
</workbook>
</file>

<file path=xl/sharedStrings.xml><?xml version="1.0" encoding="utf-8"?>
<sst xmlns="http://schemas.openxmlformats.org/spreadsheetml/2006/main" count="571" uniqueCount="228">
  <si>
    <t>Firma: Firma</t>
  </si>
  <si>
    <t>Rekapitulace ceny</t>
  </si>
  <si>
    <t>Stavba: 250405 - UL. LEGIONÁŘŮ, NA PIAVĚ, TURNOV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</si>
  <si>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</si>
  <si>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</si>
  <si>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</si>
  <si>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</si>
  <si>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</si>
  <si>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</si>
  <si>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</si>
  <si>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</si>
  <si>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</si>
  <si>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</si>
  <si>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</si>
  <si>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</si>
  <si>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250405</t>
  </si>
  <si>
    <t>UL. LEGIONÁŘŮ, NA PIAVĚ, TURNOV</t>
  </si>
  <si>
    <t>O</t>
  </si>
  <si>
    <t>Rozpočet:</t>
  </si>
  <si>
    <t>0.00</t>
  </si>
  <si>
    <t>15.00</t>
  </si>
  <si>
    <t>21.00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</si>
  <si>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</si>
  <si>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</si>
  <si>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</si>
  <si>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</si>
  <si>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</si>
  <si>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</si>
  <si>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</si>
  <si>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</si>
  <si>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</si>
  <si>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</si>
  <si>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</si>
  <si>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</si>
  <si>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</si>
  <si>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</si>
  <si>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</si>
  <si>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</si>
  <si>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</si>
  <si>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</si>
  <si>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</si>
  <si>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</si>
  <si>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</si>
  <si>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</si>
  <si>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</si>
  <si>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</si>
  <si>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</si>
  <si>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</si>
  <si>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</si>
  <si>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</si>
  <si>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</si>
  <si>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odvoz výkopku z pol. 123938 - bude upřesněno dle skutečnosti,</t>
  </si>
  <si>
    <t>VV</t>
  </si>
  <si>
    <t>(365,465)*1,9=694.384 [A]</t>
  </si>
  <si>
    <t>TS</t>
  </si>
  <si>
    <t>zahrnuje veškeré poplatky provozovateli skládky související s uložením odpadu na skládce.</t>
  </si>
  <si>
    <t>015130</t>
  </si>
  <si>
    <t>POPLATKY ZA LIKVIDACŮ ODPADŮ NEKONTAMINOVANÝCH - 17 03 02 VYBOURANÝ ASFALTOVÝ BETON BEZ DEHTU</t>
  </si>
  <si>
    <t>recyklace frézovaného asfaltu z položky 11372</t>
  </si>
  <si>
    <t>46,68*1,3=60.684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</si>
  <si>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</si>
  <si>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</si>
  <si>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</si>
  <si>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</si>
  <si>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</si>
  <si>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1=1.000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</si>
  <si>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</si>
  <si>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</si>
  <si>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</si>
  <si>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</si>
  <si>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</si>
  <si>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</si>
  <si>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</si>
  <si>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</si>
  <si>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</si>
  <si>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</si>
  <si>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</si>
  <si>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</si>
  <si>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</si>
  <si>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8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</si>
  <si>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</si>
  <si>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</si>
  <si>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</si>
  <si>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</si>
  <si>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Zemní práce</t>
  </si>
  <si>
    <t>12110</t>
  </si>
  <si>
    <t>SEJMUTÍ ORNICE NEBO LESNÍ PŮDY</t>
  </si>
  <si>
    <t>M3</t>
  </si>
  <si>
    <t>Sejmutí ornice a její uskladnění na deponii stavby pro pozdější opětovné rozprostření. Předpokládaná tl. sejmutí ornice je 100 mm, bude upřesněno při stavbě během provádění</t>
  </si>
  <si>
    <t>(164*8+124*6-1167)*0,1=88.900 [A]</t>
  </si>
  <si>
    <t>položka zahrnuje sejmutí ornice bez ohledu na tloušťku vrstvy a její vodorovnou dopravu  
nezahrnuje uložení na trvalou skládku</t>
  </si>
  <si>
    <t>11</t>
  </si>
  <si>
    <t>12383</t>
  </si>
  <si>
    <t>ODKOP PRO SPOD STAVBU SILNIC A ŽELEZNIC TŘ. II</t>
  </si>
  <si>
    <t>Výkopek pro vytvoření pláně a zemích těles. Výkopek bude odvezen na skládku vč. odvozu, odvozovou vzdálenost si určí dodavatel. Odkop bude záviset na rozhodnutí investora a projektanta po výsledku hutnících zkoušek na stávajících podkladních vrstvách.</t>
  </si>
  <si>
    <t>vozovka: 465*0,41=190.650 [A] 
parkoviště: 306*0,43=131.580 [B] 
Celkem: A+B=322.230 [C]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</si>
  <si>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</si>
  <si>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13</t>
  </si>
  <si>
    <t>173103</t>
  </si>
  <si>
    <t>ZEMNÍ KRAJNICE A DOSYPÁVKY SE ZHUT DO 100% PS</t>
  </si>
  <si>
    <t>dosypávky podél vnějších betonových obrub ze zeminy vhodné k násypu</t>
  </si>
  <si>
    <t>(164+124)*0,2*2=115.200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</si>
  <si>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</si>
  <si>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</si>
  <si>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</si>
  <si>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</si>
  <si>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</si>
  <si>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5</t>
  </si>
  <si>
    <t>vozovka: 465=465.000 [A] 
parkoviště : 306=306.000 [B] 
Celkem: A+B=771.000 [C]</t>
  </si>
  <si>
    <t>položka zahrnuje úpravu pláně včetně vyrovnání výškových rozdílů. Míru zhutnění určuje projekt.</t>
  </si>
  <si>
    <t>16</t>
  </si>
  <si>
    <t>18230</t>
  </si>
  <si>
    <t>ROZPROSTŘENÍ ORNICE V ROVINĚ</t>
  </si>
  <si>
    <t>rozprostření sejmuté ornice podél zpevněných ploch ve vyznačeném rozsahu</t>
  </si>
  <si>
    <t>88,9=88.900 [A]</t>
  </si>
  <si>
    <t>položka zahrnuje:  
nutné přemístění ornice z dočasných skládek vzdálených do 50m  
rozprostření ornice v předepsané tloušťce v rovině a ve svahu do 1:5</t>
  </si>
  <si>
    <t>17</t>
  </si>
  <si>
    <t>18241</t>
  </si>
  <si>
    <t>ZALOŽENÍ TRÁVNÍKU RUČNÍM VÝSEVEM</t>
  </si>
  <si>
    <t>založení trávníku na zemních tělesech</t>
  </si>
  <si>
    <t>367=367.000 [A]</t>
  </si>
  <si>
    <t>Zahrnuje dodání předepsané travní směsi, její výsev na ornici, zalévání, první pokosení, to vše bez ohledu na sklon terénu</t>
  </si>
  <si>
    <t>21</t>
  </si>
  <si>
    <t>56330</t>
  </si>
  <si>
    <t>VOZOVKOVÉ VRSTVY ZE ŠTĚRKODRTI</t>
  </si>
  <si>
    <t>konstrukční plochy zpevněných ploch, frakce 0-63</t>
  </si>
  <si>
    <t>vozovka: 465*(0,15+0,15)=139.500 [A] 
parkoviště : 162,8*(0,15+0,15)=48.840 [B] 
chodník: 5,5*0,15=0.825 [C] 
Celkem: A+B+C=189.165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</si>
  <si>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</si>
  <si>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22</t>
  </si>
  <si>
    <t>572133</t>
  </si>
  <si>
    <t>INFILTRAČNÍ POSTŘIK Z EMULZE DO 1,5KG/M2</t>
  </si>
  <si>
    <t>infiltrační postřik PI-E 0,60-1,30 kg/m3 mezi vrstvu ACP11+ a štěrkodrť</t>
  </si>
  <si>
    <t>vozovka: 465=465.000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</si>
  <si>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</si>
  <si>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23</t>
  </si>
  <si>
    <t>572213</t>
  </si>
  <si>
    <t>SPOJOVACÍ POSTŘIK Z EMULZE DO 0,5KG/M2</t>
  </si>
  <si>
    <t>spojovací postřik PS-E 0,20-0,30 kg/m2 mezi ACO 11 a ACP 16+</t>
  </si>
  <si>
    <t>vozovka: 1167+465=1 632.000 [A]</t>
  </si>
  <si>
    <t>24</t>
  </si>
  <si>
    <t>574A03</t>
  </si>
  <si>
    <t>ASFALTOVÝ BETON PRO OBRUSNÉ VRSTVY ACO 11</t>
  </si>
  <si>
    <t>Kryt asfaltové vozovky v tl. 40 mm</t>
  </si>
  <si>
    <t>vozovka: 1632*0,04*1,03=67.238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</si>
  <si>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</si>
  <si>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25</t>
  </si>
  <si>
    <t>574E06</t>
  </si>
  <si>
    <t>ASFALTOVÝ BETON PRO PODKLADNÍ VRSTVY ACP 16+, 16S</t>
  </si>
  <si>
    <t>podkladní asfaltová vrstva vozovky v tl. 70 mm</t>
  </si>
  <si>
    <t>vozovka: 465*0,07*1,08=35.154 [A]</t>
  </si>
  <si>
    <t>26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</si>
  <si>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</si>
  <si>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</si>
  <si>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</si>
  <si>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3,23=3.230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</si>
  <si>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</si>
  <si>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27</t>
  </si>
  <si>
    <t>dlažba bez zkosených okrajů - lem 25 cm kolem varovného pásu chodníku</t>
  </si>
  <si>
    <t>1,2=1.200 [A]</t>
  </si>
  <si>
    <t>29</t>
  </si>
  <si>
    <t>58261A</t>
  </si>
  <si>
    <t>KRYTY Z BETON DLAŽDIC SE ZÁMKEM BAREV RELIÉF TL 60MM DO LOŽE Z KAM</t>
  </si>
  <si>
    <t>dlažba s vnímatelným nášlapem - varovný pásy v chodníku, do lože z drceného kameniva tl. 40 mm fr 4/8, barva černá</t>
  </si>
  <si>
    <t>1,1=1.100 [A]</t>
  </si>
  <si>
    <t>50</t>
  </si>
  <si>
    <t>582612</t>
  </si>
  <si>
    <t>KRYTY Z BETON DLAŽDIC SE ZÁMKEM ŠEDÝCH TL 80MM DO LOŽE Z KAM</t>
  </si>
  <si>
    <t>parkoviste: 306=306.000 [A]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</si>
  <si>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</si>
  <si>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51</t>
  </si>
  <si>
    <t>57476</t>
  </si>
  <si>
    <t>VOZOVKOVÉ VÝZTUŽNÉ VRSTVY Z GEOMŘÍŽOVINY S TKANINOU</t>
  </si>
  <si>
    <t>výztužný geokompozit na rozhraní nové a původní konstrukce vozovky, 1 m na každou stranu</t>
  </si>
  <si>
    <t>(164*4+124*2)=904.000 [A]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</si>
  <si>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</si>
  <si>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Ostatní konstrukce a práce</t>
  </si>
  <si>
    <t>38</t>
  </si>
  <si>
    <t>917212</t>
  </si>
  <si>
    <t>ZÁHONOVÉ OBRUBY Z BETONOVÝCH OBRUBNÍKŮ ŠÍŘ 80MM</t>
  </si>
  <si>
    <t>M</t>
  </si>
  <si>
    <t>obruby 80/250/1000 zapuštěné, na rozhraní vozovky a asfaltu</t>
  </si>
  <si>
    <t>8,2+1,7+2,5+8,1+10,3+3,9+3,9+7,7+2,5+29,7+2,5+10+3,9+3,9+26,8+2,3+1,7+1,1+1,7+2,4+5,5+1,8+3,3+1,9+7,4+1,6+3,2+3,8+3,2+2,7+1,8+12+2,5+10,3+3,9+3,9+25,4+2,5+13,5+9,4+22,9+2,5+10,3+3,9+3,9+6,3+1,7+5+10,3+3,9+3,9+25,3+2,5+3,9+1,7+12,2+2,5+3,9+3,9+10,3+3,9+16,5+8,1+2,5+3,9+3,9+18,5+2,5+43,1+43,8+2,5+3,9+3,9+36+41,52+3,9+3,9+10,3+2,5+42,6+2,5+3,9+3,9+12,5+2,5+6,1=724.320 [A]</t>
  </si>
  <si>
    <t>Položka zahrnuje:  
- dodání a pokládku betonových obrubníků o rozměrech předepsaných zadávací dokumentací  
- betonové lože i boční betonovou opěrku  
Položka nezahrnuje:  
- x</t>
  </si>
  <si>
    <t>42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</si>
  <si>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</si>
  <si>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</si>
  <si>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</si>
  <si>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vozovku: 13=13.000 [A] 
řezání podél obrub:724,32+33,2+3,7+2,9=764.120 [B] 
Celkem: A+B=777.120 [C]</t>
  </si>
  <si>
    <t>položka zahrnuje řezání vozovkové vrstvy v předepsané tloušťce, včetně spotřeby vody</t>
  </si>
  <si>
    <t>43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</si>
  <si>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</si>
  <si>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</si>
  <si>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</si>
  <si>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</si>
  <si>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52</t>
  </si>
  <si>
    <t>917224</t>
  </si>
  <si>
    <t>SILNIČNÍ A CHODNÍKOVÉ OBRUBY Z BETONOVÝCH OBRUBNÍKŮ ŠÍŘ 150MM</t>
  </si>
  <si>
    <t>obruba 150/250/1000, nášlap 100 mm</t>
  </si>
  <si>
    <t>8,6+1,7+2,6+3,5+16,8=33.200 [A]</t>
  </si>
  <si>
    <t>53</t>
  </si>
  <si>
    <t>obrubník 150/150/1000, nášlap 20 mm</t>
  </si>
  <si>
    <t>3,7=3.700 [A]</t>
  </si>
  <si>
    <t>Položka zahrnuje:  
dodání a pokládku betonových obrubníků o rozměrech předepsaných zadávací dokumentací  
betonové lože i boční betonovou opěrku.</t>
  </si>
  <si>
    <t>54</t>
  </si>
  <si>
    <t>přechodová obruba 150/150-250/1000, nášlap 20-100 mm</t>
  </si>
  <si>
    <t>1,9+1=2.900 [A]</t>
  </si>
  <si>
    <t>SO 300</t>
  </si>
  <si>
    <t>Kanalizace</t>
  </si>
  <si>
    <t>Potrubí</t>
  </si>
  <si>
    <t>89712</t>
  </si>
  <si>
    <t>VPUSŤ KANALIZAČNÍ ULIČNÍ KOMPLETNÍ Z BETONOVÝCH DÍLCŮ</t>
  </si>
  <si>
    <t>KUS</t>
  </si>
  <si>
    <t>nově umístěné vpusti na novou pozici včetně přípojek DN 150 (celkem cca 4 m), výkopů, hloubení rýh, zásypů a všech souvisejících prací</t>
  </si>
  <si>
    <t>2=2.000 [A]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</si>
  <si>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</si>
  <si>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96687</t>
  </si>
  <si>
    <t>VYBOURÁNÍ ULIČNÍCH VPUSTÍ KOMPLETNÍCH</t>
  </si>
  <si>
    <t>odstranění stávajícíh uličních vpustí v ul. Legionářů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</si>
  <si>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</si>
  <si>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400</t>
  </si>
  <si>
    <t>Veřejné osvětlení</t>
  </si>
  <si>
    <t>7</t>
  </si>
  <si>
    <t>Přidružená stavební výroba</t>
  </si>
  <si>
    <t>742Z13</t>
  </si>
  <si>
    <t>DEMONTÁŽ SLOUPU/STOŽÁRU ROHOVÉHO, ODBOČNÉHO, KONCOVÉHO VN VČETNĚ VEŠKERÉ VÝSTROJE</t>
  </si>
  <si>
    <t>přesun stávajících stožárů VO a jejich opětovné osazení na novou pozici v rámci rozšíření vozovky. Včetně naspojkování kabelu, prodloužení kabelu, betonových patek, hloubení a všech souvisejících prací</t>
  </si>
  <si>
    <t>7=7.000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</si>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</sst>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206</v>
      </c>
      <c s="20" t="s">
        <v>207</v>
      </c>
      <c s="21">
        <f>'SO 300'!I3</f>
      </c>
      <c s="21">
        <f>'SO 300'!O2</f>
      </c>
      <c s="21">
        <f>C11+D11</f>
      </c>
    </row>
    <row r="12" spans="1:5" ht="12.75" customHeight="1">
      <c r="A12" s="20" t="s">
        <v>219</v>
      </c>
      <c s="20" t="s">
        <v>220</v>
      </c>
      <c s="21">
        <f>'SO 400'!I3</f>
      </c>
      <c s="21">
        <f>'SO 400'!O2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0+O8+O37+O62+O103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0+I8+I37+I62+I103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694.384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25.5">
      <c r="A12" t="s">
        <v>54</v>
      </c>
      <c r="E12" s="35" t="s">
        <v>55</v>
      </c>
    </row>
    <row r="13" spans="1:16" ht="25.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60.684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58</v>
      </c>
    </row>
    <row r="15" spans="1:5" ht="12.75">
      <c r="A15" s="36" t="s">
        <v>52</v>
      </c>
      <c r="E15" s="37" t="s">
        <v>59</v>
      </c>
    </row>
    <row r="16" spans="1:5" ht="140.25">
      <c r="A16" t="s">
        <v>54</v>
      </c>
      <c r="E16" s="35" t="s">
        <v>60</v>
      </c>
    </row>
    <row r="17" spans="1:16" ht="12.75">
      <c r="A17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63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76.5">
      <c r="A18" s="34" t="s">
        <v>50</v>
      </c>
      <c r="E18" s="35" t="s">
        <v>64</v>
      </c>
    </row>
    <row r="19" spans="1:5" ht="12.75">
      <c r="A19" s="36" t="s">
        <v>52</v>
      </c>
      <c r="E19" s="37" t="s">
        <v>65</v>
      </c>
    </row>
    <row r="20" spans="1:5" ht="12.75">
      <c r="A20" t="s">
        <v>54</v>
      </c>
      <c r="E20" s="35" t="s">
        <v>66</v>
      </c>
    </row>
    <row r="21" spans="1:16" ht="12.75">
      <c r="A21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63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76.5">
      <c r="A22" s="34" t="s">
        <v>50</v>
      </c>
      <c r="E22" s="35" t="s">
        <v>69</v>
      </c>
    </row>
    <row r="23" spans="1:5" ht="12.75">
      <c r="A23" s="36" t="s">
        <v>52</v>
      </c>
      <c r="E23" s="37" t="s">
        <v>65</v>
      </c>
    </row>
    <row r="24" spans="1:5" ht="38.25">
      <c r="A24" t="s">
        <v>54</v>
      </c>
      <c r="E24" s="35" t="s">
        <v>70</v>
      </c>
    </row>
    <row r="25" spans="1:16" ht="12.75">
      <c r="A25" s="25" t="s">
        <v>45</v>
      </c>
      <c s="29" t="s">
        <v>35</v>
      </c>
      <c s="29" t="s">
        <v>71</v>
      </c>
      <c s="25" t="s">
        <v>47</v>
      </c>
      <c s="30" t="s">
        <v>72</v>
      </c>
      <c s="31" t="s">
        <v>73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51">
      <c r="A26" s="34" t="s">
        <v>50</v>
      </c>
      <c r="E26" s="35" t="s">
        <v>74</v>
      </c>
    </row>
    <row r="27" spans="1:5" ht="12.75">
      <c r="A27" s="36" t="s">
        <v>52</v>
      </c>
      <c r="E27" s="37" t="s">
        <v>65</v>
      </c>
    </row>
    <row r="28" spans="1:5" ht="12.75">
      <c r="A28" t="s">
        <v>54</v>
      </c>
      <c r="E28" s="35" t="s">
        <v>75</v>
      </c>
    </row>
    <row r="29" spans="1:16" ht="12.75">
      <c r="A29" s="25" t="s">
        <v>45</v>
      </c>
      <c s="29" t="s">
        <v>37</v>
      </c>
      <c s="29" t="s">
        <v>76</v>
      </c>
      <c s="25" t="s">
        <v>47</v>
      </c>
      <c s="30" t="s">
        <v>77</v>
      </c>
      <c s="31" t="s">
        <v>63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76.5">
      <c r="A30" s="34" t="s">
        <v>50</v>
      </c>
      <c r="E30" s="35" t="s">
        <v>78</v>
      </c>
    </row>
    <row r="31" spans="1:5" ht="12.75">
      <c r="A31" s="36" t="s">
        <v>52</v>
      </c>
      <c r="E31" s="37" t="s">
        <v>65</v>
      </c>
    </row>
    <row r="32" spans="1:5" ht="12.75">
      <c r="A32" t="s">
        <v>54</v>
      </c>
      <c r="E32" s="35" t="s">
        <v>75</v>
      </c>
    </row>
    <row r="33" spans="1:16" ht="12.75">
      <c r="A33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63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14.75">
      <c r="A34" s="34" t="s">
        <v>50</v>
      </c>
      <c r="E34" s="35" t="s">
        <v>82</v>
      </c>
    </row>
    <row r="35" spans="1:5" ht="12.75">
      <c r="A35" s="36" t="s">
        <v>52</v>
      </c>
      <c r="E35" s="37" t="s">
        <v>65</v>
      </c>
    </row>
    <row r="36" spans="1:5" ht="25.5">
      <c r="A36" t="s">
        <v>54</v>
      </c>
      <c r="E36" s="35" t="s">
        <v>83</v>
      </c>
    </row>
    <row r="37" spans="1:18" ht="12.75" customHeight="1">
      <c r="A37" s="6" t="s">
        <v>43</v>
      </c>
      <c s="6"/>
      <c s="39" t="s">
        <v>29</v>
      </c>
      <c s="6"/>
      <c s="27" t="s">
        <v>84</v>
      </c>
      <c s="6"/>
      <c s="6"/>
      <c s="6"/>
      <c s="40">
        <f>0+Q37</f>
      </c>
      <c r="O37">
        <f>0+R37</f>
      </c>
      <c r="Q37">
        <f>0+I38+I42+I46+I50+I54+I58</f>
      </c>
      <c>
        <f>0+O38+O42+O46+O50+O54+O58</f>
      </c>
    </row>
    <row r="38" spans="1:16" ht="12.75">
      <c r="A38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87</v>
      </c>
      <c s="32">
        <v>88.9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38.25">
      <c r="A39" s="34" t="s">
        <v>50</v>
      </c>
      <c r="E39" s="35" t="s">
        <v>88</v>
      </c>
    </row>
    <row r="40" spans="1:5" ht="12.75">
      <c r="A40" s="36" t="s">
        <v>52</v>
      </c>
      <c r="E40" s="37" t="s">
        <v>89</v>
      </c>
    </row>
    <row r="41" spans="1:5" ht="38.25">
      <c r="A41" t="s">
        <v>54</v>
      </c>
      <c r="E41" s="35" t="s">
        <v>90</v>
      </c>
    </row>
    <row r="42" spans="1:16" ht="12.75">
      <c r="A42" s="25" t="s">
        <v>45</v>
      </c>
      <c s="29" t="s">
        <v>91</v>
      </c>
      <c s="29" t="s">
        <v>92</v>
      </c>
      <c s="25" t="s">
        <v>47</v>
      </c>
      <c s="30" t="s">
        <v>93</v>
      </c>
      <c s="31" t="s">
        <v>87</v>
      </c>
      <c s="32">
        <v>322.23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51">
      <c r="A43" s="34" t="s">
        <v>50</v>
      </c>
      <c r="E43" s="35" t="s">
        <v>94</v>
      </c>
    </row>
    <row r="44" spans="1:5" ht="38.25">
      <c r="A44" s="36" t="s">
        <v>52</v>
      </c>
      <c r="E44" s="37" t="s">
        <v>95</v>
      </c>
    </row>
    <row r="45" spans="1:5" ht="409.5">
      <c r="A45" t="s">
        <v>54</v>
      </c>
      <c r="E45" s="35" t="s">
        <v>96</v>
      </c>
    </row>
    <row r="46" spans="1:16" ht="12.75">
      <c r="A46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87</v>
      </c>
      <c s="32">
        <v>115.2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100</v>
      </c>
    </row>
    <row r="48" spans="1:5" ht="12.75">
      <c r="A48" s="36" t="s">
        <v>52</v>
      </c>
      <c r="E48" s="37" t="s">
        <v>101</v>
      </c>
    </row>
    <row r="49" spans="1:5" ht="255">
      <c r="A49" t="s">
        <v>54</v>
      </c>
      <c r="E49" s="35" t="s">
        <v>102</v>
      </c>
    </row>
    <row r="50" spans="1:16" ht="12.75">
      <c r="A50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106</v>
      </c>
      <c s="32">
        <v>771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107</v>
      </c>
    </row>
    <row r="52" spans="1:5" ht="38.25">
      <c r="A52" s="36" t="s">
        <v>52</v>
      </c>
      <c r="E52" s="37" t="s">
        <v>108</v>
      </c>
    </row>
    <row r="53" spans="1:5" ht="25.5">
      <c r="A53" t="s">
        <v>54</v>
      </c>
      <c r="E53" s="35" t="s">
        <v>109</v>
      </c>
    </row>
    <row r="54" spans="1:16" ht="12.75">
      <c r="A54" s="25" t="s">
        <v>45</v>
      </c>
      <c s="29" t="s">
        <v>110</v>
      </c>
      <c s="29" t="s">
        <v>111</v>
      </c>
      <c s="25" t="s">
        <v>47</v>
      </c>
      <c s="30" t="s">
        <v>112</v>
      </c>
      <c s="31" t="s">
        <v>87</v>
      </c>
      <c s="32">
        <v>88.9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113</v>
      </c>
    </row>
    <row r="56" spans="1:5" ht="12.75">
      <c r="A56" s="36" t="s">
        <v>52</v>
      </c>
      <c r="E56" s="37" t="s">
        <v>114</v>
      </c>
    </row>
    <row r="57" spans="1:5" ht="38.25">
      <c r="A57" t="s">
        <v>54</v>
      </c>
      <c r="E57" s="35" t="s">
        <v>115</v>
      </c>
    </row>
    <row r="58" spans="1:16" ht="12.75">
      <c r="A58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106</v>
      </c>
      <c s="32">
        <v>367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119</v>
      </c>
    </row>
    <row r="60" spans="1:5" ht="12.75">
      <c r="A60" s="36" t="s">
        <v>52</v>
      </c>
      <c r="E60" s="37" t="s">
        <v>120</v>
      </c>
    </row>
    <row r="61" spans="1:5" ht="25.5">
      <c r="A61" t="s">
        <v>54</v>
      </c>
      <c r="E61" s="35" t="s">
        <v>121</v>
      </c>
    </row>
    <row r="62" spans="1:18" ht="12.75" customHeight="1">
      <c r="A62" s="6" t="s">
        <v>43</v>
      </c>
      <c s="6"/>
      <c s="39" t="s">
        <v>35</v>
      </c>
      <c s="6"/>
      <c s="27" t="s">
        <v>25</v>
      </c>
      <c s="6"/>
      <c s="6"/>
      <c s="6"/>
      <c s="40">
        <f>0+Q62</f>
      </c>
      <c r="O62">
        <f>0+R62</f>
      </c>
      <c r="Q62">
        <f>0+I63+I67+I71+I75+I79+I83+I87+I91+I95+I99</f>
      </c>
      <c>
        <f>0+O63+O67+O71+O75+O79+O83+O87+O91+O95+O99</f>
      </c>
    </row>
    <row r="63" spans="1:16" ht="12.75">
      <c r="A63" s="25" t="s">
        <v>45</v>
      </c>
      <c s="29" t="s">
        <v>122</v>
      </c>
      <c s="29" t="s">
        <v>123</v>
      </c>
      <c s="25" t="s">
        <v>47</v>
      </c>
      <c s="30" t="s">
        <v>124</v>
      </c>
      <c s="31" t="s">
        <v>87</v>
      </c>
      <c s="32">
        <v>189.165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125</v>
      </c>
    </row>
    <row r="65" spans="1:5" ht="51">
      <c r="A65" s="36" t="s">
        <v>52</v>
      </c>
      <c r="E65" s="37" t="s">
        <v>126</v>
      </c>
    </row>
    <row r="66" spans="1:5" ht="51">
      <c r="A66" t="s">
        <v>54</v>
      </c>
      <c r="E66" s="35" t="s">
        <v>127</v>
      </c>
    </row>
    <row r="67" spans="1:16" ht="12.75">
      <c r="A67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106</v>
      </c>
      <c s="32">
        <v>465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131</v>
      </c>
    </row>
    <row r="69" spans="1:5" ht="12.75">
      <c r="A69" s="36" t="s">
        <v>52</v>
      </c>
      <c r="E69" s="37" t="s">
        <v>132</v>
      </c>
    </row>
    <row r="70" spans="1:5" ht="63.75">
      <c r="A70" t="s">
        <v>54</v>
      </c>
      <c r="E70" s="35" t="s">
        <v>133</v>
      </c>
    </row>
    <row r="71" spans="1:16" ht="12.75">
      <c r="A71" s="25" t="s">
        <v>45</v>
      </c>
      <c s="29" t="s">
        <v>134</v>
      </c>
      <c s="29" t="s">
        <v>135</v>
      </c>
      <c s="25" t="s">
        <v>47</v>
      </c>
      <c s="30" t="s">
        <v>136</v>
      </c>
      <c s="31" t="s">
        <v>106</v>
      </c>
      <c s="32">
        <v>1632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137</v>
      </c>
    </row>
    <row r="73" spans="1:5" ht="12.75">
      <c r="A73" s="36" t="s">
        <v>52</v>
      </c>
      <c r="E73" s="37" t="s">
        <v>138</v>
      </c>
    </row>
    <row r="74" spans="1:5" ht="63.75">
      <c r="A74" t="s">
        <v>54</v>
      </c>
      <c r="E74" s="35" t="s">
        <v>133</v>
      </c>
    </row>
    <row r="75" spans="1:16" ht="12.75">
      <c r="A75" s="25" t="s">
        <v>45</v>
      </c>
      <c s="29" t="s">
        <v>139</v>
      </c>
      <c s="29" t="s">
        <v>140</v>
      </c>
      <c s="25" t="s">
        <v>47</v>
      </c>
      <c s="30" t="s">
        <v>141</v>
      </c>
      <c s="31" t="s">
        <v>87</v>
      </c>
      <c s="32">
        <v>67.238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142</v>
      </c>
    </row>
    <row r="77" spans="1:5" ht="12.75">
      <c r="A77" s="36" t="s">
        <v>52</v>
      </c>
      <c r="E77" s="37" t="s">
        <v>143</v>
      </c>
    </row>
    <row r="78" spans="1:5" ht="140.25">
      <c r="A78" t="s">
        <v>54</v>
      </c>
      <c r="E78" s="35" t="s">
        <v>144</v>
      </c>
    </row>
    <row r="79" spans="1:16" ht="12.75">
      <c r="A79" s="25" t="s">
        <v>45</v>
      </c>
      <c s="29" t="s">
        <v>145</v>
      </c>
      <c s="29" t="s">
        <v>146</v>
      </c>
      <c s="25" t="s">
        <v>47</v>
      </c>
      <c s="30" t="s">
        <v>147</v>
      </c>
      <c s="31" t="s">
        <v>87</v>
      </c>
      <c s="32">
        <v>35.154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148</v>
      </c>
    </row>
    <row r="81" spans="1:5" ht="12.75">
      <c r="A81" s="36" t="s">
        <v>52</v>
      </c>
      <c r="E81" s="37" t="s">
        <v>149</v>
      </c>
    </row>
    <row r="82" spans="1:5" ht="140.25">
      <c r="A82" t="s">
        <v>54</v>
      </c>
      <c r="E82" s="35" t="s">
        <v>144</v>
      </c>
    </row>
    <row r="83" spans="1:16" ht="12.75">
      <c r="A83" s="25" t="s">
        <v>45</v>
      </c>
      <c s="29" t="s">
        <v>150</v>
      </c>
      <c s="29" t="s">
        <v>151</v>
      </c>
      <c s="25" t="s">
        <v>29</v>
      </c>
      <c s="30" t="s">
        <v>152</v>
      </c>
      <c s="31" t="s">
        <v>106</v>
      </c>
      <c s="32">
        <v>3.23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25.5">
      <c r="A84" s="34" t="s">
        <v>50</v>
      </c>
      <c r="E84" s="35" t="s">
        <v>153</v>
      </c>
    </row>
    <row r="85" spans="1:5" ht="12.75">
      <c r="A85" s="36" t="s">
        <v>52</v>
      </c>
      <c r="E85" s="37" t="s">
        <v>154</v>
      </c>
    </row>
    <row r="86" spans="1:5" ht="165.75">
      <c r="A86" t="s">
        <v>54</v>
      </c>
      <c r="E86" s="35" t="s">
        <v>155</v>
      </c>
    </row>
    <row r="87" spans="1:16" ht="12.75">
      <c r="A87" s="25" t="s">
        <v>45</v>
      </c>
      <c s="29" t="s">
        <v>156</v>
      </c>
      <c s="29" t="s">
        <v>151</v>
      </c>
      <c s="25" t="s">
        <v>23</v>
      </c>
      <c s="30" t="s">
        <v>152</v>
      </c>
      <c s="31" t="s">
        <v>106</v>
      </c>
      <c s="32">
        <v>1.2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157</v>
      </c>
    </row>
    <row r="89" spans="1:5" ht="12.75">
      <c r="A89" s="36" t="s">
        <v>52</v>
      </c>
      <c r="E89" s="37" t="s">
        <v>158</v>
      </c>
    </row>
    <row r="90" spans="1:5" ht="165.75">
      <c r="A90" t="s">
        <v>54</v>
      </c>
      <c r="E90" s="35" t="s">
        <v>155</v>
      </c>
    </row>
    <row r="91" spans="1:16" ht="25.5">
      <c r="A91" s="25" t="s">
        <v>45</v>
      </c>
      <c s="29" t="s">
        <v>159</v>
      </c>
      <c s="29" t="s">
        <v>160</v>
      </c>
      <c s="25" t="s">
        <v>29</v>
      </c>
      <c s="30" t="s">
        <v>161</v>
      </c>
      <c s="31" t="s">
        <v>106</v>
      </c>
      <c s="32">
        <v>1.1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162</v>
      </c>
    </row>
    <row r="93" spans="1:5" ht="12.75">
      <c r="A93" s="36" t="s">
        <v>52</v>
      </c>
      <c r="E93" s="37" t="s">
        <v>163</v>
      </c>
    </row>
    <row r="94" spans="1:5" ht="165.75">
      <c r="A94" t="s">
        <v>54</v>
      </c>
      <c r="E94" s="35" t="s">
        <v>155</v>
      </c>
    </row>
    <row r="95" spans="1:16" ht="12.75">
      <c r="A95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106</v>
      </c>
      <c s="32">
        <v>306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12.75">
      <c r="A97" s="36" t="s">
        <v>52</v>
      </c>
      <c r="E97" s="37" t="s">
        <v>167</v>
      </c>
    </row>
    <row r="98" spans="1:5" ht="191.25">
      <c r="A98" t="s">
        <v>54</v>
      </c>
      <c r="E98" s="35" t="s">
        <v>168</v>
      </c>
    </row>
    <row r="99" spans="1:16" ht="12.75">
      <c r="A99" s="25" t="s">
        <v>45</v>
      </c>
      <c s="29" t="s">
        <v>169</v>
      </c>
      <c s="29" t="s">
        <v>170</v>
      </c>
      <c s="25" t="s">
        <v>47</v>
      </c>
      <c s="30" t="s">
        <v>171</v>
      </c>
      <c s="31" t="s">
        <v>106</v>
      </c>
      <c s="32">
        <v>904</v>
      </c>
      <c s="33">
        <v>0</v>
      </c>
      <c s="33">
        <f>ROUND(ROUND(H99,2)*ROUND(G99,3),2)</f>
      </c>
      <c r="O99">
        <f>(I99*0)/100</f>
      </c>
      <c t="s">
        <v>27</v>
      </c>
    </row>
    <row r="100" spans="1:5" ht="25.5">
      <c r="A100" s="34" t="s">
        <v>50</v>
      </c>
      <c r="E100" s="35" t="s">
        <v>172</v>
      </c>
    </row>
    <row r="101" spans="1:5" ht="12.75">
      <c r="A101" s="36" t="s">
        <v>52</v>
      </c>
      <c r="E101" s="37" t="s">
        <v>173</v>
      </c>
    </row>
    <row r="102" spans="1:5" ht="89.25">
      <c r="A102" t="s">
        <v>54</v>
      </c>
      <c r="E102" s="35" t="s">
        <v>174</v>
      </c>
    </row>
    <row r="103" spans="1:18" ht="12.75" customHeight="1">
      <c r="A103" s="6" t="s">
        <v>43</v>
      </c>
      <c s="6"/>
      <c s="39" t="s">
        <v>40</v>
      </c>
      <c s="6"/>
      <c s="27" t="s">
        <v>175</v>
      </c>
      <c s="6"/>
      <c s="6"/>
      <c s="6"/>
      <c s="40">
        <f>0+Q103</f>
      </c>
      <c r="O103">
        <f>0+R103</f>
      </c>
      <c r="Q103">
        <f>0+I104+I108+I112+I116+I120+I124</f>
      </c>
      <c>
        <f>0+O104+O108+O112+O116+O120+O124</f>
      </c>
    </row>
    <row r="104" spans="1:16" ht="12.75">
      <c r="A104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179</v>
      </c>
      <c s="32">
        <v>724.32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180</v>
      </c>
    </row>
    <row r="106" spans="1:5" ht="63.75">
      <c r="A106" s="36" t="s">
        <v>52</v>
      </c>
      <c r="E106" s="37" t="s">
        <v>181</v>
      </c>
    </row>
    <row r="107" spans="1:5" ht="76.5">
      <c r="A107" t="s">
        <v>54</v>
      </c>
      <c r="E107" s="35" t="s">
        <v>182</v>
      </c>
    </row>
    <row r="108" spans="1:16" ht="12.75">
      <c r="A108" s="25" t="s">
        <v>45</v>
      </c>
      <c s="29" t="s">
        <v>183</v>
      </c>
      <c s="29" t="s">
        <v>184</v>
      </c>
      <c s="25" t="s">
        <v>47</v>
      </c>
      <c s="30" t="s">
        <v>185</v>
      </c>
      <c s="31" t="s">
        <v>179</v>
      </c>
      <c s="32">
        <v>777.12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25.5">
      <c r="A109" s="34" t="s">
        <v>50</v>
      </c>
      <c r="E109" s="35" t="s">
        <v>186</v>
      </c>
    </row>
    <row r="110" spans="1:5" ht="38.25">
      <c r="A110" s="36" t="s">
        <v>52</v>
      </c>
      <c r="E110" s="37" t="s">
        <v>187</v>
      </c>
    </row>
    <row r="111" spans="1:5" ht="25.5">
      <c r="A111" t="s">
        <v>54</v>
      </c>
      <c r="E111" s="35" t="s">
        <v>188</v>
      </c>
    </row>
    <row r="112" spans="1:16" ht="12.75">
      <c r="A112" s="25" t="s">
        <v>45</v>
      </c>
      <c s="29" t="s">
        <v>189</v>
      </c>
      <c s="29" t="s">
        <v>190</v>
      </c>
      <c s="25" t="s">
        <v>47</v>
      </c>
      <c s="30" t="s">
        <v>191</v>
      </c>
      <c s="31" t="s">
        <v>179</v>
      </c>
      <c s="32">
        <v>777.12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192</v>
      </c>
    </row>
    <row r="114" spans="1:5" ht="38.25">
      <c r="A114" s="36" t="s">
        <v>52</v>
      </c>
      <c r="E114" s="37" t="s">
        <v>187</v>
      </c>
    </row>
    <row r="115" spans="1:5" ht="38.25">
      <c r="A115" t="s">
        <v>54</v>
      </c>
      <c r="E115" s="35" t="s">
        <v>193</v>
      </c>
    </row>
    <row r="116" spans="1:16" ht="12.75">
      <c r="A116" s="25" t="s">
        <v>45</v>
      </c>
      <c s="29" t="s">
        <v>194</v>
      </c>
      <c s="29" t="s">
        <v>195</v>
      </c>
      <c s="25" t="s">
        <v>29</v>
      </c>
      <c s="30" t="s">
        <v>196</v>
      </c>
      <c s="31" t="s">
        <v>179</v>
      </c>
      <c s="32">
        <v>33.2</v>
      </c>
      <c s="33">
        <v>0</v>
      </c>
      <c s="33">
        <f>ROUND(ROUND(H116,2)*ROUND(G116,3),2)</f>
      </c>
      <c r="O116">
        <f>(I116*0)/100</f>
      </c>
      <c t="s">
        <v>27</v>
      </c>
    </row>
    <row r="117" spans="1:5" ht="12.75">
      <c r="A117" s="34" t="s">
        <v>50</v>
      </c>
      <c r="E117" s="35" t="s">
        <v>197</v>
      </c>
    </row>
    <row r="118" spans="1:5" ht="12.75">
      <c r="A118" s="36" t="s">
        <v>52</v>
      </c>
      <c r="E118" s="37" t="s">
        <v>198</v>
      </c>
    </row>
    <row r="119" spans="1:5" ht="76.5">
      <c r="A119" t="s">
        <v>54</v>
      </c>
      <c r="E119" s="35" t="s">
        <v>182</v>
      </c>
    </row>
    <row r="120" spans="1:16" ht="12.75">
      <c r="A120" s="25" t="s">
        <v>45</v>
      </c>
      <c s="29" t="s">
        <v>199</v>
      </c>
      <c s="29" t="s">
        <v>195</v>
      </c>
      <c s="25" t="s">
        <v>23</v>
      </c>
      <c s="30" t="s">
        <v>196</v>
      </c>
      <c s="31" t="s">
        <v>179</v>
      </c>
      <c s="32">
        <v>3.7</v>
      </c>
      <c s="33">
        <v>0</v>
      </c>
      <c s="33">
        <f>ROUND(ROUND(H120,2)*ROUND(G120,3),2)</f>
      </c>
      <c r="O120">
        <f>(I120*0)/100</f>
      </c>
      <c t="s">
        <v>27</v>
      </c>
    </row>
    <row r="121" spans="1:5" ht="12.75">
      <c r="A121" s="34" t="s">
        <v>50</v>
      </c>
      <c r="E121" s="35" t="s">
        <v>200</v>
      </c>
    </row>
    <row r="122" spans="1:5" ht="12.75">
      <c r="A122" s="36" t="s">
        <v>52</v>
      </c>
      <c r="E122" s="37" t="s">
        <v>201</v>
      </c>
    </row>
    <row r="123" spans="1:5" ht="51">
      <c r="A123" t="s">
        <v>54</v>
      </c>
      <c r="E123" s="35" t="s">
        <v>202</v>
      </c>
    </row>
    <row r="124" spans="1:16" ht="12.75">
      <c r="A124" s="25" t="s">
        <v>45</v>
      </c>
      <c s="29" t="s">
        <v>203</v>
      </c>
      <c s="29" t="s">
        <v>195</v>
      </c>
      <c s="25" t="s">
        <v>22</v>
      </c>
      <c s="30" t="s">
        <v>196</v>
      </c>
      <c s="31" t="s">
        <v>179</v>
      </c>
      <c s="32">
        <v>2.9</v>
      </c>
      <c s="33">
        <v>0</v>
      </c>
      <c s="33">
        <f>ROUND(ROUND(H124,2)*ROUND(G124,3),2)</f>
      </c>
      <c r="O124">
        <f>(I124*0)/100</f>
      </c>
      <c t="s">
        <v>27</v>
      </c>
    </row>
    <row r="125" spans="1:5" ht="12.75">
      <c r="A125" s="34" t="s">
        <v>50</v>
      </c>
      <c r="E125" s="35" t="s">
        <v>204</v>
      </c>
    </row>
    <row r="126" spans="1:5" ht="12.75">
      <c r="A126" s="36" t="s">
        <v>52</v>
      </c>
      <c r="E126" s="37" t="s">
        <v>205</v>
      </c>
    </row>
    <row r="127" spans="1:5" ht="76.5">
      <c r="A127" t="s">
        <v>54</v>
      </c>
      <c r="E127" s="35" t="s">
        <v>182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206</v>
      </c>
      <c s="41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206</v>
      </c>
      <c s="6"/>
      <c s="18" t="s">
        <v>207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79</v>
      </c>
      <c s="19"/>
      <c s="27" t="s">
        <v>208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23</v>
      </c>
      <c s="29" t="s">
        <v>209</v>
      </c>
      <c s="25" t="s">
        <v>47</v>
      </c>
      <c s="30" t="s">
        <v>210</v>
      </c>
      <c s="31" t="s">
        <v>211</v>
      </c>
      <c s="32">
        <v>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212</v>
      </c>
    </row>
    <row r="11" spans="1:5" ht="12.75">
      <c r="A11" s="36" t="s">
        <v>52</v>
      </c>
      <c r="E11" s="37" t="s">
        <v>213</v>
      </c>
    </row>
    <row r="12" spans="1:5" ht="102">
      <c r="A12" t="s">
        <v>54</v>
      </c>
      <c r="E12" s="35" t="s">
        <v>214</v>
      </c>
    </row>
    <row r="13" spans="1:18" ht="12.75" customHeight="1">
      <c r="A13" s="6" t="s">
        <v>43</v>
      </c>
      <c s="6"/>
      <c s="39" t="s">
        <v>40</v>
      </c>
      <c s="6"/>
      <c s="27" t="s">
        <v>175</v>
      </c>
      <c s="6"/>
      <c s="6"/>
      <c s="6"/>
      <c s="40">
        <f>0+Q13</f>
      </c>
      <c r="O13">
        <f>0+R13</f>
      </c>
      <c r="Q13">
        <f>0+I14</f>
      </c>
      <c>
        <f>0+O14</f>
      </c>
    </row>
    <row r="14" spans="1:16" ht="12.75">
      <c r="A14" s="25" t="s">
        <v>45</v>
      </c>
      <c s="29" t="s">
        <v>29</v>
      </c>
      <c s="29" t="s">
        <v>215</v>
      </c>
      <c s="25" t="s">
        <v>47</v>
      </c>
      <c s="30" t="s">
        <v>216</v>
      </c>
      <c s="31" t="s">
        <v>211</v>
      </c>
      <c s="32">
        <v>2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217</v>
      </c>
    </row>
    <row r="16" spans="1:5" ht="12.75">
      <c r="A16" s="36" t="s">
        <v>52</v>
      </c>
      <c r="E16" s="37" t="s">
        <v>213</v>
      </c>
    </row>
    <row r="17" spans="1:5" ht="140.25">
      <c r="A17" t="s">
        <v>54</v>
      </c>
      <c r="E17" s="35" t="s">
        <v>218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219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219</v>
      </c>
      <c s="6"/>
      <c s="18" t="s">
        <v>220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221</v>
      </c>
      <c s="19"/>
      <c s="27" t="s">
        <v>222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29</v>
      </c>
      <c s="29" t="s">
        <v>223</v>
      </c>
      <c s="25" t="s">
        <v>47</v>
      </c>
      <c s="30" t="s">
        <v>224</v>
      </c>
      <c s="31" t="s">
        <v>211</v>
      </c>
      <c s="32">
        <v>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225</v>
      </c>
    </row>
    <row r="11" spans="1:5" ht="12.75">
      <c r="A11" s="36" t="s">
        <v>52</v>
      </c>
      <c r="E11" s="37" t="s">
        <v>226</v>
      </c>
    </row>
    <row r="12" spans="1:5" ht="114.75">
      <c r="A12" t="s">
        <v>54</v>
      </c>
      <c r="E12" s="35" t="s">
        <v>227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