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TomasHumpal" reservationPassword="0"/>
  <workbookPr/>
  <bookViews>
    <workbookView xWindow="240" yWindow="120" windowWidth="14940" windowHeight="9225" activeTab="0"/>
  </bookViews>
  <sheets>
    <sheet name="Rekapitulace" sheetId="1" r:id="rId1"/>
    <sheet name="201" sheetId="2" r:id="rId2"/>
  </sheets>
  <definedNames/>
  <calcPr/>
  <webPublishing/>
</workbook>
</file>

<file path=xl/sharedStrings.xml><?xml version="1.0" encoding="utf-8"?>
<sst xmlns="http://schemas.openxmlformats.org/spreadsheetml/2006/main" count="739" uniqueCount="319">
  <si>
    <t>Firma: Firma</t>
  </si>
  <si>
    <t>Rekapitulace ceny</t>
  </si>
  <si>
    <t>Stavba: 24-11-104 - Turnov, lávka L-001 přes trať v Dolánkách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</si>
  <si>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</si>
  <si>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</si>
  <si>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</si>
  <si>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</si>
  <si>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</si>
  <si>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</si>
  <si>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</si>
  <si>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</si>
  <si>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</si>
  <si>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</si>
  <si>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</si>
  <si>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</si>
  <si>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24-11-104</t>
  </si>
  <si>
    <t>Turnov, lávka L-001 přes trať v Dolánkách</t>
  </si>
  <si>
    <t>O</t>
  </si>
  <si>
    <t>Rozpočet:</t>
  </si>
  <si>
    <t>0,00</t>
  </si>
  <si>
    <t>15,00</t>
  </si>
  <si>
    <t>21,00</t>
  </si>
  <si>
    <t>3</t>
  </si>
  <si>
    <t>2</t>
  </si>
  <si>
    <t>201</t>
  </si>
  <si>
    <t>Lávka přes železniční trať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</si>
  <si>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</si>
  <si>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</si>
  <si>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</si>
  <si>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</si>
  <si>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</si>
  <si>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</si>
  <si>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</si>
  <si>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</si>
  <si>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</si>
  <si>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</si>
  <si>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</si>
  <si>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</si>
  <si>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</si>
  <si>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</si>
  <si>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</si>
  <si>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</si>
  <si>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</si>
  <si>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</si>
  <si>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</si>
  <si>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</si>
  <si>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014121</t>
  </si>
  <si>
    <t/>
  </si>
  <si>
    <t>POPLATKY ZA SKLÁDKU TYP S-OO (OSTATNÍ ODPAD)</t>
  </si>
  <si>
    <t>M3</t>
  </si>
  <si>
    <t>PP</t>
  </si>
  <si>
    <t>odpad charakteru stavební suti s příměsí cementu</t>
  </si>
  <si>
    <t>VV</t>
  </si>
  <si>
    <t>podklad z SC na straně Dolánky 2.5*1.0*0.1=0,250 [A] 
obruby na obou stranách lávky 1.0*2*2*0.05*0.2=0,040 [B] 
Celkem: A+B=0,290 [C]</t>
  </si>
  <si>
    <t>TS</t>
  </si>
  <si>
    <t>Položka zahrnuje:  
- veškeré poplatky provozovateli skládky související s uložením odpadu na skládce.  
Položka nezahrnuje:  
- x</t>
  </si>
  <si>
    <t>014131</t>
  </si>
  <si>
    <t>POPLATKY ZA SKLÁDKU TYP S-NO (NEBEZPEČNÝ ODPAD)</t>
  </si>
  <si>
    <t>odpad s příměsí asfaltu</t>
  </si>
  <si>
    <t>asfalový kryt na straně Dolánky 2.5*1.0*0.05=0,125 [A] 
asfaltový podklad na straně Dolánky 2.5*1.0*0.2=0,500 [B] 
Celkem: A+B=0,625 [C]</t>
  </si>
  <si>
    <t>02720</t>
  </si>
  <si>
    <t>POMOC PRÁCE ZŘÍZ NEBO ZAJIŠŤ REGULACI A OCHRANU DOPRAVY</t>
  </si>
  <si>
    <t>KPL</t>
  </si>
  <si>
    <t>opatření pro zajištění bezpečnosti provozu na I/10 a na trati a zajištění obchozí trasy pro pěší</t>
  </si>
  <si>
    <t>Položka zahrnuje:  
- veškeré náklady spojené s objednatelem požadovanými zařízeními  
Položka nezahrnuje:  
- x</t>
  </si>
  <si>
    <t>02730</t>
  </si>
  <si>
    <t>POMOC PRÁCE ZŘÍZ NEBO ZAJIŠŤ OCHRANU INŽENÝRSKÝCH SÍTÍ</t>
  </si>
  <si>
    <t>vytyčení a ochrana tlakové kanalizace</t>
  </si>
  <si>
    <t>Položka zahrnuje:  
- veškeré náklady spojené s ochranou inženýrských sítí  
Položka nezahrnuje:  
- x</t>
  </si>
  <si>
    <t>02920</t>
  </si>
  <si>
    <t>R</t>
  </si>
  <si>
    <t>OSTATNÍ POŽADAVKY - ZVÝŠENÉ NÁKLADY NA OBJEM</t>
  </si>
  <si>
    <t>zohlednění vlivu malého množství na cenu jednotlivých částí</t>
  </si>
  <si>
    <t>Položka zahrnuje:  
- veškeré náklady spojené s objednatelem požadovanými pracemi  
Položka nezahrnuje:  
- x</t>
  </si>
  <si>
    <t>02930</t>
  </si>
  <si>
    <t>OSTATNÍ POŽADAVKY - ZVÝŠENÉ NÁKLADY UMÍSTĚNÍ STAVBY</t>
  </si>
  <si>
    <t>zvýšené náklady spojené s umístěním stavby, zhoršeným přístupem</t>
  </si>
  <si>
    <t>Položka zahrnuje:  
- veškeré náklady spojené s objednatelem požadovanými pracemi a díly  
Položka nezahrnuje:  
- x</t>
  </si>
  <si>
    <t>7</t>
  </si>
  <si>
    <t>02940</t>
  </si>
  <si>
    <t>OSTATNÍ POŽADAVKY - VYPRACOVÁNÍ DOKUMENTACE</t>
  </si>
  <si>
    <t>VTD zhotovitele</t>
  </si>
  <si>
    <t>výkresy příčníků, detaily uchycení mostovky, zábradlí, TEPŘ, apod.</t>
  </si>
  <si>
    <t>8</t>
  </si>
  <si>
    <t>02943</t>
  </si>
  <si>
    <t>OSTATNÍ POŽADAVKY - VYPRACOVÁNÍ RDS</t>
  </si>
  <si>
    <t>RDS</t>
  </si>
  <si>
    <t>výztuž koncových příčníků aktulaizace dle stavu úložných prahů</t>
  </si>
  <si>
    <t>02944</t>
  </si>
  <si>
    <t>OSTAT POŽADAVKY - DOKUMENTACE SKUTEČ PROVEDENÍ V DIGIT FORMĚ</t>
  </si>
  <si>
    <t>DSPS</t>
  </si>
  <si>
    <t>včetně zapracování změn</t>
  </si>
  <si>
    <t>02953</t>
  </si>
  <si>
    <t>OSTATNÍ POŽADAVKY - HLAVNÍ MOSTNÍ PROHLÍDKA</t>
  </si>
  <si>
    <t>KUS</t>
  </si>
  <si>
    <t>HMP</t>
  </si>
  <si>
    <t>po úplném dokončení stavby</t>
  </si>
  <si>
    <t>Položka zahrnuje :  
- úkony dle ČSN 73 6221  
- provedení hlavní mostní prohlídky oprávněnou fyzickou nebo právnickou osobou  
- vyhotovení záznamu (protokolu), který jednoznačně definuje stav mostu  
Položka nezahrnuje:  
- x</t>
  </si>
  <si>
    <t>11</t>
  </si>
  <si>
    <t>03100</t>
  </si>
  <si>
    <t>ZAŘÍZENÍ STAVENIŠTĚ - ZŘÍZENÍ, PROVOZ, DEMONTÁŽ</t>
  </si>
  <si>
    <t>včetně mobilního WC, oplocení, skladu materiálu, apod.</t>
  </si>
  <si>
    <t>Položka zahrnuje:  
 objednatelem povolené náklady na pořízení (event. pronájem), provozování, udržování a likvidaci zhotovitelova zařízení  
Položka nezahrnuje:  
- x</t>
  </si>
  <si>
    <t>Zemní práce</t>
  </si>
  <si>
    <t>12</t>
  </si>
  <si>
    <t>11120</t>
  </si>
  <si>
    <t>ODSTRANĚNÍ KŘOVIN</t>
  </si>
  <si>
    <t>M2</t>
  </si>
  <si>
    <t>náletová vegetace na koncích lávky 2.0*1.5*4+2.0*1.0*2=16,000 [A]</t>
  </si>
  <si>
    <t>Položka zahrnuje:  
- odstranění křovin a stromů do průměru 100 mm  
- dopravu dřevin bez ohledu na vzdálenost  
- spálení na hromadách nebo štěpkování  
Položka nezahrnuje:  
- x</t>
  </si>
  <si>
    <t>13</t>
  </si>
  <si>
    <t>11130</t>
  </si>
  <si>
    <t>SEJMUTÍ DRNU</t>
  </si>
  <si>
    <t>pro obnažení boku úložných prahů 2.0*1.5*4=12,000 [B]</t>
  </si>
  <si>
    <t>Položka zahrnuje:  
- vodorovnou dopravu  a uložení na skládku  
Položka nezahrnuje:  
- x</t>
  </si>
  <si>
    <t>14</t>
  </si>
  <si>
    <t>113138</t>
  </si>
  <si>
    <t>ODSTRANĚNÍ KRYTU ZPEVNĚNÝCH PLOCH S ASFALT POJIVEM, ODVOZ DO 20KM</t>
  </si>
  <si>
    <t>asfalový kryt na straně Dolánky 2.5*1.0*0.05=0,125 [A]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</si>
  <si>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</t>
  </si>
  <si>
    <t>15</t>
  </si>
  <si>
    <t>113188</t>
  </si>
  <si>
    <t>ODSTRANĚNÍ KRYTU ZPEVNĚNÝCH PLOCH Z DLAŽDIC, ODVOZ DO 20KM</t>
  </si>
  <si>
    <t>vhodnost pro zpětné použití posoudí TDS</t>
  </si>
  <si>
    <t>dlažba chodníku na straně I/10 2.5*1.0*0.06=0,150 [A]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</si>
  <si>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</si>
  <si>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16</t>
  </si>
  <si>
    <t>113318</t>
  </si>
  <si>
    <t>ODSTRANĚNÍ PODKLADU ZPEVNĚNÝCH PLOCH ZE STABIL ZEMINY, ODVOZ DO 20KM</t>
  </si>
  <si>
    <t>podklad z SC na straně Dolánky 2.5*1.0*0.1=0,250 [A]</t>
  </si>
  <si>
    <t>17</t>
  </si>
  <si>
    <t>11332</t>
  </si>
  <si>
    <t>ODSTRANĚNÍ PODKLADŮ ZPEVNĚNÝCH PLOCH Z KAMENIVA NESTMELENÉHO</t>
  </si>
  <si>
    <t>uskladnění v místě pro zpětný zásyp</t>
  </si>
  <si>
    <t>podklad ŠD chodníku 2.5*1.0*0.3*2=1,500 [A]</t>
  </si>
  <si>
    <t>18</t>
  </si>
  <si>
    <t>113338</t>
  </si>
  <si>
    <t>ODSTRAN PODKL ZPEVNĚNÝCH PLOCH S ASFALT POJIVEM, ODVOZ DO 20KM</t>
  </si>
  <si>
    <t>asfaltový podklad na straně Dolánky 2.5*1.0*0.2=0,500 [A]</t>
  </si>
  <si>
    <t>19</t>
  </si>
  <si>
    <t>11351</t>
  </si>
  <si>
    <t>ODSTRANĚNÍ ZÁHONOVÝCH OBRUBNÍKŮ</t>
  </si>
  <si>
    <t>M</t>
  </si>
  <si>
    <t>obruby na obou stranách lávky 1.0*2*2=4,000 [A]</t>
  </si>
  <si>
    <t>20</t>
  </si>
  <si>
    <t>12110</t>
  </si>
  <si>
    <t>SEJMUTÍ ORNICE NEBO LESNÍ PŮDY</t>
  </si>
  <si>
    <t>uskladnění v místě stavby pro zpětné použití</t>
  </si>
  <si>
    <t>obnažení úložných prahů 2.0*1.5*4*0.3=3,600 [A]</t>
  </si>
  <si>
    <t>Položka zahrnuje:  
- sejmutí ornice bez ohledu na tloušťku vrstvy  
-  její vodorovnou dopravu  
Položka nezahrnuje:  
- uložení na trvalou skládku</t>
  </si>
  <si>
    <t>21</t>
  </si>
  <si>
    <t>18220</t>
  </si>
  <si>
    <t>ROZPROSTŘENÍ ORNICE VE SVAHU</t>
  </si>
  <si>
    <t>na bocích úložných prahů 2.0*1.5*4*0.3=3,600 [A]</t>
  </si>
  <si>
    <t>Položka zahrnuje:  
- nutné přemístění ornice z dočasných skládek vzdálených do 50m  
- rozprostření ornice v předepsané tloušťce ve svahu přes 1:5  
Položka nezahrnuje:  
- x</t>
  </si>
  <si>
    <t>22</t>
  </si>
  <si>
    <t>18241</t>
  </si>
  <si>
    <t>ZALOŽENÍ TRÁVNÍKU RUČNÍM VÝSEVEM</t>
  </si>
  <si>
    <t>na bocích úloižných prahů 2.0*1.5*4=12,000 [A]</t>
  </si>
  <si>
    <t>Položka zahrnuje:  
- dodání předepsané travní směsi, její výsev na ornici, zalévání, první pokosení, to vše bez ohledu na sklon terénu  
Položka nezahrnuje:  
- x</t>
  </si>
  <si>
    <t>Základy</t>
  </si>
  <si>
    <t>23</t>
  </si>
  <si>
    <t>261613</t>
  </si>
  <si>
    <t>VRTY PRO KOTVENÍ A INJEKTÁŽ TŘ VI NA POVRCHU D DO 25MM</t>
  </si>
  <si>
    <t>vrty do ocelové stojiny nosníků</t>
  </si>
  <si>
    <t>otvory pro protažení výztuže stojinou nosníku 0.015*5*2*4=0,600 [A]</t>
  </si>
  <si>
    <t>Položka zahrnuje:  
- přemístění, montáž a demontáž vrtných souprav  
- svislou dopravu zeminy z vrtu  
- vodorovnou dopravu zeminy bez uložení na skládku  
- případně nutné pažení dočasné (včetně odpažení) i trvalé  
Položka nezahrnuje:  
- x</t>
  </si>
  <si>
    <t>Vodorovné konstrukce</t>
  </si>
  <si>
    <t>24</t>
  </si>
  <si>
    <t>421325</t>
  </si>
  <si>
    <t>MOSTNÍ NOSNÉ DESKOVÉ KONSTRUKCE ZE ŽELEZOBETONU C30/37</t>
  </si>
  <si>
    <t>koncové příčníky 0.7*3.2*0.2*2=0,896 [A]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</si>
  <si>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dodání a osazení výztuže</t>
  </si>
  <si>
    <t>25</t>
  </si>
  <si>
    <t>421365</t>
  </si>
  <si>
    <t>VÝZTUŽ MOSTNÍ DESKOVÉ KONSTRUKCE Z OCELI 10505</t>
  </si>
  <si>
    <t>T</t>
  </si>
  <si>
    <t>odhad stupně vyztužení: 
koncové příčníky 0.7*3.2*0.2*2*0.04*7.85=0,281 [A]</t>
  </si>
  <si>
    <t>Položka zahrnuje:  
-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proudů.  
Položka nezahrnuje:  
- x</t>
  </si>
  <si>
    <t>26</t>
  </si>
  <si>
    <t>42417A</t>
  </si>
  <si>
    <t>MOSTNÍ NOSNÍKY Z OCELI S 235</t>
  </si>
  <si>
    <t>příčníky IPE 100 mezi hlavními nosníky 2.5*15*8.1/1000=0,304 [A]</t>
  </si>
  <si>
    <t>Položka zahrnuje:  
- dílenskou dokumentaci, včetně technologického předpisu spojování,  
- dodání  materiálu  v požadované kvalitě a výroba konstrukce (včetně  pomůcek,  přípravků a prostředků pro výrobu) bez ohledu na náročnost a její hmotnost,  
- dodání spojovacího materiálu,  
- zřízení  montážních  a  dilatačních  spojů,  spar, včetně potřebných úprav, vložek, opracování, očištění a ošetření,  
- podpěr. konstr. a lešení všech druhů pro montáž konstrukcí i doplňkových, včetně požadovaných otvorů, ochranných a bezpečnostních opatření a základů pro tyto konstrukce a lešení,  
- montáž konstrukce na staveništi, včetně montážních prostředků a pomůcek a zednických výpomocí,                                
- výplň, těsnění a tmelení spar a spojů,  
- všechny druhy ocelového kotvení,  
- dílenskou přejímku a montážní prohlídku, včetně požadovaných dokladů,  
- zřízení kotevních otvorů nebo jam, nejsou-li částí jiné konstrukce,  
- osazení kotvení nebo přímo částí konstrukce do podpůrné konstrukce nebo do zeminy,  
- výplň kotevních otvorů  (příp.  podlití  patních  desek) maltou,  betonem  nebo  jinou speciální hmotou, vyplnění jam zeminou,  
- veškeré druhy protikorozní ochrany a nátěry konstrukcí,  
- zvláštní spojovací prostředky, rozebíratelnost konstrukce,  
- ochranná opatření před účinky bludných proudů  
- ochranu před přepětím.  
Položka nezahrnuje:  
- x</t>
  </si>
  <si>
    <t>27</t>
  </si>
  <si>
    <t>42815</t>
  </si>
  <si>
    <t>MOSTNÍ LOŽISKA Z ASFALT PÁSŮ</t>
  </si>
  <si>
    <t>pod koncovými příčníky 0.7*3.2*2*2=8,960 [A]</t>
  </si>
  <si>
    <t>Položka zahrnuje:  
- výrobní dokumentaci, jde-li o ložisko individuálně vyráběné  
- dodání kompletních ložisek požadované kvality  
- přípravu, očištění a úpravy úložných ploch  
- osazení ložisek podle předepsaného technologického předpisu bez ohledu na způsob uložení a kotvení  
- uložení do malty jakéhokoliv druhu včetně dodávky této malty  
- uložení na plastické vložky nebo maltu včetně dodávky této vložky nebo malty  
- uložení na vrstvu plastbetonové malty nebo podobné vrstvy jako ochranu proti průchodu bludných proudů  
- vyplnění kotevních otvorů  
- lešení a podpěrné konstrukce  
- tmelení, těsnění a výplně spar  
- nastavení ložisek a odborná prohlídka  
- dočasné zpevnění nebo naopak dočasné uvolnění ložisek  
- opatření ložisek znakem výrobce a typovým číslem  
- úpravy, očištění a ošetření okolí ložisek  
- přiměřeným způsobem je nutné zahrnout ustanovení pro TMCH 94 pro kovové konstrukce.  
Položka nezahrnuje:  
- x</t>
  </si>
  <si>
    <t>28</t>
  </si>
  <si>
    <t>457313</t>
  </si>
  <si>
    <t>VYROVNÁVACÍ A SPÁDOVÝ PROSTÝ BETON C16/20</t>
  </si>
  <si>
    <t>spádový beton pod drenáž za úložnými prahy 0.6*3.2*0.15*2=0,576 [A]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</si>
  <si>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x</t>
  </si>
  <si>
    <t>29</t>
  </si>
  <si>
    <t>45852</t>
  </si>
  <si>
    <t>VÝPLŇ ZA OPĚRAMI A ZDMI Z KAMENIVA DRCENÉHO</t>
  </si>
  <si>
    <t>ŠD 16-32</t>
  </si>
  <si>
    <t>drenážní obsyp drenáže 0.6*3.2*0.2*2=0,768 [A]</t>
  </si>
  <si>
    <t>Položka zahrnuje:  
- dodávku předepsaného kameniva  
- mimostaveništní a vnitrostaveništní dopravu a jeho uložení  
- není-li v zadávací dokumentaci uvedeno jinak, jedná se o nakupovaný materiál  
Položka nezahrnuje:  
- x</t>
  </si>
  <si>
    <t>Komunikace</t>
  </si>
  <si>
    <t>30</t>
  </si>
  <si>
    <t>56330</t>
  </si>
  <si>
    <t>VOZOVKOVÉ VRSTVY ZE ŠTĚRKODRTI</t>
  </si>
  <si>
    <t>ŠDa</t>
  </si>
  <si>
    <t>podklad vozovky na obou předpolích 0.6*3.2*0.15*2=0,576 [A]</t>
  </si>
  <si>
    <t>Položka zahrnuje:  
- dodání kameniva předepsané kvality a zrnitosti  
- rozprostření a zhutnění vrstvy v předepsané tloušťce  
- zřízení vrstvy bez rozlišení šířky, pokládání vrstvy po etapách  
Položka nezahrnuje:  
- postřiky, nátěry</t>
  </si>
  <si>
    <t>31</t>
  </si>
  <si>
    <t>574A01</t>
  </si>
  <si>
    <t>ASFALTOVÝ BETON PRO OBRUSNÉ VRSTVY ACO 8</t>
  </si>
  <si>
    <t>doplnění povrchu na straně Dolánky 2.7*1.0*0.05*2=0,270 [A]</t>
  </si>
  <si>
    <t>Položka zahrnuje:  
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Položka nezahrnuje:  
- postřiky, nátěry  
- těsnění podél obrubníků, dilatačních zařízení, odvodňovacích proužků, odvodňovačů, vpustí, šachet a pod.</t>
  </si>
  <si>
    <t>32</t>
  </si>
  <si>
    <t>587206</t>
  </si>
  <si>
    <t>PŘEDLÁŽDĚNÍ KRYTU Z BETONOVÝCH DLAŽDIC SE ZÁMKEM</t>
  </si>
  <si>
    <t>přechodový úsek u hlavní silnice 1.0*2.5=2,500 [A]</t>
  </si>
  <si>
    <t>Položka zahrnuje:  
- pod pojmem *předláždění* se rozumí rozebrání stávající dlažby a pokládka dlažby ze stávajícího dlažebního materiálu (bez dodávky nového)  
- nezbytnou manipulaci s tímto materiálem (nakládání, doprava, složení, očištění)  
- dodání a rozprostření materiálu pro lože a jeho tloušťku předepsanou dokumentací a pro předepsanou výplň spar  
Položka nezahrnuje:  
- doplnění plochy s použitím nového materiálu (vykazuje se v položce č.582)</t>
  </si>
  <si>
    <t>Přidružená stavební výroba</t>
  </si>
  <si>
    <t>33</t>
  </si>
  <si>
    <t>711412</t>
  </si>
  <si>
    <t>IZOLACE MOSTOVEK CELOPLOŠNÁ ASFALTOVÝMI PÁSY</t>
  </si>
  <si>
    <t>na příčnících s okapnicovým přesahem 2.5*0.2*15=7,500 [A]</t>
  </si>
  <si>
    <t>Položka zahrnuje:  
- izolace rámových konstrukcí (mosty, propusty, kolektory)  
- dodání předepsaného izolačního materiálu  
- očištění a ošetření podkladu, zadávací dokumentace může zahrnout i případné vyspravení  
- zřízení izolace jako kompletního povlaku, případně komplet. soustavy nebo systému podle příslušného  technolog. předpisu  
- zřízení izolace i jednotlivých vrstev po etapách, včetně pracovních spár a spojů  
- úprava u okrajů, rohů, hran, dilatačních i pracovních spojů, kotev, obrubníků, dilatačních zařízení, odvodnění, otvorů, neizolovaných míst a pod.  
- zajištění odvodnění povrchu izolace, včetně odvodnění nejnižších míst, pokud dokumentace pro zadání stavby nestanoví jinak  
- ochrana izolace do doby zřízení definitivní ochranné vrstvy nebo konstrukce  
- úprava, očištění a ošetření prostoru kolem izolace  
- provedení požadovaných zkoušek  
Položka nezahrnuje:  
- ochranné vrstvy, např. litý asfalt, asfaltový beton</t>
  </si>
  <si>
    <t>34</t>
  </si>
  <si>
    <t>783121</t>
  </si>
  <si>
    <t>PROTIKOROZ OCHR OK NÁTĚREM VÍCEVRST SE ZÁKL S VYS OBSAHEM ZN</t>
  </si>
  <si>
    <t>obnova PKO původních konstrukcí: 
hlavní nosníky I 500 poo celém obvodu 1.62*2*18.0=58,320 [A] 
horní i dolní madlo zábradlí 18.0*0.3*4=21,600 [B] 
sloupky zábradlí 0.8*0.4*10*2=6,400 [C] 
svislá výplň zábradlí 0.63*0.1*12*9*2=13,608 [D] 
Celkem: A+B+C+D=99,928 [E]</t>
  </si>
  <si>
    <t>Položka zahrnuje:  
- kompletní povlaky (i různobarevné)  
- úpravy podkladu (odmaštění, odrezivění, odstranění starých nátěrů a nečistot) a jeho vyspravení  
- provedení nátěru předepsaným postupem a splnění všech požadavků daných technologickým předpisem  
Položka nezahrnuje:  
- x</t>
  </si>
  <si>
    <t>Potrubí</t>
  </si>
  <si>
    <t>35</t>
  </si>
  <si>
    <t>875332</t>
  </si>
  <si>
    <t>POTRUBÍ DREN Z TRUB PLAST DN DO 150MM DĚROVANÝCH</t>
  </si>
  <si>
    <t>PVC DN 150 SN 8</t>
  </si>
  <si>
    <t>drenáž za úložnými prahy 4.0*2=8,000 [A]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</si>
  <si>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Položka nezahrnuje:  
- x</t>
  </si>
  <si>
    <t>Ostatní konstrukce a práce</t>
  </si>
  <si>
    <t>36</t>
  </si>
  <si>
    <t>9112B1</t>
  </si>
  <si>
    <t>ZÁBRADLÍ MOSTNÍ SE SVISLOU VÝPLNÍ - DODÁVKA A MONTÁŽ</t>
  </si>
  <si>
    <t>výměna zkorodovaných krajních polí zábradlí u hlavní silnice 2.4*2=4,800 [A]</t>
  </si>
  <si>
    <t>Položka zahrnuje:  
- kompletní dodávku všech dílů zábradlí včetně předepsané povrchové úpravy  
- montáž a osazení zábradlí včetně kotvení dle zadávací dokumentace, t.j. kotevní desky, případné nivelační hmoty pod kotevní desky, kotvy a spojovací materiál, vrty a zálivku  
Položka nezahrnuje:  
- x</t>
  </si>
  <si>
    <t>37</t>
  </si>
  <si>
    <t>9112B3</t>
  </si>
  <si>
    <t>ZÁBRADLÍ MOSTNÍ SE SVISLOU VÝPLNÍ - DEMONTÁŽ S PŘESUNEM</t>
  </si>
  <si>
    <t>Položka zahrnuje:  
- demontáž a odstranění zařízení  
- jeho odvoz na předepsané místo  
Položka nezahrnuje:  
- x</t>
  </si>
  <si>
    <t>38</t>
  </si>
  <si>
    <t>91355</t>
  </si>
  <si>
    <t>EVIDENČNÍ ČÍSLO MOSTU</t>
  </si>
  <si>
    <t>na jedné straně lávky 1=1,000 [A]</t>
  </si>
  <si>
    <t>Položka zahrnuje:  
- štítek s evidenčním číslem mostu  
- sloupek dopravní značky včetně osazení a nutných zemních prací a zabetonování  
Položka nezahrnuje:  
- x</t>
  </si>
  <si>
    <t>39</t>
  </si>
  <si>
    <t>917211</t>
  </si>
  <si>
    <t>ZÁHONOVÉ OBRUBY Z BETONOVÝCH OBRUBNÍKŮ ŠÍŘ 50MM</t>
  </si>
  <si>
    <t>obruby podél dlažby na konci lávky 1.0*2*2=4,000 [A]</t>
  </si>
  <si>
    <t>Položka zahrnuje:  
- dodání a pokládku betonových obrubníků o rozměrech předepsaných zadávací dokumentací  
- betonové lože i boční betonovou opěrku  
Položka nezahrnuje:  
- x</t>
  </si>
  <si>
    <t>40</t>
  </si>
  <si>
    <t>919112</t>
  </si>
  <si>
    <t>ŘEZÁNÍ ASFALTOVÉHO KRYTU VOZOVEK TL DO 100MM</t>
  </si>
  <si>
    <t>ve vozovce v místě obnažení úložného prahu Dolánky 3.5=3,500 [A]</t>
  </si>
  <si>
    <t>Položka zahrnuje:  
- řezání vozovkové vrstvy v předepsané tloušťce  
- spotřeba vody  
Položka nezahrnuje:  
- x</t>
  </si>
  <si>
    <t>41</t>
  </si>
  <si>
    <t>919151</t>
  </si>
  <si>
    <t>ŘEZÁNÍ OCELOVÝCH PROFILŮ PRŮŘEZU DO 1000MM2</t>
  </si>
  <si>
    <t>odřezání podélníku 9*2=18,000 [A]</t>
  </si>
  <si>
    <t>Položka zahrnuje:  
- řezání ocelových profilů bez ohledu na tvar a způsob provedení  
Položka nezahrnuje:  
- x</t>
  </si>
  <si>
    <t>42</t>
  </si>
  <si>
    <t>919152</t>
  </si>
  <si>
    <t>ŘEZÁNÍ OCELOVÝCH PROFILŮ PRŮŘEZU DO 2000MM2</t>
  </si>
  <si>
    <t>odřezání příčníků 10*2=20,000 [A]</t>
  </si>
  <si>
    <t>43</t>
  </si>
  <si>
    <t>93132</t>
  </si>
  <si>
    <t>TĚSNĚNÍ DILATAČ SPAR ASF ZÁLIVKOU MODIFIK</t>
  </si>
  <si>
    <t>napojení asfaltové vozovky na straně Dolánky 2.5*0.02*0.1*2=0,010 [A]</t>
  </si>
  <si>
    <t>Položka zahrnuje:  
- dodávku a osazení předepsaného materiálu  
- očištění ploch spáry před úpravou  
- očištění okolí spáry po úpravě  
Položka nezahrnuje:  
- těsnící profil</t>
  </si>
  <si>
    <t>44</t>
  </si>
  <si>
    <t>93133</t>
  </si>
  <si>
    <t>TĚSNĚNÍ DILATAČNÍCH SPAR POLYURETANOVÝM TMELEM</t>
  </si>
  <si>
    <t>nebo jiným vhodným materiálem</t>
  </si>
  <si>
    <t>těsnění spar mezi panely mostovky z kompozitních roštů plných (18.0*4+2.3*15)*0.02*0.02=0,043 [A]</t>
  </si>
  <si>
    <t>45</t>
  </si>
  <si>
    <t>93261</t>
  </si>
  <si>
    <t>POCHOZÍ ROŠT Z KOMPOZITU - PŘEKRYTÍ ZRCADLA MOSTU</t>
  </si>
  <si>
    <t>kompozitní rošt plný</t>
  </si>
  <si>
    <t>pochozí mostovka z kompozitních roštů plných na rozpětí 1.2m zatížitelnost 450kg/m2 a 200kg bodově (10% navíc na prořez) 16.8*2.5*1.1=46,200 [A]</t>
  </si>
  <si>
    <t>Položka zahrnuje:  
- dodání a uložení předepsané konstrukce z předepsaného materiálu  
- vnitrostaveništní a mimostaveništní doprava  
- veškeré potřebné pomocné práce  
- veškerý pomocný a upevňovací materiál  
Položka nezahrnuje:  
- x</t>
  </si>
  <si>
    <t>46</t>
  </si>
  <si>
    <t>938652</t>
  </si>
  <si>
    <t>OČIŠTĚNÍ OCEL KONSTR OTRYSKÁNÍM NA SUCHO KŘEMIČ PÍSKEM</t>
  </si>
  <si>
    <t>pro obnovu PKO původních konstrukcí: 
hlavní nosníky I 500 poo celém obvodu 1.62*2*18.0=58,320 [A] 
horní i dolní madlo zábradlí 18.0*0.3*4=21,600 [B] 
sloupky zábradlí 0.8*0.4*10*2=6,400 [C] 
svislá výplň zábradlí 0.63*0.1*12*9*2=13,608 [D] 
Celkem: A+B+C+D=99,928 [E]</t>
  </si>
  <si>
    <t>Položka zahrnuje:  
- očištění předepsaným způsobem  
- odklizení vzniklého odpadu  
Položka nezahrnuje:  
- x</t>
  </si>
  <si>
    <t>47</t>
  </si>
  <si>
    <t>94190</t>
  </si>
  <si>
    <t>LEHKÉ PRACOVNÍ LEŠENÍ DO 1,5 KPA</t>
  </si>
  <si>
    <t>M3OP</t>
  </si>
  <si>
    <t>jen na příkaz TDS pokud nebude použito zavěšené podlahy</t>
  </si>
  <si>
    <t>pod lávkou nad kolejištěm 14.0*4.5*6.0=378,000 [A]</t>
  </si>
  <si>
    <t>Položka zahrnuje:  
- dovoz, montáž, údržbu, opotřebení (nájemné), demontáž, konzervaci, odvoz  
Položka nezahrnuje:  
- x</t>
  </si>
  <si>
    <t>48</t>
  </si>
  <si>
    <t>94490</t>
  </si>
  <si>
    <t>OCHRANNÁ KONSTRUKCE</t>
  </si>
  <si>
    <t>proti znečištění a prachu při čištění ocelové konstrukce a nátěrech</t>
  </si>
  <si>
    <t>obalení prostoru tryskání geotextílií 18.0*(5.0+2*2.5)=180,000 [A]</t>
  </si>
  <si>
    <t>49</t>
  </si>
  <si>
    <t>94590</t>
  </si>
  <si>
    <t>ZAVĚŠENÉ PRACOVNÍ LEŠENÍ</t>
  </si>
  <si>
    <t>jen na příkaz TDS pokud nebude možné zřídit lešení na trati</t>
  </si>
  <si>
    <t>pracovní podlaha nad tratí zavěšená na nosnících lávky 4.5*16.0=72,000 [A]</t>
  </si>
  <si>
    <t>50</t>
  </si>
  <si>
    <t>966188</t>
  </si>
  <si>
    <t>DEMONTÁŽ KONSTRUKCÍ KOVOVÝCH S ODVOZEM DO 20KM</t>
  </si>
  <si>
    <t>nucený odkup zhotovitelem</t>
  </si>
  <si>
    <t>plech mostovky 18.0*2.5*0.01*7.85=3,533 [A] 
příčníky 2.5*0.014*10*7.85=2,748 [B] 
středový podélník 18.0*0.007*7.85=0,989 [C] 
Celkem: A+B+C=7,270 [D]</t>
  </si>
  <si>
    <t>Položka zahrnuje:  
- rozebrání konstrukce bez ohledu na použitou technologii  
- veškeré pomocné konstrukce (lešení a pod.)  
- veškerou manipulaci s vybouranou sutí a hmotami včetně uložení na skládku  
- veškeré další práce plynoucí z technologického předpisu a z platných předpisů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</si>
  <si>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51</t>
  </si>
  <si>
    <t>97816</t>
  </si>
  <si>
    <t>ODSEKÁNÍ VRSTVY VYROVNÁVACÍHO BETONU NA MOSTECH</t>
  </si>
  <si>
    <t>mechanické odstranění uvolnéhého torkretu</t>
  </si>
  <si>
    <t>torkret opěry na straně Dolánky 6.0*5.0*0.07=2,100 [A]</t>
  </si>
  <si>
    <t>Položka zahrnuje:  
- veškeré práce plynoucí z technologického předpisu a z platných předpisů  
- veškerou manipulaci s vybouranou sutí a hmotami včetně uložení na skládku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</si>
</sst>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SUM(C10:C10)</f>
      </c>
      <c s="1"/>
      <c s="1"/>
    </row>
    <row r="7" spans="1:5" ht="12.75" customHeight="1">
      <c r="A7" s="1"/>
      <c s="4" t="s">
        <v>5</v>
      </c>
      <c s="7">
        <f>SUM(E10:E10)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24</v>
      </c>
      <c s="20" t="s">
        <v>25</v>
      </c>
      <c s="21">
        <f>'201'!I3</f>
      </c>
      <c s="21">
        <f>'201'!O2</f>
      </c>
      <c s="21">
        <f>C10+D10</f>
      </c>
    </row>
  </sheetData>
  <sheetProtection password="9B31" sheet="1" objects="1" scenarios="1"/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9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0+O8+O53+O98+O103+O128+O141+O150+O155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</v>
      </c>
      <c s="42">
        <f>0+I8+I53+I98+I103+I128+I141+I150+I155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</v>
      </c>
      <c s="6"/>
      <c s="18" t="s">
        <v>25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0+I9+I13+I17+I21+I25+I29+I33+I37+I41+I45+I49</f>
      </c>
      <c>
        <f>0+O9+O13+O17+O21+O25+O29+O33+O37+O41+O45+O49</f>
      </c>
    </row>
    <row r="9" spans="1:16" ht="12.75">
      <c r="A9" s="25" t="s">
        <v>45</v>
      </c>
      <c s="29" t="s">
        <v>29</v>
      </c>
      <c s="29" t="s">
        <v>46</v>
      </c>
      <c s="25" t="s">
        <v>47</v>
      </c>
      <c s="30" t="s">
        <v>48</v>
      </c>
      <c s="31" t="s">
        <v>49</v>
      </c>
      <c s="32">
        <v>0.29</v>
      </c>
      <c s="33">
        <v>0</v>
      </c>
      <c s="34">
        <f>ROUND(ROUND(H9,2)*ROUND(G9,3),2)</f>
      </c>
      <c r="O9">
        <f>(I9*21)/100</f>
      </c>
      <c t="s">
        <v>23</v>
      </c>
    </row>
    <row r="10" spans="1:5" ht="12.75">
      <c r="A10" s="35" t="s">
        <v>50</v>
      </c>
      <c r="E10" s="36" t="s">
        <v>51</v>
      </c>
    </row>
    <row r="11" spans="1:5" ht="38.25">
      <c r="A11" s="37" t="s">
        <v>52</v>
      </c>
      <c r="E11" s="38" t="s">
        <v>53</v>
      </c>
    </row>
    <row r="12" spans="1:5" ht="51">
      <c r="A12" t="s">
        <v>54</v>
      </c>
      <c r="E12" s="36" t="s">
        <v>55</v>
      </c>
    </row>
    <row r="13" spans="1:16" ht="12.75">
      <c r="A13" s="25" t="s">
        <v>45</v>
      </c>
      <c s="29" t="s">
        <v>23</v>
      </c>
      <c s="29" t="s">
        <v>56</v>
      </c>
      <c s="25" t="s">
        <v>47</v>
      </c>
      <c s="30" t="s">
        <v>57</v>
      </c>
      <c s="31" t="s">
        <v>49</v>
      </c>
      <c s="32">
        <v>0.625</v>
      </c>
      <c s="33">
        <v>0</v>
      </c>
      <c s="34">
        <f>ROUND(ROUND(H13,2)*ROUND(G13,3),2)</f>
      </c>
      <c r="O13">
        <f>(I13*21)/100</f>
      </c>
      <c t="s">
        <v>23</v>
      </c>
    </row>
    <row r="14" spans="1:5" ht="12.75">
      <c r="A14" s="35" t="s">
        <v>50</v>
      </c>
      <c r="E14" s="36" t="s">
        <v>58</v>
      </c>
    </row>
    <row r="15" spans="1:5" ht="38.25">
      <c r="A15" s="37" t="s">
        <v>52</v>
      </c>
      <c r="E15" s="38" t="s">
        <v>59</v>
      </c>
    </row>
    <row r="16" spans="1:5" ht="51">
      <c r="A16" t="s">
        <v>54</v>
      </c>
      <c r="E16" s="36" t="s">
        <v>55</v>
      </c>
    </row>
    <row r="17" spans="1:16" ht="12.75">
      <c r="A17" s="25" t="s">
        <v>45</v>
      </c>
      <c s="29" t="s">
        <v>22</v>
      </c>
      <c s="29" t="s">
        <v>60</v>
      </c>
      <c s="25" t="s">
        <v>47</v>
      </c>
      <c s="30" t="s">
        <v>61</v>
      </c>
      <c s="31" t="s">
        <v>62</v>
      </c>
      <c s="32">
        <v>1</v>
      </c>
      <c s="33">
        <v>0</v>
      </c>
      <c s="34">
        <f>ROUND(ROUND(H17,2)*ROUND(G17,3),2)</f>
      </c>
      <c r="O17">
        <f>(I17*21)/100</f>
      </c>
      <c t="s">
        <v>23</v>
      </c>
    </row>
    <row r="18" spans="1:5" ht="25.5">
      <c r="A18" s="35" t="s">
        <v>50</v>
      </c>
      <c r="E18" s="36" t="s">
        <v>63</v>
      </c>
    </row>
    <row r="19" spans="1:5" ht="12.75">
      <c r="A19" s="37" t="s">
        <v>52</v>
      </c>
      <c r="E19" s="38" t="s">
        <v>47</v>
      </c>
    </row>
    <row r="20" spans="1:5" ht="51">
      <c r="A20" t="s">
        <v>54</v>
      </c>
      <c r="E20" s="36" t="s">
        <v>64</v>
      </c>
    </row>
    <row r="21" spans="1:16" ht="12.75">
      <c r="A21" s="25" t="s">
        <v>45</v>
      </c>
      <c s="29" t="s">
        <v>33</v>
      </c>
      <c s="29" t="s">
        <v>65</v>
      </c>
      <c s="25" t="s">
        <v>47</v>
      </c>
      <c s="30" t="s">
        <v>66</v>
      </c>
      <c s="31" t="s">
        <v>62</v>
      </c>
      <c s="32">
        <v>1</v>
      </c>
      <c s="33">
        <v>0</v>
      </c>
      <c s="34">
        <f>ROUND(ROUND(H21,2)*ROUND(G21,3),2)</f>
      </c>
      <c r="O21">
        <f>(I21*21)/100</f>
      </c>
      <c t="s">
        <v>23</v>
      </c>
    </row>
    <row r="22" spans="1:5" ht="12.75">
      <c r="A22" s="35" t="s">
        <v>50</v>
      </c>
      <c r="E22" s="36" t="s">
        <v>67</v>
      </c>
    </row>
    <row r="23" spans="1:5" ht="12.75">
      <c r="A23" s="37" t="s">
        <v>52</v>
      </c>
      <c r="E23" s="38" t="s">
        <v>47</v>
      </c>
    </row>
    <row r="24" spans="1:5" ht="51">
      <c r="A24" t="s">
        <v>54</v>
      </c>
      <c r="E24" s="36" t="s">
        <v>68</v>
      </c>
    </row>
    <row r="25" spans="1:16" ht="12.75">
      <c r="A25" s="25" t="s">
        <v>45</v>
      </c>
      <c s="29" t="s">
        <v>35</v>
      </c>
      <c s="29" t="s">
        <v>69</v>
      </c>
      <c s="25" t="s">
        <v>70</v>
      </c>
      <c s="30" t="s">
        <v>71</v>
      </c>
      <c s="31" t="s">
        <v>62</v>
      </c>
      <c s="32">
        <v>1</v>
      </c>
      <c s="33">
        <v>0</v>
      </c>
      <c s="34">
        <f>ROUND(ROUND(H25,2)*ROUND(G25,3),2)</f>
      </c>
      <c r="O25">
        <f>(I25*21)/100</f>
      </c>
      <c t="s">
        <v>23</v>
      </c>
    </row>
    <row r="26" spans="1:5" ht="12.75">
      <c r="A26" s="35" t="s">
        <v>50</v>
      </c>
      <c r="E26" s="36" t="s">
        <v>72</v>
      </c>
    </row>
    <row r="27" spans="1:5" ht="12.75">
      <c r="A27" s="37" t="s">
        <v>52</v>
      </c>
      <c r="E27" s="38" t="s">
        <v>47</v>
      </c>
    </row>
    <row r="28" spans="1:5" ht="51">
      <c r="A28" t="s">
        <v>54</v>
      </c>
      <c r="E28" s="36" t="s">
        <v>73</v>
      </c>
    </row>
    <row r="29" spans="1:16" ht="12.75">
      <c r="A29" s="25" t="s">
        <v>45</v>
      </c>
      <c s="29" t="s">
        <v>37</v>
      </c>
      <c s="29" t="s">
        <v>74</v>
      </c>
      <c s="25" t="s">
        <v>70</v>
      </c>
      <c s="30" t="s">
        <v>75</v>
      </c>
      <c s="31" t="s">
        <v>62</v>
      </c>
      <c s="32">
        <v>1</v>
      </c>
      <c s="33">
        <v>0</v>
      </c>
      <c s="34">
        <f>ROUND(ROUND(H29,2)*ROUND(G29,3),2)</f>
      </c>
      <c r="O29">
        <f>(I29*21)/100</f>
      </c>
      <c t="s">
        <v>23</v>
      </c>
    </row>
    <row r="30" spans="1:5" ht="12.75">
      <c r="A30" s="35" t="s">
        <v>50</v>
      </c>
      <c r="E30" s="36" t="s">
        <v>76</v>
      </c>
    </row>
    <row r="31" spans="1:5" ht="12.75">
      <c r="A31" s="37" t="s">
        <v>52</v>
      </c>
      <c r="E31" s="38" t="s">
        <v>47</v>
      </c>
    </row>
    <row r="32" spans="1:5" ht="51">
      <c r="A32" t="s">
        <v>54</v>
      </c>
      <c r="E32" s="36" t="s">
        <v>77</v>
      </c>
    </row>
    <row r="33" spans="1:16" ht="12.75">
      <c r="A33" s="25" t="s">
        <v>45</v>
      </c>
      <c s="29" t="s">
        <v>78</v>
      </c>
      <c s="29" t="s">
        <v>79</v>
      </c>
      <c s="25" t="s">
        <v>47</v>
      </c>
      <c s="30" t="s">
        <v>80</v>
      </c>
      <c s="31" t="s">
        <v>62</v>
      </c>
      <c s="32">
        <v>1</v>
      </c>
      <c s="33">
        <v>0</v>
      </c>
      <c s="34">
        <f>ROUND(ROUND(H33,2)*ROUND(G33,3),2)</f>
      </c>
      <c r="O33">
        <f>(I33*21)/100</f>
      </c>
      <c t="s">
        <v>23</v>
      </c>
    </row>
    <row r="34" spans="1:5" ht="12.75">
      <c r="A34" s="35" t="s">
        <v>50</v>
      </c>
      <c r="E34" s="36" t="s">
        <v>81</v>
      </c>
    </row>
    <row r="35" spans="1:5" ht="12.75">
      <c r="A35" s="37" t="s">
        <v>52</v>
      </c>
      <c r="E35" s="38" t="s">
        <v>82</v>
      </c>
    </row>
    <row r="36" spans="1:5" ht="51">
      <c r="A36" t="s">
        <v>54</v>
      </c>
      <c r="E36" s="36" t="s">
        <v>73</v>
      </c>
    </row>
    <row r="37" spans="1:16" ht="12.75">
      <c r="A37" s="25" t="s">
        <v>45</v>
      </c>
      <c s="29" t="s">
        <v>83</v>
      </c>
      <c s="29" t="s">
        <v>84</v>
      </c>
      <c s="25" t="s">
        <v>47</v>
      </c>
      <c s="30" t="s">
        <v>85</v>
      </c>
      <c s="31" t="s">
        <v>62</v>
      </c>
      <c s="32">
        <v>1</v>
      </c>
      <c s="33">
        <v>0</v>
      </c>
      <c s="34">
        <f>ROUND(ROUND(H37,2)*ROUND(G37,3),2)</f>
      </c>
      <c r="O37">
        <f>(I37*21)/100</f>
      </c>
      <c t="s">
        <v>23</v>
      </c>
    </row>
    <row r="38" spans="1:5" ht="12.75">
      <c r="A38" s="35" t="s">
        <v>50</v>
      </c>
      <c r="E38" s="36" t="s">
        <v>86</v>
      </c>
    </row>
    <row r="39" spans="1:5" ht="12.75">
      <c r="A39" s="37" t="s">
        <v>52</v>
      </c>
      <c r="E39" s="38" t="s">
        <v>87</v>
      </c>
    </row>
    <row r="40" spans="1:5" ht="51">
      <c r="A40" t="s">
        <v>54</v>
      </c>
      <c r="E40" s="36" t="s">
        <v>73</v>
      </c>
    </row>
    <row r="41" spans="1:16" ht="12.75">
      <c r="A41" s="25" t="s">
        <v>45</v>
      </c>
      <c s="29" t="s">
        <v>40</v>
      </c>
      <c s="29" t="s">
        <v>88</v>
      </c>
      <c s="25" t="s">
        <v>47</v>
      </c>
      <c s="30" t="s">
        <v>89</v>
      </c>
      <c s="31" t="s">
        <v>62</v>
      </c>
      <c s="32">
        <v>1</v>
      </c>
      <c s="33">
        <v>0</v>
      </c>
      <c s="34">
        <f>ROUND(ROUND(H41,2)*ROUND(G41,3),2)</f>
      </c>
      <c r="O41">
        <f>(I41*21)/100</f>
      </c>
      <c t="s">
        <v>23</v>
      </c>
    </row>
    <row r="42" spans="1:5" ht="12.75">
      <c r="A42" s="35" t="s">
        <v>50</v>
      </c>
      <c r="E42" s="36" t="s">
        <v>90</v>
      </c>
    </row>
    <row r="43" spans="1:5" ht="12.75">
      <c r="A43" s="37" t="s">
        <v>52</v>
      </c>
      <c r="E43" s="38" t="s">
        <v>91</v>
      </c>
    </row>
    <row r="44" spans="1:5" ht="51">
      <c r="A44" t="s">
        <v>54</v>
      </c>
      <c r="E44" s="36" t="s">
        <v>73</v>
      </c>
    </row>
    <row r="45" spans="1:16" ht="12.75">
      <c r="A45" s="25" t="s">
        <v>45</v>
      </c>
      <c s="29" t="s">
        <v>42</v>
      </c>
      <c s="29" t="s">
        <v>92</v>
      </c>
      <c s="25" t="s">
        <v>47</v>
      </c>
      <c s="30" t="s">
        <v>93</v>
      </c>
      <c s="31" t="s">
        <v>94</v>
      </c>
      <c s="32">
        <v>1</v>
      </c>
      <c s="33">
        <v>0</v>
      </c>
      <c s="34">
        <f>ROUND(ROUND(H45,2)*ROUND(G45,3),2)</f>
      </c>
      <c r="O45">
        <f>(I45*21)/100</f>
      </c>
      <c t="s">
        <v>23</v>
      </c>
    </row>
    <row r="46" spans="1:5" ht="12.75">
      <c r="A46" s="35" t="s">
        <v>50</v>
      </c>
      <c r="E46" s="36" t="s">
        <v>95</v>
      </c>
    </row>
    <row r="47" spans="1:5" ht="12.75">
      <c r="A47" s="37" t="s">
        <v>52</v>
      </c>
      <c r="E47" s="38" t="s">
        <v>96</v>
      </c>
    </row>
    <row r="48" spans="1:5" ht="76.5">
      <c r="A48" t="s">
        <v>54</v>
      </c>
      <c r="E48" s="36" t="s">
        <v>97</v>
      </c>
    </row>
    <row r="49" spans="1:16" ht="12.75">
      <c r="A49" s="25" t="s">
        <v>45</v>
      </c>
      <c s="29" t="s">
        <v>98</v>
      </c>
      <c s="29" t="s">
        <v>99</v>
      </c>
      <c s="25" t="s">
        <v>47</v>
      </c>
      <c s="30" t="s">
        <v>100</v>
      </c>
      <c s="31" t="s">
        <v>62</v>
      </c>
      <c s="32">
        <v>1</v>
      </c>
      <c s="33">
        <v>0</v>
      </c>
      <c s="34">
        <f>ROUND(ROUND(H49,2)*ROUND(G49,3),2)</f>
      </c>
      <c r="O49">
        <f>(I49*21)/100</f>
      </c>
      <c t="s">
        <v>23</v>
      </c>
    </row>
    <row r="50" spans="1:5" ht="12.75">
      <c r="A50" s="35" t="s">
        <v>50</v>
      </c>
      <c r="E50" s="36" t="s">
        <v>101</v>
      </c>
    </row>
    <row r="51" spans="1:5" ht="12.75">
      <c r="A51" s="37" t="s">
        <v>52</v>
      </c>
      <c r="E51" s="38" t="s">
        <v>47</v>
      </c>
    </row>
    <row r="52" spans="1:5" ht="63.75">
      <c r="A52" t="s">
        <v>54</v>
      </c>
      <c r="E52" s="36" t="s">
        <v>102</v>
      </c>
    </row>
    <row r="53" spans="1:18" ht="12.75" customHeight="1">
      <c r="A53" s="6" t="s">
        <v>43</v>
      </c>
      <c s="6"/>
      <c s="40" t="s">
        <v>29</v>
      </c>
      <c s="6"/>
      <c s="27" t="s">
        <v>103</v>
      </c>
      <c s="6"/>
      <c s="6"/>
      <c s="6"/>
      <c s="41">
        <f>0+Q53</f>
      </c>
      <c r="O53">
        <f>0+R53</f>
      </c>
      <c r="Q53">
        <f>0+I54+I58+I62+I66+I70+I74+I78+I82+I86+I90+I94</f>
      </c>
      <c>
        <f>0+O54+O58+O62+O66+O70+O74+O78+O82+O86+O90+O94</f>
      </c>
    </row>
    <row r="54" spans="1:16" ht="12.75">
      <c r="A54" s="25" t="s">
        <v>45</v>
      </c>
      <c s="29" t="s">
        <v>104</v>
      </c>
      <c s="29" t="s">
        <v>105</v>
      </c>
      <c s="25" t="s">
        <v>47</v>
      </c>
      <c s="30" t="s">
        <v>106</v>
      </c>
      <c s="31" t="s">
        <v>107</v>
      </c>
      <c s="32">
        <v>16</v>
      </c>
      <c s="33">
        <v>0</v>
      </c>
      <c s="34">
        <f>ROUND(ROUND(H54,2)*ROUND(G54,3),2)</f>
      </c>
      <c r="O54">
        <f>(I54*21)/100</f>
      </c>
      <c t="s">
        <v>23</v>
      </c>
    </row>
    <row r="55" spans="1:5" ht="12.75">
      <c r="A55" s="35" t="s">
        <v>50</v>
      </c>
      <c r="E55" s="36" t="s">
        <v>47</v>
      </c>
    </row>
    <row r="56" spans="1:5" ht="12.75">
      <c r="A56" s="37" t="s">
        <v>52</v>
      </c>
      <c r="E56" s="38" t="s">
        <v>108</v>
      </c>
    </row>
    <row r="57" spans="1:5" ht="76.5">
      <c r="A57" t="s">
        <v>54</v>
      </c>
      <c r="E57" s="36" t="s">
        <v>109</v>
      </c>
    </row>
    <row r="58" spans="1:16" ht="12.75">
      <c r="A58" s="25" t="s">
        <v>45</v>
      </c>
      <c s="29" t="s">
        <v>110</v>
      </c>
      <c s="29" t="s">
        <v>111</v>
      </c>
      <c s="25" t="s">
        <v>47</v>
      </c>
      <c s="30" t="s">
        <v>112</v>
      </c>
      <c s="31" t="s">
        <v>107</v>
      </c>
      <c s="32">
        <v>12</v>
      </c>
      <c s="33">
        <v>0</v>
      </c>
      <c s="34">
        <f>ROUND(ROUND(H58,2)*ROUND(G58,3),2)</f>
      </c>
      <c r="O58">
        <f>(I58*21)/100</f>
      </c>
      <c t="s">
        <v>23</v>
      </c>
    </row>
    <row r="59" spans="1:5" ht="12.75">
      <c r="A59" s="35" t="s">
        <v>50</v>
      </c>
      <c r="E59" s="36" t="s">
        <v>47</v>
      </c>
    </row>
    <row r="60" spans="1:5" ht="12.75">
      <c r="A60" s="37" t="s">
        <v>52</v>
      </c>
      <c r="E60" s="38" t="s">
        <v>113</v>
      </c>
    </row>
    <row r="61" spans="1:5" ht="51">
      <c r="A61" t="s">
        <v>54</v>
      </c>
      <c r="E61" s="36" t="s">
        <v>114</v>
      </c>
    </row>
    <row r="62" spans="1:16" ht="25.5">
      <c r="A62" s="25" t="s">
        <v>45</v>
      </c>
      <c s="29" t="s">
        <v>115</v>
      </c>
      <c s="29" t="s">
        <v>116</v>
      </c>
      <c s="25" t="s">
        <v>47</v>
      </c>
      <c s="30" t="s">
        <v>117</v>
      </c>
      <c s="31" t="s">
        <v>49</v>
      </c>
      <c s="32">
        <v>0.125</v>
      </c>
      <c s="33">
        <v>0</v>
      </c>
      <c s="34">
        <f>ROUND(ROUND(H62,2)*ROUND(G62,3),2)</f>
      </c>
      <c r="O62">
        <f>(I62*21)/100</f>
      </c>
      <c t="s">
        <v>23</v>
      </c>
    </row>
    <row r="63" spans="1:5" ht="12.75">
      <c r="A63" s="35" t="s">
        <v>50</v>
      </c>
      <c r="E63" s="36" t="s">
        <v>47</v>
      </c>
    </row>
    <row r="64" spans="1:5" ht="12.75">
      <c r="A64" s="37" t="s">
        <v>52</v>
      </c>
      <c r="E64" s="38" t="s">
        <v>118</v>
      </c>
    </row>
    <row r="65" spans="1:5" ht="89.25">
      <c r="A65" t="s">
        <v>54</v>
      </c>
      <c r="E65" s="36" t="s">
        <v>119</v>
      </c>
    </row>
    <row r="66" spans="1:16" ht="12.75">
      <c r="A66" s="25" t="s">
        <v>45</v>
      </c>
      <c s="29" t="s">
        <v>120</v>
      </c>
      <c s="29" t="s">
        <v>121</v>
      </c>
      <c s="25" t="s">
        <v>47</v>
      </c>
      <c s="30" t="s">
        <v>122</v>
      </c>
      <c s="31" t="s">
        <v>49</v>
      </c>
      <c s="32">
        <v>0.15</v>
      </c>
      <c s="33">
        <v>0</v>
      </c>
      <c s="34">
        <f>ROUND(ROUND(H66,2)*ROUND(G66,3),2)</f>
      </c>
      <c r="O66">
        <f>(I66*21)/100</f>
      </c>
      <c t="s">
        <v>23</v>
      </c>
    </row>
    <row r="67" spans="1:5" ht="12.75">
      <c r="A67" s="35" t="s">
        <v>50</v>
      </c>
      <c r="E67" s="36" t="s">
        <v>123</v>
      </c>
    </row>
    <row r="68" spans="1:5" ht="12.75">
      <c r="A68" s="37" t="s">
        <v>52</v>
      </c>
      <c r="E68" s="38" t="s">
        <v>124</v>
      </c>
    </row>
    <row r="69" spans="1:5" ht="102">
      <c r="A69" t="s">
        <v>54</v>
      </c>
      <c r="E69" s="36" t="s">
        <v>125</v>
      </c>
    </row>
    <row r="70" spans="1:16" ht="25.5">
      <c r="A70" s="25" t="s">
        <v>45</v>
      </c>
      <c s="29" t="s">
        <v>126</v>
      </c>
      <c s="29" t="s">
        <v>127</v>
      </c>
      <c s="25" t="s">
        <v>47</v>
      </c>
      <c s="30" t="s">
        <v>128</v>
      </c>
      <c s="31" t="s">
        <v>49</v>
      </c>
      <c s="32">
        <v>0.25</v>
      </c>
      <c s="33">
        <v>0</v>
      </c>
      <c s="34">
        <f>ROUND(ROUND(H70,2)*ROUND(G70,3),2)</f>
      </c>
      <c r="O70">
        <f>(I70*21)/100</f>
      </c>
      <c t="s">
        <v>23</v>
      </c>
    </row>
    <row r="71" spans="1:5" ht="12.75">
      <c r="A71" s="35" t="s">
        <v>50</v>
      </c>
      <c r="E71" s="36" t="s">
        <v>47</v>
      </c>
    </row>
    <row r="72" spans="1:5" ht="12.75">
      <c r="A72" s="37" t="s">
        <v>52</v>
      </c>
      <c r="E72" s="38" t="s">
        <v>129</v>
      </c>
    </row>
    <row r="73" spans="1:5" ht="89.25">
      <c r="A73" t="s">
        <v>54</v>
      </c>
      <c r="E73" s="36" t="s">
        <v>119</v>
      </c>
    </row>
    <row r="74" spans="1:16" ht="25.5">
      <c r="A74" s="25" t="s">
        <v>45</v>
      </c>
      <c s="29" t="s">
        <v>130</v>
      </c>
      <c s="29" t="s">
        <v>131</v>
      </c>
      <c s="25" t="s">
        <v>47</v>
      </c>
      <c s="30" t="s">
        <v>132</v>
      </c>
      <c s="31" t="s">
        <v>49</v>
      </c>
      <c s="32">
        <v>1.5</v>
      </c>
      <c s="33">
        <v>0</v>
      </c>
      <c s="34">
        <f>ROUND(ROUND(H74,2)*ROUND(G74,3),2)</f>
      </c>
      <c r="O74">
        <f>(I74*21)/100</f>
      </c>
      <c t="s">
        <v>23</v>
      </c>
    </row>
    <row r="75" spans="1:5" ht="12.75">
      <c r="A75" s="35" t="s">
        <v>50</v>
      </c>
      <c r="E75" s="36" t="s">
        <v>133</v>
      </c>
    </row>
    <row r="76" spans="1:5" ht="12.75">
      <c r="A76" s="37" t="s">
        <v>52</v>
      </c>
      <c r="E76" s="38" t="s">
        <v>134</v>
      </c>
    </row>
    <row r="77" spans="1:5" ht="89.25">
      <c r="A77" t="s">
        <v>54</v>
      </c>
      <c r="E77" s="36" t="s">
        <v>119</v>
      </c>
    </row>
    <row r="78" spans="1:16" ht="25.5">
      <c r="A78" s="25" t="s">
        <v>45</v>
      </c>
      <c s="29" t="s">
        <v>135</v>
      </c>
      <c s="29" t="s">
        <v>136</v>
      </c>
      <c s="25" t="s">
        <v>47</v>
      </c>
      <c s="30" t="s">
        <v>137</v>
      </c>
      <c s="31" t="s">
        <v>49</v>
      </c>
      <c s="32">
        <v>0.5</v>
      </c>
      <c s="33">
        <v>0</v>
      </c>
      <c s="34">
        <f>ROUND(ROUND(H78,2)*ROUND(G78,3),2)</f>
      </c>
      <c r="O78">
        <f>(I78*21)/100</f>
      </c>
      <c t="s">
        <v>23</v>
      </c>
    </row>
    <row r="79" spans="1:5" ht="12.75">
      <c r="A79" s="35" t="s">
        <v>50</v>
      </c>
      <c r="E79" s="36" t="s">
        <v>47</v>
      </c>
    </row>
    <row r="80" spans="1:5" ht="12.75">
      <c r="A80" s="37" t="s">
        <v>52</v>
      </c>
      <c r="E80" s="38" t="s">
        <v>138</v>
      </c>
    </row>
    <row r="81" spans="1:5" ht="89.25">
      <c r="A81" t="s">
        <v>54</v>
      </c>
      <c r="E81" s="36" t="s">
        <v>119</v>
      </c>
    </row>
    <row r="82" spans="1:16" ht="12.75">
      <c r="A82" s="25" t="s">
        <v>45</v>
      </c>
      <c s="29" t="s">
        <v>139</v>
      </c>
      <c s="29" t="s">
        <v>140</v>
      </c>
      <c s="25" t="s">
        <v>47</v>
      </c>
      <c s="30" t="s">
        <v>141</v>
      </c>
      <c s="31" t="s">
        <v>142</v>
      </c>
      <c s="32">
        <v>4</v>
      </c>
      <c s="33">
        <v>0</v>
      </c>
      <c s="34">
        <f>ROUND(ROUND(H82,2)*ROUND(G82,3),2)</f>
      </c>
      <c r="O82">
        <f>(I82*21)/100</f>
      </c>
      <c t="s">
        <v>23</v>
      </c>
    </row>
    <row r="83" spans="1:5" ht="12.75">
      <c r="A83" s="35" t="s">
        <v>50</v>
      </c>
      <c r="E83" s="36" t="s">
        <v>47</v>
      </c>
    </row>
    <row r="84" spans="1:5" ht="12.75">
      <c r="A84" s="37" t="s">
        <v>52</v>
      </c>
      <c r="E84" s="38" t="s">
        <v>143</v>
      </c>
    </row>
    <row r="85" spans="1:5" ht="89.25">
      <c r="A85" t="s">
        <v>54</v>
      </c>
      <c r="E85" s="36" t="s">
        <v>119</v>
      </c>
    </row>
    <row r="86" spans="1:16" ht="12.75">
      <c r="A86" s="25" t="s">
        <v>45</v>
      </c>
      <c s="29" t="s">
        <v>144</v>
      </c>
      <c s="29" t="s">
        <v>145</v>
      </c>
      <c s="25" t="s">
        <v>47</v>
      </c>
      <c s="30" t="s">
        <v>146</v>
      </c>
      <c s="31" t="s">
        <v>49</v>
      </c>
      <c s="32">
        <v>3.6</v>
      </c>
      <c s="33">
        <v>0</v>
      </c>
      <c s="34">
        <f>ROUND(ROUND(H86,2)*ROUND(G86,3),2)</f>
      </c>
      <c r="O86">
        <f>(I86*21)/100</f>
      </c>
      <c t="s">
        <v>23</v>
      </c>
    </row>
    <row r="87" spans="1:5" ht="12.75">
      <c r="A87" s="35" t="s">
        <v>50</v>
      </c>
      <c r="E87" s="36" t="s">
        <v>147</v>
      </c>
    </row>
    <row r="88" spans="1:5" ht="12.75">
      <c r="A88" s="37" t="s">
        <v>52</v>
      </c>
      <c r="E88" s="38" t="s">
        <v>148</v>
      </c>
    </row>
    <row r="89" spans="1:5" ht="63.75">
      <c r="A89" t="s">
        <v>54</v>
      </c>
      <c r="E89" s="36" t="s">
        <v>149</v>
      </c>
    </row>
    <row r="90" spans="1:16" ht="12.75">
      <c r="A90" s="25" t="s">
        <v>45</v>
      </c>
      <c s="29" t="s">
        <v>150</v>
      </c>
      <c s="29" t="s">
        <v>151</v>
      </c>
      <c s="25" t="s">
        <v>47</v>
      </c>
      <c s="30" t="s">
        <v>152</v>
      </c>
      <c s="31" t="s">
        <v>49</v>
      </c>
      <c s="32">
        <v>3.6</v>
      </c>
      <c s="33">
        <v>0</v>
      </c>
      <c s="34">
        <f>ROUND(ROUND(H90,2)*ROUND(G90,3),2)</f>
      </c>
      <c r="O90">
        <f>(I90*21)/100</f>
      </c>
      <c t="s">
        <v>23</v>
      </c>
    </row>
    <row r="91" spans="1:5" ht="12.75">
      <c r="A91" s="35" t="s">
        <v>50</v>
      </c>
      <c r="E91" s="36" t="s">
        <v>47</v>
      </c>
    </row>
    <row r="92" spans="1:5" ht="12.75">
      <c r="A92" s="37" t="s">
        <v>52</v>
      </c>
      <c r="E92" s="38" t="s">
        <v>153</v>
      </c>
    </row>
    <row r="93" spans="1:5" ht="63.75">
      <c r="A93" t="s">
        <v>54</v>
      </c>
      <c r="E93" s="36" t="s">
        <v>154</v>
      </c>
    </row>
    <row r="94" spans="1:16" ht="12.75">
      <c r="A94" s="25" t="s">
        <v>45</v>
      </c>
      <c s="29" t="s">
        <v>155</v>
      </c>
      <c s="29" t="s">
        <v>156</v>
      </c>
      <c s="25" t="s">
        <v>47</v>
      </c>
      <c s="30" t="s">
        <v>157</v>
      </c>
      <c s="31" t="s">
        <v>107</v>
      </c>
      <c s="32">
        <v>12</v>
      </c>
      <c s="33">
        <v>0</v>
      </c>
      <c s="34">
        <f>ROUND(ROUND(H94,2)*ROUND(G94,3),2)</f>
      </c>
      <c r="O94">
        <f>(I94*21)/100</f>
      </c>
      <c t="s">
        <v>23</v>
      </c>
    </row>
    <row r="95" spans="1:5" ht="12.75">
      <c r="A95" s="35" t="s">
        <v>50</v>
      </c>
      <c r="E95" s="36" t="s">
        <v>47</v>
      </c>
    </row>
    <row r="96" spans="1:5" ht="12.75">
      <c r="A96" s="37" t="s">
        <v>52</v>
      </c>
      <c r="E96" s="38" t="s">
        <v>158</v>
      </c>
    </row>
    <row r="97" spans="1:5" ht="63.75">
      <c r="A97" t="s">
        <v>54</v>
      </c>
      <c r="E97" s="36" t="s">
        <v>159</v>
      </c>
    </row>
    <row r="98" spans="1:18" ht="12.75" customHeight="1">
      <c r="A98" s="6" t="s">
        <v>43</v>
      </c>
      <c s="6"/>
      <c s="40" t="s">
        <v>23</v>
      </c>
      <c s="6"/>
      <c s="27" t="s">
        <v>160</v>
      </c>
      <c s="6"/>
      <c s="6"/>
      <c s="6"/>
      <c s="41">
        <f>0+Q98</f>
      </c>
      <c r="O98">
        <f>0+R98</f>
      </c>
      <c r="Q98">
        <f>0+I99</f>
      </c>
      <c>
        <f>0+O99</f>
      </c>
    </row>
    <row r="99" spans="1:16" ht="12.75">
      <c r="A99" s="25" t="s">
        <v>45</v>
      </c>
      <c s="29" t="s">
        <v>161</v>
      </c>
      <c s="29" t="s">
        <v>162</v>
      </c>
      <c s="25" t="s">
        <v>47</v>
      </c>
      <c s="30" t="s">
        <v>163</v>
      </c>
      <c s="31" t="s">
        <v>142</v>
      </c>
      <c s="32">
        <v>0.6</v>
      </c>
      <c s="33">
        <v>0</v>
      </c>
      <c s="34">
        <f>ROUND(ROUND(H99,2)*ROUND(G99,3),2)</f>
      </c>
      <c r="O99">
        <f>(I99*21)/100</f>
      </c>
      <c t="s">
        <v>23</v>
      </c>
    </row>
    <row r="100" spans="1:5" ht="12.75">
      <c r="A100" s="35" t="s">
        <v>50</v>
      </c>
      <c r="E100" s="36" t="s">
        <v>164</v>
      </c>
    </row>
    <row r="101" spans="1:5" ht="12.75">
      <c r="A101" s="37" t="s">
        <v>52</v>
      </c>
      <c r="E101" s="38" t="s">
        <v>165</v>
      </c>
    </row>
    <row r="102" spans="1:5" ht="89.25">
      <c r="A102" t="s">
        <v>54</v>
      </c>
      <c r="E102" s="36" t="s">
        <v>166</v>
      </c>
    </row>
    <row r="103" spans="1:18" ht="12.75" customHeight="1">
      <c r="A103" s="6" t="s">
        <v>43</v>
      </c>
      <c s="6"/>
      <c s="40" t="s">
        <v>33</v>
      </c>
      <c s="6"/>
      <c s="27" t="s">
        <v>167</v>
      </c>
      <c s="6"/>
      <c s="6"/>
      <c s="6"/>
      <c s="41">
        <f>0+Q103</f>
      </c>
      <c r="O103">
        <f>0+R103</f>
      </c>
      <c r="Q103">
        <f>0+I104+I108+I112+I116+I120+I124</f>
      </c>
      <c>
        <f>0+O104+O108+O112+O116+O120+O124</f>
      </c>
    </row>
    <row r="104" spans="1:16" ht="12.75">
      <c r="A104" s="25" t="s">
        <v>45</v>
      </c>
      <c s="29" t="s">
        <v>168</v>
      </c>
      <c s="29" t="s">
        <v>169</v>
      </c>
      <c s="25" t="s">
        <v>47</v>
      </c>
      <c s="30" t="s">
        <v>170</v>
      </c>
      <c s="31" t="s">
        <v>49</v>
      </c>
      <c s="32">
        <v>0.896</v>
      </c>
      <c s="33">
        <v>0</v>
      </c>
      <c s="34">
        <f>ROUND(ROUND(H104,2)*ROUND(G104,3),2)</f>
      </c>
      <c r="O104">
        <f>(I104*21)/100</f>
      </c>
      <c t="s">
        <v>23</v>
      </c>
    </row>
    <row r="105" spans="1:5" ht="12.75">
      <c r="A105" s="35" t="s">
        <v>50</v>
      </c>
      <c r="E105" s="36" t="s">
        <v>47</v>
      </c>
    </row>
    <row r="106" spans="1:5" ht="12.75">
      <c r="A106" s="37" t="s">
        <v>52</v>
      </c>
      <c r="E106" s="38" t="s">
        <v>171</v>
      </c>
    </row>
    <row r="107" spans="1:5" ht="395.25">
      <c r="A107" t="s">
        <v>54</v>
      </c>
      <c r="E107" s="36" t="s">
        <v>172</v>
      </c>
    </row>
    <row r="108" spans="1:16" ht="12.75">
      <c r="A108" s="25" t="s">
        <v>45</v>
      </c>
      <c s="29" t="s">
        <v>173</v>
      </c>
      <c s="29" t="s">
        <v>174</v>
      </c>
      <c s="25" t="s">
        <v>47</v>
      </c>
      <c s="30" t="s">
        <v>175</v>
      </c>
      <c s="31" t="s">
        <v>176</v>
      </c>
      <c s="32">
        <v>0.281</v>
      </c>
      <c s="33">
        <v>0</v>
      </c>
      <c s="34">
        <f>ROUND(ROUND(H108,2)*ROUND(G108,3),2)</f>
      </c>
      <c r="O108">
        <f>(I108*21)/100</f>
      </c>
      <c t="s">
        <v>23</v>
      </c>
    </row>
    <row r="109" spans="1:5" ht="12.75">
      <c r="A109" s="35" t="s">
        <v>50</v>
      </c>
      <c r="E109" s="36" t="s">
        <v>47</v>
      </c>
    </row>
    <row r="110" spans="1:5" ht="25.5">
      <c r="A110" s="37" t="s">
        <v>52</v>
      </c>
      <c r="E110" s="38" t="s">
        <v>177</v>
      </c>
    </row>
    <row r="111" spans="1:5" ht="293.25">
      <c r="A111" t="s">
        <v>54</v>
      </c>
      <c r="E111" s="36" t="s">
        <v>178</v>
      </c>
    </row>
    <row r="112" spans="1:16" ht="12.75">
      <c r="A112" s="25" t="s">
        <v>45</v>
      </c>
      <c s="29" t="s">
        <v>179</v>
      </c>
      <c s="29" t="s">
        <v>180</v>
      </c>
      <c s="25" t="s">
        <v>47</v>
      </c>
      <c s="30" t="s">
        <v>181</v>
      </c>
      <c s="31" t="s">
        <v>176</v>
      </c>
      <c s="32">
        <v>0.304</v>
      </c>
      <c s="33">
        <v>0</v>
      </c>
      <c s="34">
        <f>ROUND(ROUND(H112,2)*ROUND(G112,3),2)</f>
      </c>
      <c r="O112">
        <f>(I112*21)/100</f>
      </c>
      <c t="s">
        <v>23</v>
      </c>
    </row>
    <row r="113" spans="1:5" ht="12.75">
      <c r="A113" s="35" t="s">
        <v>50</v>
      </c>
      <c r="E113" s="36" t="s">
        <v>47</v>
      </c>
    </row>
    <row r="114" spans="1:5" ht="12.75">
      <c r="A114" s="37" t="s">
        <v>52</v>
      </c>
      <c r="E114" s="38" t="s">
        <v>182</v>
      </c>
    </row>
    <row r="115" spans="1:5" ht="331.5">
      <c r="A115" t="s">
        <v>54</v>
      </c>
      <c r="E115" s="36" t="s">
        <v>183</v>
      </c>
    </row>
    <row r="116" spans="1:16" ht="12.75">
      <c r="A116" s="25" t="s">
        <v>45</v>
      </c>
      <c s="29" t="s">
        <v>184</v>
      </c>
      <c s="29" t="s">
        <v>185</v>
      </c>
      <c s="25" t="s">
        <v>47</v>
      </c>
      <c s="30" t="s">
        <v>186</v>
      </c>
      <c s="31" t="s">
        <v>107</v>
      </c>
      <c s="32">
        <v>8.96</v>
      </c>
      <c s="33">
        <v>0</v>
      </c>
      <c s="34">
        <f>ROUND(ROUND(H116,2)*ROUND(G116,3),2)</f>
      </c>
      <c r="O116">
        <f>(I116*21)/100</f>
      </c>
      <c t="s">
        <v>23</v>
      </c>
    </row>
    <row r="117" spans="1:5" ht="12.75">
      <c r="A117" s="35" t="s">
        <v>50</v>
      </c>
      <c r="E117" s="36" t="s">
        <v>47</v>
      </c>
    </row>
    <row r="118" spans="1:5" ht="12.75">
      <c r="A118" s="37" t="s">
        <v>52</v>
      </c>
      <c r="E118" s="38" t="s">
        <v>187</v>
      </c>
    </row>
    <row r="119" spans="1:5" ht="267.75">
      <c r="A119" t="s">
        <v>54</v>
      </c>
      <c r="E119" s="36" t="s">
        <v>188</v>
      </c>
    </row>
    <row r="120" spans="1:16" ht="12.75">
      <c r="A120" s="25" t="s">
        <v>45</v>
      </c>
      <c s="29" t="s">
        <v>189</v>
      </c>
      <c s="29" t="s">
        <v>190</v>
      </c>
      <c s="25" t="s">
        <v>47</v>
      </c>
      <c s="30" t="s">
        <v>191</v>
      </c>
      <c s="31" t="s">
        <v>49</v>
      </c>
      <c s="32">
        <v>0.576</v>
      </c>
      <c s="33">
        <v>0</v>
      </c>
      <c s="34">
        <f>ROUND(ROUND(H120,2)*ROUND(G120,3),2)</f>
      </c>
      <c r="O120">
        <f>(I120*21)/100</f>
      </c>
      <c t="s">
        <v>23</v>
      </c>
    </row>
    <row r="121" spans="1:5" ht="12.75">
      <c r="A121" s="35" t="s">
        <v>50</v>
      </c>
      <c r="E121" s="36" t="s">
        <v>47</v>
      </c>
    </row>
    <row r="122" spans="1:5" ht="12.75">
      <c r="A122" s="37" t="s">
        <v>52</v>
      </c>
      <c r="E122" s="38" t="s">
        <v>192</v>
      </c>
    </row>
    <row r="123" spans="1:5" ht="395.25">
      <c r="A123" t="s">
        <v>54</v>
      </c>
      <c r="E123" s="36" t="s">
        <v>193</v>
      </c>
    </row>
    <row r="124" spans="1:16" ht="12.75">
      <c r="A124" s="25" t="s">
        <v>45</v>
      </c>
      <c s="29" t="s">
        <v>194</v>
      </c>
      <c s="29" t="s">
        <v>195</v>
      </c>
      <c s="25" t="s">
        <v>47</v>
      </c>
      <c s="30" t="s">
        <v>196</v>
      </c>
      <c s="31" t="s">
        <v>49</v>
      </c>
      <c s="32">
        <v>0.768</v>
      </c>
      <c s="33">
        <v>0</v>
      </c>
      <c s="34">
        <f>ROUND(ROUND(H124,2)*ROUND(G124,3),2)</f>
      </c>
      <c r="O124">
        <f>(I124*21)/100</f>
      </c>
      <c t="s">
        <v>23</v>
      </c>
    </row>
    <row r="125" spans="1:5" ht="12.75">
      <c r="A125" s="35" t="s">
        <v>50</v>
      </c>
      <c r="E125" s="36" t="s">
        <v>197</v>
      </c>
    </row>
    <row r="126" spans="1:5" ht="12.75">
      <c r="A126" s="37" t="s">
        <v>52</v>
      </c>
      <c r="E126" s="38" t="s">
        <v>198</v>
      </c>
    </row>
    <row r="127" spans="1:5" ht="76.5">
      <c r="A127" t="s">
        <v>54</v>
      </c>
      <c r="E127" s="36" t="s">
        <v>199</v>
      </c>
    </row>
    <row r="128" spans="1:18" ht="12.75" customHeight="1">
      <c r="A128" s="6" t="s">
        <v>43</v>
      </c>
      <c s="6"/>
      <c s="40" t="s">
        <v>35</v>
      </c>
      <c s="6"/>
      <c s="27" t="s">
        <v>200</v>
      </c>
      <c s="6"/>
      <c s="6"/>
      <c s="6"/>
      <c s="41">
        <f>0+Q128</f>
      </c>
      <c r="O128">
        <f>0+R128</f>
      </c>
      <c r="Q128">
        <f>0+I129+I133+I137</f>
      </c>
      <c>
        <f>0+O129+O133+O137</f>
      </c>
    </row>
    <row r="129" spans="1:16" ht="12.75">
      <c r="A129" s="25" t="s">
        <v>45</v>
      </c>
      <c s="29" t="s">
        <v>201</v>
      </c>
      <c s="29" t="s">
        <v>202</v>
      </c>
      <c s="25" t="s">
        <v>47</v>
      </c>
      <c s="30" t="s">
        <v>203</v>
      </c>
      <c s="31" t="s">
        <v>49</v>
      </c>
      <c s="32">
        <v>0.576</v>
      </c>
      <c s="33">
        <v>0</v>
      </c>
      <c s="34">
        <f>ROUND(ROUND(H129,2)*ROUND(G129,3),2)</f>
      </c>
      <c r="O129">
        <f>(I129*21)/100</f>
      </c>
      <c t="s">
        <v>23</v>
      </c>
    </row>
    <row r="130" spans="1:5" ht="12.75">
      <c r="A130" s="35" t="s">
        <v>50</v>
      </c>
      <c r="E130" s="36" t="s">
        <v>204</v>
      </c>
    </row>
    <row r="131" spans="1:5" ht="12.75">
      <c r="A131" s="37" t="s">
        <v>52</v>
      </c>
      <c r="E131" s="38" t="s">
        <v>205</v>
      </c>
    </row>
    <row r="132" spans="1:5" ht="76.5">
      <c r="A132" t="s">
        <v>54</v>
      </c>
      <c r="E132" s="36" t="s">
        <v>206</v>
      </c>
    </row>
    <row r="133" spans="1:16" ht="12.75">
      <c r="A133" s="25" t="s">
        <v>45</v>
      </c>
      <c s="29" t="s">
        <v>207</v>
      </c>
      <c s="29" t="s">
        <v>208</v>
      </c>
      <c s="25" t="s">
        <v>47</v>
      </c>
      <c s="30" t="s">
        <v>209</v>
      </c>
      <c s="31" t="s">
        <v>49</v>
      </c>
      <c s="32">
        <v>0.27</v>
      </c>
      <c s="33">
        <v>0</v>
      </c>
      <c s="34">
        <f>ROUND(ROUND(H133,2)*ROUND(G133,3),2)</f>
      </c>
      <c r="O133">
        <f>(I133*21)/100</f>
      </c>
      <c t="s">
        <v>23</v>
      </c>
    </row>
    <row r="134" spans="1:5" ht="12.75">
      <c r="A134" s="35" t="s">
        <v>50</v>
      </c>
      <c r="E134" s="36" t="s">
        <v>47</v>
      </c>
    </row>
    <row r="135" spans="1:5" ht="12.75">
      <c r="A135" s="37" t="s">
        <v>52</v>
      </c>
      <c r="E135" s="38" t="s">
        <v>210</v>
      </c>
    </row>
    <row r="136" spans="1:5" ht="165.75">
      <c r="A136" t="s">
        <v>54</v>
      </c>
      <c r="E136" s="36" t="s">
        <v>211</v>
      </c>
    </row>
    <row r="137" spans="1:16" ht="12.75">
      <c r="A137" s="25" t="s">
        <v>45</v>
      </c>
      <c s="29" t="s">
        <v>212</v>
      </c>
      <c s="29" t="s">
        <v>213</v>
      </c>
      <c s="25" t="s">
        <v>47</v>
      </c>
      <c s="30" t="s">
        <v>214</v>
      </c>
      <c s="31" t="s">
        <v>107</v>
      </c>
      <c s="32">
        <v>2.5</v>
      </c>
      <c s="33">
        <v>0</v>
      </c>
      <c s="34">
        <f>ROUND(ROUND(H137,2)*ROUND(G137,3),2)</f>
      </c>
      <c r="O137">
        <f>(I137*21)/100</f>
      </c>
      <c t="s">
        <v>23</v>
      </c>
    </row>
    <row r="138" spans="1:5" ht="12.75">
      <c r="A138" s="35" t="s">
        <v>50</v>
      </c>
      <c r="E138" s="36" t="s">
        <v>47</v>
      </c>
    </row>
    <row r="139" spans="1:5" ht="12.75">
      <c r="A139" s="37" t="s">
        <v>52</v>
      </c>
      <c r="E139" s="38" t="s">
        <v>215</v>
      </c>
    </row>
    <row r="140" spans="1:5" ht="102">
      <c r="A140" t="s">
        <v>54</v>
      </c>
      <c r="E140" s="36" t="s">
        <v>216</v>
      </c>
    </row>
    <row r="141" spans="1:18" ht="12.75" customHeight="1">
      <c r="A141" s="6" t="s">
        <v>43</v>
      </c>
      <c s="6"/>
      <c s="40" t="s">
        <v>78</v>
      </c>
      <c s="6"/>
      <c s="27" t="s">
        <v>217</v>
      </c>
      <c s="6"/>
      <c s="6"/>
      <c s="6"/>
      <c s="41">
        <f>0+Q141</f>
      </c>
      <c r="O141">
        <f>0+R141</f>
      </c>
      <c r="Q141">
        <f>0+I142+I146</f>
      </c>
      <c>
        <f>0+O142+O146</f>
      </c>
    </row>
    <row r="142" spans="1:16" ht="12.75">
      <c r="A142" s="25" t="s">
        <v>45</v>
      </c>
      <c s="29" t="s">
        <v>218</v>
      </c>
      <c s="29" t="s">
        <v>219</v>
      </c>
      <c s="25" t="s">
        <v>47</v>
      </c>
      <c s="30" t="s">
        <v>220</v>
      </c>
      <c s="31" t="s">
        <v>107</v>
      </c>
      <c s="32">
        <v>7.5</v>
      </c>
      <c s="33">
        <v>0</v>
      </c>
      <c s="34">
        <f>ROUND(ROUND(H142,2)*ROUND(G142,3),2)</f>
      </c>
      <c r="O142">
        <f>(I142*21)/100</f>
      </c>
      <c t="s">
        <v>23</v>
      </c>
    </row>
    <row r="143" spans="1:5" ht="12.75">
      <c r="A143" s="35" t="s">
        <v>50</v>
      </c>
      <c r="E143" s="36" t="s">
        <v>47</v>
      </c>
    </row>
    <row r="144" spans="1:5" ht="12.75">
      <c r="A144" s="37" t="s">
        <v>52</v>
      </c>
      <c r="E144" s="38" t="s">
        <v>221</v>
      </c>
    </row>
    <row r="145" spans="1:5" ht="216.75">
      <c r="A145" t="s">
        <v>54</v>
      </c>
      <c r="E145" s="36" t="s">
        <v>222</v>
      </c>
    </row>
    <row r="146" spans="1:16" ht="12.75">
      <c r="A146" s="25" t="s">
        <v>45</v>
      </c>
      <c s="29" t="s">
        <v>223</v>
      </c>
      <c s="29" t="s">
        <v>224</v>
      </c>
      <c s="25" t="s">
        <v>47</v>
      </c>
      <c s="30" t="s">
        <v>225</v>
      </c>
      <c s="31" t="s">
        <v>107</v>
      </c>
      <c s="32">
        <v>99.928</v>
      </c>
      <c s="33">
        <v>0</v>
      </c>
      <c s="34">
        <f>ROUND(ROUND(H146,2)*ROUND(G146,3),2)</f>
      </c>
      <c r="O146">
        <f>(I146*21)/100</f>
      </c>
      <c t="s">
        <v>23</v>
      </c>
    </row>
    <row r="147" spans="1:5" ht="12.75">
      <c r="A147" s="35" t="s">
        <v>50</v>
      </c>
      <c r="E147" s="36" t="s">
        <v>47</v>
      </c>
    </row>
    <row r="148" spans="1:5" ht="76.5">
      <c r="A148" s="37" t="s">
        <v>52</v>
      </c>
      <c r="E148" s="38" t="s">
        <v>226</v>
      </c>
    </row>
    <row r="149" spans="1:5" ht="102">
      <c r="A149" t="s">
        <v>54</v>
      </c>
      <c r="E149" s="36" t="s">
        <v>227</v>
      </c>
    </row>
    <row r="150" spans="1:18" ht="12.75" customHeight="1">
      <c r="A150" s="6" t="s">
        <v>43</v>
      </c>
      <c s="6"/>
      <c s="40" t="s">
        <v>83</v>
      </c>
      <c s="6"/>
      <c s="27" t="s">
        <v>228</v>
      </c>
      <c s="6"/>
      <c s="6"/>
      <c s="6"/>
      <c s="41">
        <f>0+Q150</f>
      </c>
      <c r="O150">
        <f>0+R150</f>
      </c>
      <c r="Q150">
        <f>0+I151</f>
      </c>
      <c>
        <f>0+O151</f>
      </c>
    </row>
    <row r="151" spans="1:16" ht="12.75">
      <c r="A151" s="25" t="s">
        <v>45</v>
      </c>
      <c s="29" t="s">
        <v>229</v>
      </c>
      <c s="29" t="s">
        <v>230</v>
      </c>
      <c s="25" t="s">
        <v>47</v>
      </c>
      <c s="30" t="s">
        <v>231</v>
      </c>
      <c s="31" t="s">
        <v>142</v>
      </c>
      <c s="32">
        <v>8</v>
      </c>
      <c s="33">
        <v>0</v>
      </c>
      <c s="34">
        <f>ROUND(ROUND(H151,2)*ROUND(G151,3),2)</f>
      </c>
      <c r="O151">
        <f>(I151*21)/100</f>
      </c>
      <c t="s">
        <v>23</v>
      </c>
    </row>
    <row r="152" spans="1:5" ht="12.75">
      <c r="A152" s="35" t="s">
        <v>50</v>
      </c>
      <c r="E152" s="36" t="s">
        <v>232</v>
      </c>
    </row>
    <row r="153" spans="1:5" ht="12.75">
      <c r="A153" s="37" t="s">
        <v>52</v>
      </c>
      <c r="E153" s="38" t="s">
        <v>233</v>
      </c>
    </row>
    <row r="154" spans="1:5" ht="255">
      <c r="A154" t="s">
        <v>54</v>
      </c>
      <c r="E154" s="36" t="s">
        <v>234</v>
      </c>
    </row>
    <row r="155" spans="1:18" ht="12.75" customHeight="1">
      <c r="A155" s="6" t="s">
        <v>43</v>
      </c>
      <c s="6"/>
      <c s="40" t="s">
        <v>40</v>
      </c>
      <c s="6"/>
      <c s="27" t="s">
        <v>235</v>
      </c>
      <c s="6"/>
      <c s="6"/>
      <c s="6"/>
      <c s="41">
        <f>0+Q155</f>
      </c>
      <c r="O155">
        <f>0+R155</f>
      </c>
      <c r="Q155">
        <f>0+I156+I160+I164+I168+I172+I176+I180+I184+I188+I192+I196+I200+I204+I208+I212+I216</f>
      </c>
      <c>
        <f>0+O156+O160+O164+O168+O172+O176+O180+O184+O188+O192+O196+O200+O204+O208+O212+O216</f>
      </c>
    </row>
    <row r="156" spans="1:16" ht="12.75">
      <c r="A156" s="25" t="s">
        <v>45</v>
      </c>
      <c s="29" t="s">
        <v>236</v>
      </c>
      <c s="29" t="s">
        <v>237</v>
      </c>
      <c s="25" t="s">
        <v>47</v>
      </c>
      <c s="30" t="s">
        <v>238</v>
      </c>
      <c s="31" t="s">
        <v>142</v>
      </c>
      <c s="32">
        <v>4.8</v>
      </c>
      <c s="33">
        <v>0</v>
      </c>
      <c s="34">
        <f>ROUND(ROUND(H156,2)*ROUND(G156,3),2)</f>
      </c>
      <c r="O156">
        <f>(I156*21)/100</f>
      </c>
      <c t="s">
        <v>23</v>
      </c>
    </row>
    <row r="157" spans="1:5" ht="12.75">
      <c r="A157" s="35" t="s">
        <v>50</v>
      </c>
      <c r="E157" s="36" t="s">
        <v>47</v>
      </c>
    </row>
    <row r="158" spans="1:5" ht="12.75">
      <c r="A158" s="37" t="s">
        <v>52</v>
      </c>
      <c r="E158" s="38" t="s">
        <v>239</v>
      </c>
    </row>
    <row r="159" spans="1:5" ht="89.25">
      <c r="A159" t="s">
        <v>54</v>
      </c>
      <c r="E159" s="36" t="s">
        <v>240</v>
      </c>
    </row>
    <row r="160" spans="1:16" ht="12.75">
      <c r="A160" s="25" t="s">
        <v>45</v>
      </c>
      <c s="29" t="s">
        <v>241</v>
      </c>
      <c s="29" t="s">
        <v>242</v>
      </c>
      <c s="25" t="s">
        <v>47</v>
      </c>
      <c s="30" t="s">
        <v>243</v>
      </c>
      <c s="31" t="s">
        <v>142</v>
      </c>
      <c s="32">
        <v>4.8</v>
      </c>
      <c s="33">
        <v>0</v>
      </c>
      <c s="34">
        <f>ROUND(ROUND(H160,2)*ROUND(G160,3),2)</f>
      </c>
      <c r="O160">
        <f>(I160*21)/100</f>
      </c>
      <c t="s">
        <v>23</v>
      </c>
    </row>
    <row r="161" spans="1:5" ht="12.75">
      <c r="A161" s="35" t="s">
        <v>50</v>
      </c>
      <c r="E161" s="36" t="s">
        <v>47</v>
      </c>
    </row>
    <row r="162" spans="1:5" ht="12.75">
      <c r="A162" s="37" t="s">
        <v>52</v>
      </c>
      <c r="E162" s="38" t="s">
        <v>239</v>
      </c>
    </row>
    <row r="163" spans="1:5" ht="63.75">
      <c r="A163" t="s">
        <v>54</v>
      </c>
      <c r="E163" s="36" t="s">
        <v>244</v>
      </c>
    </row>
    <row r="164" spans="1:16" ht="12.75">
      <c r="A164" s="25" t="s">
        <v>45</v>
      </c>
      <c s="29" t="s">
        <v>245</v>
      </c>
      <c s="29" t="s">
        <v>246</v>
      </c>
      <c s="25" t="s">
        <v>47</v>
      </c>
      <c s="30" t="s">
        <v>247</v>
      </c>
      <c s="31" t="s">
        <v>94</v>
      </c>
      <c s="32">
        <v>1</v>
      </c>
      <c s="33">
        <v>0</v>
      </c>
      <c s="34">
        <f>ROUND(ROUND(H164,2)*ROUND(G164,3),2)</f>
      </c>
      <c r="O164">
        <f>(I164*21)/100</f>
      </c>
      <c t="s">
        <v>23</v>
      </c>
    </row>
    <row r="165" spans="1:5" ht="12.75">
      <c r="A165" s="35" t="s">
        <v>50</v>
      </c>
      <c r="E165" s="36" t="s">
        <v>47</v>
      </c>
    </row>
    <row r="166" spans="1:5" ht="12.75">
      <c r="A166" s="37" t="s">
        <v>52</v>
      </c>
      <c r="E166" s="38" t="s">
        <v>248</v>
      </c>
    </row>
    <row r="167" spans="1:5" ht="63.75">
      <c r="A167" t="s">
        <v>54</v>
      </c>
      <c r="E167" s="36" t="s">
        <v>249</v>
      </c>
    </row>
    <row r="168" spans="1:16" ht="12.75">
      <c r="A168" s="25" t="s">
        <v>45</v>
      </c>
      <c s="29" t="s">
        <v>250</v>
      </c>
      <c s="29" t="s">
        <v>251</v>
      </c>
      <c s="25" t="s">
        <v>47</v>
      </c>
      <c s="30" t="s">
        <v>252</v>
      </c>
      <c s="31" t="s">
        <v>142</v>
      </c>
      <c s="32">
        <v>4</v>
      </c>
      <c s="33">
        <v>0</v>
      </c>
      <c s="34">
        <f>ROUND(ROUND(H168,2)*ROUND(G168,3),2)</f>
      </c>
      <c r="O168">
        <f>(I168*21)/100</f>
      </c>
      <c t="s">
        <v>23</v>
      </c>
    </row>
    <row r="169" spans="1:5" ht="12.75">
      <c r="A169" s="35" t="s">
        <v>50</v>
      </c>
      <c r="E169" s="36" t="s">
        <v>47</v>
      </c>
    </row>
    <row r="170" spans="1:5" ht="12.75">
      <c r="A170" s="37" t="s">
        <v>52</v>
      </c>
      <c r="E170" s="38" t="s">
        <v>253</v>
      </c>
    </row>
    <row r="171" spans="1:5" ht="76.5">
      <c r="A171" t="s">
        <v>54</v>
      </c>
      <c r="E171" s="36" t="s">
        <v>254</v>
      </c>
    </row>
    <row r="172" spans="1:16" ht="12.75">
      <c r="A172" s="25" t="s">
        <v>45</v>
      </c>
      <c s="29" t="s">
        <v>255</v>
      </c>
      <c s="29" t="s">
        <v>256</v>
      </c>
      <c s="25" t="s">
        <v>47</v>
      </c>
      <c s="30" t="s">
        <v>257</v>
      </c>
      <c s="31" t="s">
        <v>142</v>
      </c>
      <c s="32">
        <v>3.5</v>
      </c>
      <c s="33">
        <v>0</v>
      </c>
      <c s="34">
        <f>ROUND(ROUND(H172,2)*ROUND(G172,3),2)</f>
      </c>
      <c r="O172">
        <f>(I172*21)/100</f>
      </c>
      <c t="s">
        <v>23</v>
      </c>
    </row>
    <row r="173" spans="1:5" ht="12.75">
      <c r="A173" s="35" t="s">
        <v>50</v>
      </c>
      <c r="E173" s="36" t="s">
        <v>47</v>
      </c>
    </row>
    <row r="174" spans="1:5" ht="12.75">
      <c r="A174" s="37" t="s">
        <v>52</v>
      </c>
      <c r="E174" s="38" t="s">
        <v>258</v>
      </c>
    </row>
    <row r="175" spans="1:5" ht="63.75">
      <c r="A175" t="s">
        <v>54</v>
      </c>
      <c r="E175" s="36" t="s">
        <v>259</v>
      </c>
    </row>
    <row r="176" spans="1:16" ht="12.75">
      <c r="A176" s="25" t="s">
        <v>45</v>
      </c>
      <c s="29" t="s">
        <v>260</v>
      </c>
      <c s="29" t="s">
        <v>261</v>
      </c>
      <c s="25" t="s">
        <v>47</v>
      </c>
      <c s="30" t="s">
        <v>262</v>
      </c>
      <c s="31" t="s">
        <v>94</v>
      </c>
      <c s="32">
        <v>18</v>
      </c>
      <c s="33">
        <v>0</v>
      </c>
      <c s="34">
        <f>ROUND(ROUND(H176,2)*ROUND(G176,3),2)</f>
      </c>
      <c r="O176">
        <f>(I176*21)/100</f>
      </c>
      <c t="s">
        <v>23</v>
      </c>
    </row>
    <row r="177" spans="1:5" ht="12.75">
      <c r="A177" s="35" t="s">
        <v>50</v>
      </c>
      <c r="E177" s="36" t="s">
        <v>47</v>
      </c>
    </row>
    <row r="178" spans="1:5" ht="12.75">
      <c r="A178" s="37" t="s">
        <v>52</v>
      </c>
      <c r="E178" s="38" t="s">
        <v>263</v>
      </c>
    </row>
    <row r="179" spans="1:5" ht="51">
      <c r="A179" t="s">
        <v>54</v>
      </c>
      <c r="E179" s="36" t="s">
        <v>264</v>
      </c>
    </row>
    <row r="180" spans="1:16" ht="12.75">
      <c r="A180" s="25" t="s">
        <v>45</v>
      </c>
      <c s="29" t="s">
        <v>265</v>
      </c>
      <c s="29" t="s">
        <v>266</v>
      </c>
      <c s="25" t="s">
        <v>47</v>
      </c>
      <c s="30" t="s">
        <v>267</v>
      </c>
      <c s="31" t="s">
        <v>94</v>
      </c>
      <c s="32">
        <v>20</v>
      </c>
      <c s="33">
        <v>0</v>
      </c>
      <c s="34">
        <f>ROUND(ROUND(H180,2)*ROUND(G180,3),2)</f>
      </c>
      <c r="O180">
        <f>(I180*21)/100</f>
      </c>
      <c t="s">
        <v>23</v>
      </c>
    </row>
    <row r="181" spans="1:5" ht="12.75">
      <c r="A181" s="35" t="s">
        <v>50</v>
      </c>
      <c r="E181" s="36" t="s">
        <v>47</v>
      </c>
    </row>
    <row r="182" spans="1:5" ht="12.75">
      <c r="A182" s="37" t="s">
        <v>52</v>
      </c>
      <c r="E182" s="38" t="s">
        <v>268</v>
      </c>
    </row>
    <row r="183" spans="1:5" ht="51">
      <c r="A183" t="s">
        <v>54</v>
      </c>
      <c r="E183" s="36" t="s">
        <v>264</v>
      </c>
    </row>
    <row r="184" spans="1:16" ht="12.75">
      <c r="A184" s="25" t="s">
        <v>45</v>
      </c>
      <c s="29" t="s">
        <v>269</v>
      </c>
      <c s="29" t="s">
        <v>270</v>
      </c>
      <c s="25" t="s">
        <v>47</v>
      </c>
      <c s="30" t="s">
        <v>271</v>
      </c>
      <c s="31" t="s">
        <v>49</v>
      </c>
      <c s="32">
        <v>0.01</v>
      </c>
      <c s="33">
        <v>0</v>
      </c>
      <c s="34">
        <f>ROUND(ROUND(H184,2)*ROUND(G184,3),2)</f>
      </c>
      <c r="O184">
        <f>(I184*21)/100</f>
      </c>
      <c t="s">
        <v>23</v>
      </c>
    </row>
    <row r="185" spans="1:5" ht="12.75">
      <c r="A185" s="35" t="s">
        <v>50</v>
      </c>
      <c r="E185" s="36" t="s">
        <v>47</v>
      </c>
    </row>
    <row r="186" spans="1:5" ht="12.75">
      <c r="A186" s="37" t="s">
        <v>52</v>
      </c>
      <c r="E186" s="38" t="s">
        <v>272</v>
      </c>
    </row>
    <row r="187" spans="1:5" ht="76.5">
      <c r="A187" t="s">
        <v>54</v>
      </c>
      <c r="E187" s="36" t="s">
        <v>273</v>
      </c>
    </row>
    <row r="188" spans="1:16" ht="12.75">
      <c r="A188" s="25" t="s">
        <v>45</v>
      </c>
      <c s="29" t="s">
        <v>274</v>
      </c>
      <c s="29" t="s">
        <v>275</v>
      </c>
      <c s="25" t="s">
        <v>47</v>
      </c>
      <c s="30" t="s">
        <v>276</v>
      </c>
      <c s="31" t="s">
        <v>49</v>
      </c>
      <c s="32">
        <v>0.043</v>
      </c>
      <c s="33">
        <v>0</v>
      </c>
      <c s="34">
        <f>ROUND(ROUND(H188,2)*ROUND(G188,3),2)</f>
      </c>
      <c r="O188">
        <f>(I188*21)/100</f>
      </c>
      <c t="s">
        <v>23</v>
      </c>
    </row>
    <row r="189" spans="1:5" ht="12.75">
      <c r="A189" s="35" t="s">
        <v>50</v>
      </c>
      <c r="E189" s="36" t="s">
        <v>277</v>
      </c>
    </row>
    <row r="190" spans="1:5" ht="25.5">
      <c r="A190" s="37" t="s">
        <v>52</v>
      </c>
      <c r="E190" s="38" t="s">
        <v>278</v>
      </c>
    </row>
    <row r="191" spans="1:5" ht="76.5">
      <c r="A191" t="s">
        <v>54</v>
      </c>
      <c r="E191" s="36" t="s">
        <v>273</v>
      </c>
    </row>
    <row r="192" spans="1:16" ht="12.75">
      <c r="A192" s="25" t="s">
        <v>45</v>
      </c>
      <c s="29" t="s">
        <v>279</v>
      </c>
      <c s="29" t="s">
        <v>280</v>
      </c>
      <c s="25" t="s">
        <v>47</v>
      </c>
      <c s="30" t="s">
        <v>281</v>
      </c>
      <c s="31" t="s">
        <v>107</v>
      </c>
      <c s="32">
        <v>46.2</v>
      </c>
      <c s="33">
        <v>0</v>
      </c>
      <c s="34">
        <f>ROUND(ROUND(H192,2)*ROUND(G192,3),2)</f>
      </c>
      <c r="O192">
        <f>(I192*21)/100</f>
      </c>
      <c t="s">
        <v>23</v>
      </c>
    </row>
    <row r="193" spans="1:5" ht="12.75">
      <c r="A193" s="35" t="s">
        <v>50</v>
      </c>
      <c r="E193" s="36" t="s">
        <v>282</v>
      </c>
    </row>
    <row r="194" spans="1:5" ht="25.5">
      <c r="A194" s="37" t="s">
        <v>52</v>
      </c>
      <c r="E194" s="38" t="s">
        <v>283</v>
      </c>
    </row>
    <row r="195" spans="1:5" ht="89.25">
      <c r="A195" t="s">
        <v>54</v>
      </c>
      <c r="E195" s="36" t="s">
        <v>284</v>
      </c>
    </row>
    <row r="196" spans="1:16" ht="12.75">
      <c r="A196" s="25" t="s">
        <v>45</v>
      </c>
      <c s="29" t="s">
        <v>285</v>
      </c>
      <c s="29" t="s">
        <v>286</v>
      </c>
      <c s="25" t="s">
        <v>47</v>
      </c>
      <c s="30" t="s">
        <v>287</v>
      </c>
      <c s="31" t="s">
        <v>107</v>
      </c>
      <c s="32">
        <v>99.928</v>
      </c>
      <c s="33">
        <v>0</v>
      </c>
      <c s="34">
        <f>ROUND(ROUND(H196,2)*ROUND(G196,3),2)</f>
      </c>
      <c r="O196">
        <f>(I196*21)/100</f>
      </c>
      <c t="s">
        <v>23</v>
      </c>
    </row>
    <row r="197" spans="1:5" ht="12.75">
      <c r="A197" s="35" t="s">
        <v>50</v>
      </c>
      <c r="E197" s="36" t="s">
        <v>47</v>
      </c>
    </row>
    <row r="198" spans="1:5" ht="76.5">
      <c r="A198" s="37" t="s">
        <v>52</v>
      </c>
      <c r="E198" s="38" t="s">
        <v>288</v>
      </c>
    </row>
    <row r="199" spans="1:5" ht="63.75">
      <c r="A199" t="s">
        <v>54</v>
      </c>
      <c r="E199" s="36" t="s">
        <v>289</v>
      </c>
    </row>
    <row r="200" spans="1:16" ht="12.75">
      <c r="A200" s="25" t="s">
        <v>45</v>
      </c>
      <c s="29" t="s">
        <v>290</v>
      </c>
      <c s="29" t="s">
        <v>291</v>
      </c>
      <c s="25" t="s">
        <v>47</v>
      </c>
      <c s="30" t="s">
        <v>292</v>
      </c>
      <c s="31" t="s">
        <v>293</v>
      </c>
      <c s="32">
        <v>378</v>
      </c>
      <c s="33">
        <v>0</v>
      </c>
      <c s="34">
        <f>ROUND(ROUND(H200,2)*ROUND(G200,3),2)</f>
      </c>
      <c r="O200">
        <f>(I200*21)/100</f>
      </c>
      <c t="s">
        <v>23</v>
      </c>
    </row>
    <row r="201" spans="1:5" ht="12.75">
      <c r="A201" s="35" t="s">
        <v>50</v>
      </c>
      <c r="E201" s="36" t="s">
        <v>294</v>
      </c>
    </row>
    <row r="202" spans="1:5" ht="12.75">
      <c r="A202" s="37" t="s">
        <v>52</v>
      </c>
      <c r="E202" s="38" t="s">
        <v>295</v>
      </c>
    </row>
    <row r="203" spans="1:5" ht="51">
      <c r="A203" t="s">
        <v>54</v>
      </c>
      <c r="E203" s="36" t="s">
        <v>296</v>
      </c>
    </row>
    <row r="204" spans="1:16" ht="12.75">
      <c r="A204" s="25" t="s">
        <v>45</v>
      </c>
      <c s="29" t="s">
        <v>297</v>
      </c>
      <c s="29" t="s">
        <v>298</v>
      </c>
      <c s="25" t="s">
        <v>47</v>
      </c>
      <c s="30" t="s">
        <v>299</v>
      </c>
      <c s="31" t="s">
        <v>107</v>
      </c>
      <c s="32">
        <v>180</v>
      </c>
      <c s="33">
        <v>0</v>
      </c>
      <c s="34">
        <f>ROUND(ROUND(H204,2)*ROUND(G204,3),2)</f>
      </c>
      <c r="O204">
        <f>(I204*21)/100</f>
      </c>
      <c t="s">
        <v>23</v>
      </c>
    </row>
    <row r="205" spans="1:5" ht="12.75">
      <c r="A205" s="35" t="s">
        <v>50</v>
      </c>
      <c r="E205" s="36" t="s">
        <v>300</v>
      </c>
    </row>
    <row r="206" spans="1:5" ht="12.75">
      <c r="A206" s="37" t="s">
        <v>52</v>
      </c>
      <c r="E206" s="38" t="s">
        <v>301</v>
      </c>
    </row>
    <row r="207" spans="1:5" ht="51">
      <c r="A207" t="s">
        <v>54</v>
      </c>
      <c r="E207" s="36" t="s">
        <v>296</v>
      </c>
    </row>
    <row r="208" spans="1:16" ht="12.75">
      <c r="A208" s="25" t="s">
        <v>45</v>
      </c>
      <c s="29" t="s">
        <v>302</v>
      </c>
      <c s="29" t="s">
        <v>303</v>
      </c>
      <c s="25" t="s">
        <v>47</v>
      </c>
      <c s="30" t="s">
        <v>304</v>
      </c>
      <c s="31" t="s">
        <v>107</v>
      </c>
      <c s="32">
        <v>72</v>
      </c>
      <c s="33">
        <v>0</v>
      </c>
      <c s="34">
        <f>ROUND(ROUND(H208,2)*ROUND(G208,3),2)</f>
      </c>
      <c r="O208">
        <f>(I208*21)/100</f>
      </c>
      <c t="s">
        <v>23</v>
      </c>
    </row>
    <row r="209" spans="1:5" ht="12.75">
      <c r="A209" s="35" t="s">
        <v>50</v>
      </c>
      <c r="E209" s="36" t="s">
        <v>305</v>
      </c>
    </row>
    <row r="210" spans="1:5" ht="12.75">
      <c r="A210" s="37" t="s">
        <v>52</v>
      </c>
      <c r="E210" s="38" t="s">
        <v>306</v>
      </c>
    </row>
    <row r="211" spans="1:5" ht="51">
      <c r="A211" t="s">
        <v>54</v>
      </c>
      <c r="E211" s="36" t="s">
        <v>296</v>
      </c>
    </row>
    <row r="212" spans="1:16" ht="12.75">
      <c r="A212" s="25" t="s">
        <v>45</v>
      </c>
      <c s="29" t="s">
        <v>307</v>
      </c>
      <c s="29" t="s">
        <v>308</v>
      </c>
      <c s="25" t="s">
        <v>47</v>
      </c>
      <c s="30" t="s">
        <v>309</v>
      </c>
      <c s="31" t="s">
        <v>176</v>
      </c>
      <c s="32">
        <v>7.27</v>
      </c>
      <c s="33">
        <v>0</v>
      </c>
      <c s="34">
        <f>ROUND(ROUND(H212,2)*ROUND(G212,3),2)</f>
      </c>
      <c r="O212">
        <f>(I212*21)/100</f>
      </c>
      <c t="s">
        <v>23</v>
      </c>
    </row>
    <row r="213" spans="1:5" ht="12.75">
      <c r="A213" s="35" t="s">
        <v>50</v>
      </c>
      <c r="E213" s="36" t="s">
        <v>310</v>
      </c>
    </row>
    <row r="214" spans="1:5" ht="51">
      <c r="A214" s="37" t="s">
        <v>52</v>
      </c>
      <c r="E214" s="38" t="s">
        <v>311</v>
      </c>
    </row>
    <row r="215" spans="1:5" ht="114.75">
      <c r="A215" t="s">
        <v>54</v>
      </c>
      <c r="E215" s="36" t="s">
        <v>312</v>
      </c>
    </row>
    <row r="216" spans="1:16" ht="12.75">
      <c r="A216" s="25" t="s">
        <v>45</v>
      </c>
      <c s="29" t="s">
        <v>313</v>
      </c>
      <c s="29" t="s">
        <v>314</v>
      </c>
      <c s="25" t="s">
        <v>47</v>
      </c>
      <c s="30" t="s">
        <v>315</v>
      </c>
      <c s="31" t="s">
        <v>49</v>
      </c>
      <c s="32">
        <v>2.1</v>
      </c>
      <c s="33">
        <v>0</v>
      </c>
      <c s="34">
        <f>ROUND(ROUND(H216,2)*ROUND(G216,3),2)</f>
      </c>
      <c r="O216">
        <f>(I216*21)/100</f>
      </c>
      <c t="s">
        <v>23</v>
      </c>
    </row>
    <row r="217" spans="1:5" ht="12.75">
      <c r="A217" s="35" t="s">
        <v>50</v>
      </c>
      <c r="E217" s="36" t="s">
        <v>316</v>
      </c>
    </row>
    <row r="218" spans="1:5" ht="12.75">
      <c r="A218" s="37" t="s">
        <v>52</v>
      </c>
      <c r="E218" s="38" t="s">
        <v>317</v>
      </c>
    </row>
    <row r="219" spans="1:5" ht="89.25">
      <c r="A219" t="s">
        <v>54</v>
      </c>
      <c r="E219" s="36" t="s">
        <v>318</v>
      </c>
    </row>
  </sheetData>
  <sheetProtection password="9B31"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