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SŘ - UČEBNA FYZIKY_Změna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'ASŘ - UČEBNA FYZIKY_Změna...'!$C$134:$K$491</definedName>
    <definedName name="_xlnm.Print_Area" localSheetId="1">'ASŘ - UČEBNA FYZIKY_Změna...'!$C$4:$J$76,'ASŘ - UČEBNA FYZIKY_Změna...'!$C$82:$J$116,'ASŘ - UČEBNA FYZIKY_Změna...'!$C$122:$K$491</definedName>
    <definedName name="_xlnm.Print_Titles" localSheetId="1">'ASŘ - UČEBNA FYZIKY_Změna...'!$134:$134</definedName>
    <definedName name="_xlnm.Print_Area" localSheetId="2">'Seznam figur'!$C$4:$G$133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95"/>
  <c i="2" r="J35"/>
  <c i="1" r="AX95"/>
  <c i="2"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1"/>
  <c r="BH481"/>
  <c r="BG481"/>
  <c r="BF481"/>
  <c r="T481"/>
  <c r="R481"/>
  <c r="P481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1"/>
  <c r="BH461"/>
  <c r="BG461"/>
  <c r="BF461"/>
  <c r="T461"/>
  <c r="R461"/>
  <c r="P461"/>
  <c r="BI456"/>
  <c r="BH456"/>
  <c r="BG456"/>
  <c r="BF456"/>
  <c r="T456"/>
  <c r="R456"/>
  <c r="P456"/>
  <c r="BI451"/>
  <c r="BH451"/>
  <c r="BG451"/>
  <c r="BF451"/>
  <c r="T451"/>
  <c r="R451"/>
  <c r="P451"/>
  <c r="BI446"/>
  <c r="BH446"/>
  <c r="BG446"/>
  <c r="BF446"/>
  <c r="T446"/>
  <c r="R446"/>
  <c r="P446"/>
  <c r="BI441"/>
  <c r="BH441"/>
  <c r="BG441"/>
  <c r="BF441"/>
  <c r="T441"/>
  <c r="R441"/>
  <c r="P441"/>
  <c r="BI436"/>
  <c r="BH436"/>
  <c r="BG436"/>
  <c r="BF436"/>
  <c r="T436"/>
  <c r="R436"/>
  <c r="P436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1"/>
  <c r="BH401"/>
  <c r="BG401"/>
  <c r="BF401"/>
  <c r="T401"/>
  <c r="R401"/>
  <c r="P401"/>
  <c r="BI397"/>
  <c r="BH397"/>
  <c r="BG397"/>
  <c r="BF397"/>
  <c r="T397"/>
  <c r="R397"/>
  <c r="P397"/>
  <c r="BI392"/>
  <c r="BH392"/>
  <c r="BG392"/>
  <c r="BF392"/>
  <c r="T392"/>
  <c r="R392"/>
  <c r="P392"/>
  <c r="BI388"/>
  <c r="BH388"/>
  <c r="BG388"/>
  <c r="BF388"/>
  <c r="T388"/>
  <c r="R388"/>
  <c r="P388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T222"/>
  <c r="R223"/>
  <c r="R222"/>
  <c r="P223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3"/>
  <c r="BH183"/>
  <c r="BG183"/>
  <c r="BF183"/>
  <c r="T183"/>
  <c r="R183"/>
  <c r="P183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J132"/>
  <c r="J131"/>
  <c r="F131"/>
  <c r="F129"/>
  <c r="E127"/>
  <c r="J92"/>
  <c r="J91"/>
  <c r="F91"/>
  <c r="F89"/>
  <c r="E87"/>
  <c r="J18"/>
  <c r="E18"/>
  <c r="F92"/>
  <c r="J17"/>
  <c r="J12"/>
  <c r="J89"/>
  <c r="E7"/>
  <c r="E125"/>
  <c i="1" r="L90"/>
  <c r="AM90"/>
  <c r="AM89"/>
  <c r="L89"/>
  <c r="AM87"/>
  <c r="L87"/>
  <c r="L85"/>
  <c r="L84"/>
  <c i="2" r="BK346"/>
  <c r="BK275"/>
  <c r="BK481"/>
  <c r="BK329"/>
  <c r="J487"/>
  <c r="J388"/>
  <c r="J410"/>
  <c r="J219"/>
  <c r="J335"/>
  <c r="BK284"/>
  <c r="J429"/>
  <c r="BK315"/>
  <c r="BK208"/>
  <c r="BK366"/>
  <c r="J317"/>
  <c r="J199"/>
  <c r="BK426"/>
  <c r="BK338"/>
  <c r="BK262"/>
  <c r="BK272"/>
  <c r="BK191"/>
  <c r="J223"/>
  <c r="BK404"/>
  <c r="J485"/>
  <c r="BK380"/>
  <c r="J475"/>
  <c r="J309"/>
  <c r="J259"/>
  <c r="J374"/>
  <c r="J338"/>
  <c r="J250"/>
  <c r="BK235"/>
  <c r="BK281"/>
  <c r="J221"/>
  <c r="BK335"/>
  <c r="BK318"/>
  <c r="J310"/>
  <c r="J156"/>
  <c r="J195"/>
  <c r="BK374"/>
  <c r="BK330"/>
  <c r="J143"/>
  <c r="J441"/>
  <c r="J446"/>
  <c r="BK466"/>
  <c r="J461"/>
  <c r="J360"/>
  <c r="BK217"/>
  <c r="J204"/>
  <c r="BK371"/>
  <c r="BK436"/>
  <c r="BK269"/>
  <c r="BK165"/>
  <c r="BK311"/>
  <c r="BK174"/>
  <c r="BK383"/>
  <c r="J216"/>
  <c r="J377"/>
  <c r="J213"/>
  <c r="BK314"/>
  <c r="BK220"/>
  <c r="J324"/>
  <c r="BK324"/>
  <c r="BK485"/>
  <c r="BK140"/>
  <c r="BK310"/>
  <c r="J244"/>
  <c r="BK313"/>
  <c r="J423"/>
  <c r="BK317"/>
  <c r="J206"/>
  <c r="J330"/>
  <c r="BK461"/>
  <c r="J337"/>
  <c r="J272"/>
  <c r="J469"/>
  <c r="BK472"/>
  <c r="J260"/>
  <c r="J451"/>
  <c r="BK456"/>
  <c r="BK247"/>
  <c r="BK214"/>
  <c r="J368"/>
  <c r="J266"/>
  <c r="J432"/>
  <c r="BK349"/>
  <c r="J247"/>
  <c r="BK210"/>
  <c r="J262"/>
  <c r="BK146"/>
  <c r="J313"/>
  <c r="BK219"/>
  <c r="BK451"/>
  <c r="J208"/>
  <c r="J472"/>
  <c r="J336"/>
  <c r="BK138"/>
  <c r="J299"/>
  <c r="J312"/>
  <c r="BK412"/>
  <c r="BK290"/>
  <c r="J275"/>
  <c r="J401"/>
  <c r="J319"/>
  <c r="BK260"/>
  <c r="J177"/>
  <c r="BK368"/>
  <c r="BK343"/>
  <c i="1" r="AS94"/>
  <c i="2" r="BK309"/>
  <c r="BK250"/>
  <c r="J405"/>
  <c r="BK296"/>
  <c r="BK487"/>
  <c r="J171"/>
  <c r="J236"/>
  <c r="J329"/>
  <c r="BK316"/>
  <c r="J229"/>
  <c r="BK407"/>
  <c r="BK392"/>
  <c r="J343"/>
  <c r="BK226"/>
  <c r="J316"/>
  <c r="J146"/>
  <c r="BK405"/>
  <c r="BK307"/>
  <c r="BK299"/>
  <c r="BK441"/>
  <c r="J349"/>
  <c r="BK266"/>
  <c r="J491"/>
  <c r="BK332"/>
  <c r="BK206"/>
  <c r="BK377"/>
  <c r="J307"/>
  <c r="J238"/>
  <c r="BK160"/>
  <c r="BK223"/>
  <c r="BK195"/>
  <c r="J235"/>
  <c r="J404"/>
  <c r="BK183"/>
  <c r="J356"/>
  <c r="BK388"/>
  <c r="J490"/>
  <c r="BK156"/>
  <c r="J256"/>
  <c r="BK369"/>
  <c r="BK321"/>
  <c r="BK241"/>
  <c r="BK489"/>
  <c r="BK336"/>
  <c r="BK171"/>
  <c r="J296"/>
  <c r="J392"/>
  <c r="J332"/>
  <c r="J426"/>
  <c r="J346"/>
  <c r="BK229"/>
  <c r="J226"/>
  <c r="BK199"/>
  <c r="J304"/>
  <c r="BK302"/>
  <c r="BK143"/>
  <c r="BK216"/>
  <c r="BK259"/>
  <c r="J281"/>
  <c r="BK423"/>
  <c r="J456"/>
  <c r="BK401"/>
  <c r="J287"/>
  <c r="J380"/>
  <c r="J210"/>
  <c r="J486"/>
  <c r="J412"/>
  <c r="BK429"/>
  <c r="J232"/>
  <c r="J314"/>
  <c r="BK491"/>
  <c r="BK232"/>
  <c r="J241"/>
  <c r="BK287"/>
  <c r="BK297"/>
  <c r="BK356"/>
  <c r="BK488"/>
  <c r="BK432"/>
  <c r="J220"/>
  <c r="J140"/>
  <c r="J284"/>
  <c r="J191"/>
  <c r="J363"/>
  <c r="BK340"/>
  <c r="BK312"/>
  <c r="J302"/>
  <c r="BK304"/>
  <c r="J383"/>
  <c r="J165"/>
  <c r="J152"/>
  <c r="J481"/>
  <c r="BK337"/>
  <c r="BK278"/>
  <c r="J318"/>
  <c r="BK204"/>
  <c r="BK221"/>
  <c r="J371"/>
  <c r="J278"/>
  <c r="J488"/>
  <c r="J293"/>
  <c r="BK486"/>
  <c r="BK253"/>
  <c r="BK490"/>
  <c r="J214"/>
  <c r="BK267"/>
  <c r="BK177"/>
  <c r="BK244"/>
  <c r="J315"/>
  <c r="BK168"/>
  <c r="BK475"/>
  <c r="J217"/>
  <c r="BK410"/>
  <c r="BK469"/>
  <c r="J466"/>
  <c r="J407"/>
  <c r="J436"/>
  <c r="J321"/>
  <c r="J267"/>
  <c r="J174"/>
  <c r="BK360"/>
  <c r="BK213"/>
  <c r="J160"/>
  <c r="J366"/>
  <c r="J269"/>
  <c r="J183"/>
  <c r="J369"/>
  <c r="J397"/>
  <c r="BK446"/>
  <c r="J297"/>
  <c r="BK352"/>
  <c r="J168"/>
  <c r="J340"/>
  <c r="J290"/>
  <c r="BK293"/>
  <c r="J352"/>
  <c r="J138"/>
  <c r="BK238"/>
  <c r="J311"/>
  <c r="BK152"/>
  <c r="BK319"/>
  <c r="BK236"/>
  <c r="J489"/>
  <c r="BK256"/>
  <c r="BK397"/>
  <c r="BK363"/>
  <c r="J253"/>
  <c l="1" r="BK137"/>
  <c r="T164"/>
  <c r="BK237"/>
  <c r="J237"/>
  <c r="J105"/>
  <c r="R225"/>
  <c r="BK268"/>
  <c r="J268"/>
  <c r="J107"/>
  <c r="P261"/>
  <c r="P212"/>
  <c r="P268"/>
  <c r="P339"/>
  <c r="BK205"/>
  <c r="J205"/>
  <c r="J100"/>
  <c r="T261"/>
  <c r="T339"/>
  <c r="R164"/>
  <c r="BK225"/>
  <c r="J225"/>
  <c r="J104"/>
  <c r="R320"/>
  <c r="T331"/>
  <c r="T225"/>
  <c r="BK320"/>
  <c r="J320"/>
  <c r="J109"/>
  <c r="R370"/>
  <c r="T137"/>
  <c r="R205"/>
  <c r="R268"/>
  <c r="R339"/>
  <c r="R212"/>
  <c r="T268"/>
  <c r="P406"/>
  <c r="R298"/>
  <c r="BK406"/>
  <c r="J406"/>
  <c r="J113"/>
  <c r="P164"/>
  <c r="P225"/>
  <c r="T298"/>
  <c r="T370"/>
  <c r="BK164"/>
  <c r="J164"/>
  <c r="J99"/>
  <c r="T212"/>
  <c r="T237"/>
  <c r="P370"/>
  <c r="T205"/>
  <c r="P237"/>
  <c r="P320"/>
  <c r="R406"/>
  <c r="P298"/>
  <c r="BK435"/>
  <c r="J435"/>
  <c r="J114"/>
  <c r="BK212"/>
  <c r="J212"/>
  <c r="J101"/>
  <c r="R261"/>
  <c r="P435"/>
  <c r="BK261"/>
  <c r="J261"/>
  <c r="J106"/>
  <c r="T320"/>
  <c r="BK370"/>
  <c r="J370"/>
  <c r="J112"/>
  <c r="T435"/>
  <c r="R484"/>
  <c r="R137"/>
  <c r="R136"/>
  <c r="P205"/>
  <c r="R237"/>
  <c r="BK339"/>
  <c r="J339"/>
  <c r="J111"/>
  <c r="T406"/>
  <c r="P484"/>
  <c r="P137"/>
  <c r="P136"/>
  <c r="BK298"/>
  <c r="J298"/>
  <c r="J108"/>
  <c r="BK331"/>
  <c r="J331"/>
  <c r="J110"/>
  <c r="P331"/>
  <c r="R331"/>
  <c r="R435"/>
  <c r="BK484"/>
  <c r="J484"/>
  <c r="J115"/>
  <c r="T484"/>
  <c r="BK222"/>
  <c r="J222"/>
  <c r="J102"/>
  <c r="BE366"/>
  <c r="BE380"/>
  <c r="BE401"/>
  <c r="BE143"/>
  <c r="BE214"/>
  <c r="BE297"/>
  <c r="BE332"/>
  <c r="BE368"/>
  <c r="J129"/>
  <c r="BE220"/>
  <c r="BE232"/>
  <c r="BE314"/>
  <c r="BE315"/>
  <c r="BE317"/>
  <c r="BE319"/>
  <c r="BE321"/>
  <c r="BE324"/>
  <c r="BE423"/>
  <c r="BE489"/>
  <c r="BE426"/>
  <c r="BE235"/>
  <c r="BE290"/>
  <c r="BE304"/>
  <c r="BE312"/>
  <c r="BE371"/>
  <c r="BE397"/>
  <c r="BE405"/>
  <c r="BE259"/>
  <c r="BE267"/>
  <c r="BE183"/>
  <c r="BE191"/>
  <c r="BE269"/>
  <c r="BE275"/>
  <c r="BE278"/>
  <c r="BE337"/>
  <c r="BE352"/>
  <c r="BE360"/>
  <c r="BE199"/>
  <c r="BE206"/>
  <c r="BE346"/>
  <c r="BE410"/>
  <c r="BE436"/>
  <c r="BE490"/>
  <c r="BE329"/>
  <c r="BE392"/>
  <c r="BE407"/>
  <c r="BE456"/>
  <c r="F132"/>
  <c r="BE138"/>
  <c r="BE247"/>
  <c r="BE260"/>
  <c r="BE469"/>
  <c r="BE481"/>
  <c r="BE487"/>
  <c r="BE146"/>
  <c r="BE171"/>
  <c r="BE216"/>
  <c r="BE221"/>
  <c r="BE307"/>
  <c r="BE335"/>
  <c r="BE330"/>
  <c r="BE356"/>
  <c r="BE217"/>
  <c r="BE266"/>
  <c r="BE284"/>
  <c r="BE287"/>
  <c r="BE311"/>
  <c r="BE374"/>
  <c r="BE383"/>
  <c r="BE404"/>
  <c r="BE446"/>
  <c r="BE461"/>
  <c r="BE475"/>
  <c r="BE491"/>
  <c r="BE160"/>
  <c r="BE174"/>
  <c r="BE229"/>
  <c r="BE236"/>
  <c r="BE244"/>
  <c r="BE281"/>
  <c r="BE338"/>
  <c r="BE466"/>
  <c r="BE488"/>
  <c r="BE219"/>
  <c r="BE253"/>
  <c r="BE256"/>
  <c r="BE313"/>
  <c r="BE412"/>
  <c r="BE486"/>
  <c r="BE140"/>
  <c r="BE177"/>
  <c r="BE262"/>
  <c r="BE363"/>
  <c r="BE165"/>
  <c r="BE168"/>
  <c r="BE213"/>
  <c r="BE226"/>
  <c r="BE343"/>
  <c r="BE432"/>
  <c r="BE296"/>
  <c r="BE309"/>
  <c r="BE340"/>
  <c r="BE223"/>
  <c r="BE238"/>
  <c r="BE250"/>
  <c r="BE377"/>
  <c r="BE388"/>
  <c r="BE293"/>
  <c r="BE302"/>
  <c r="BE451"/>
  <c r="E85"/>
  <c r="BE156"/>
  <c r="BE195"/>
  <c r="BE208"/>
  <c r="BE210"/>
  <c r="BE241"/>
  <c r="BE299"/>
  <c r="BE369"/>
  <c r="BE429"/>
  <c r="BE152"/>
  <c r="BE204"/>
  <c r="BE272"/>
  <c r="BE310"/>
  <c r="BE316"/>
  <c r="BE318"/>
  <c r="BE336"/>
  <c r="BE349"/>
  <c r="BE441"/>
  <c r="BE472"/>
  <c r="BE485"/>
  <c r="F35"/>
  <c i="1" r="BB95"/>
  <c r="BB94"/>
  <c r="AX94"/>
  <c i="2" r="F34"/>
  <c i="1" r="BA95"/>
  <c r="BA94"/>
  <c r="W30"/>
  <c i="2" r="J34"/>
  <c i="1" r="AW95"/>
  <c i="2" r="F37"/>
  <c i="1" r="BD95"/>
  <c r="BD94"/>
  <c r="W33"/>
  <c i="2" r="F36"/>
  <c i="1" r="BC95"/>
  <c r="BC94"/>
  <c r="AY94"/>
  <c i="2" l="1" r="P224"/>
  <c r="P135"/>
  <c i="1" r="AU95"/>
  <c i="2" r="T224"/>
  <c r="T136"/>
  <c r="T135"/>
  <c r="R224"/>
  <c r="R135"/>
  <c r="BK136"/>
  <c r="J137"/>
  <c r="J98"/>
  <c r="BK224"/>
  <c r="J224"/>
  <c r="J103"/>
  <c i="1" r="AU94"/>
  <c r="W32"/>
  <c r="AW94"/>
  <c r="AK30"/>
  <c i="2" r="F33"/>
  <c i="1" r="AZ95"/>
  <c r="AZ94"/>
  <c r="W29"/>
  <c r="W31"/>
  <c i="2" r="J33"/>
  <c i="1" r="AV95"/>
  <c r="AT95"/>
  <c i="2" l="1" r="BK135"/>
  <c r="J135"/>
  <c r="J136"/>
  <c r="J97"/>
  <c r="J30"/>
  <c i="1" r="AG95"/>
  <c r="AG94"/>
  <c r="AK26"/>
  <c r="AV94"/>
  <c r="AK29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<sst xmlns="http://schemas.openxmlformats.org/spreadsheetml/2006/main">
  <si>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</si>
  <si>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</si>
  <si>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</si>
  <si>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</si>
  <si>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</si>
  <si>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{716fe357-212a-408e-8aef-8003c0577099}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</si>
  <si>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</si>
  <si>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</si>
  <si>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</si>
  <si>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</si>
  <si>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</si>
  <si>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</si>
  <si>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</si>
  <si>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</si>
  <si>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21/07-001_Z1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</si>
  <si>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</si>
  <si>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</si>
  <si>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SO-02, Modernizace a stavební úpravy učeben ZŠ Žižkova 525_Změna č.1</t>
  </si>
  <si>
    <t>KSO:</t>
  </si>
  <si>
    <t>CC-CZ:</t>
  </si>
  <si>
    <t>Místo:</t>
  </si>
  <si>
    <t>na p.č. 856/2 v k.ú. Turnov</t>
  </si>
  <si>
    <t>Datum:</t>
  </si>
  <si>
    <t>26. 8. 2024</t>
  </si>
  <si>
    <t>Zadavatel:</t>
  </si>
  <si>
    <t>IČ:</t>
  </si>
  <si>
    <t>00276227</t>
  </si>
  <si>
    <t>Město Turnov</t>
  </si>
  <si>
    <t>DIČ:</t>
  </si>
  <si>
    <t>Uchazeč:</t>
  </si>
  <si>
    <t>Vyplň údaj</t>
  </si>
  <si>
    <t>Projektant:</t>
  </si>
  <si>
    <t>27538320</t>
  </si>
  <si>
    <t>ACTIV Projekce,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</si>
  <si>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</si>
  <si>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</si>
  <si>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</si>
  <si>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</si>
  <si>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</si>
  <si>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</si>
  <si>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</si>
  <si>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</si>
  <si>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</si>
  <si>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</si>
  <si>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</si>
  <si>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</si>
  <si>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</si>
  <si>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</si>
  <si>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</si>
  <si>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</si>
  <si>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</si>
  <si>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</si>
  <si>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</si>
  <si>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</si>
  <si>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</si>
  <si>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</si>
  <si>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</si>
  <si>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</si>
  <si>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</si>
  <si>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</si>
  <si>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</si>
  <si>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</si>
  <si>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</si>
  <si>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</si>
  <si>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</si>
  <si>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</si>
  <si>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</si>
  <si>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</si>
  <si>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</si>
  <si>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</si>
  <si>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</si>
  <si>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</si>
  <si>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</si>
  <si>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</si>
  <si>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</si>
  <si>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</si>
  <si>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</si>
  <si>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</si>
  <si>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</si>
  <si>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</si>
  <si>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</si>
  <si>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</si>
  <si>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</si>
  <si>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ASŘ</t>
  </si>
  <si>
    <t>UČEBNA FYZIKY_Změna č.1</t>
  </si>
  <si>
    <t>STA</t>
  </si>
  <si>
    <t>1</t>
  </si>
  <si>
    <t>{845e487c-c613-4c31-8ef5-e4e05f3e64b9}</t>
  </si>
  <si>
    <t>2</t>
  </si>
  <si>
    <t>čl_radiátory</t>
  </si>
  <si>
    <t>19,5</t>
  </si>
  <si>
    <t>el_strop</t>
  </si>
  <si>
    <t>91,2</t>
  </si>
  <si>
    <t>KRYCÍ LIST SOUPISU PRACÍ</t>
  </si>
  <si>
    <t>keram_obklad</t>
  </si>
  <si>
    <t>6,88</t>
  </si>
  <si>
    <t>oc_potrubí</t>
  </si>
  <si>
    <t>40,2</t>
  </si>
  <si>
    <t>oc_zárubně</t>
  </si>
  <si>
    <t>1,96</t>
  </si>
  <si>
    <t>S11</t>
  </si>
  <si>
    <t>72,13</t>
  </si>
  <si>
    <t>Objekt:</t>
  </si>
  <si>
    <t>výmalba_stěn</t>
  </si>
  <si>
    <t>73,958</t>
  </si>
  <si>
    <t>ASŘ - UČEBNA FYZIKY_Změna č.1</t>
  </si>
  <si>
    <t>výmalba_stěn_omy</t>
  </si>
  <si>
    <t>51,36</t>
  </si>
  <si>
    <t>výmalba_strop</t>
  </si>
  <si>
    <t>70,84</t>
  </si>
  <si>
    <t>zti_odpad</t>
  </si>
  <si>
    <t>1,5</t>
  </si>
  <si>
    <t>zti_rozvody</t>
  </si>
  <si>
    <t>6</t>
  </si>
  <si>
    <t>zti_voda</t>
  </si>
  <si>
    <t>4,5</t>
  </si>
  <si>
    <t>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</si>
  <si>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</si>
  <si>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</si>
  <si>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</si>
  <si>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</si>
  <si>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</si>
  <si>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</si>
  <si>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</si>
  <si>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</si>
  <si>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</si>
  <si>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</si>
  <si>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</si>
  <si>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</si>
  <si>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</si>
  <si>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</si>
  <si>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</si>
  <si>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</si>
  <si>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741 - Elektroinstalace - silnoproud</t>
  </si>
  <si>
    <t xml:space="preserve">    762 - Konstrukce tesařské</t>
  </si>
  <si>
    <t xml:space="preserve">    766 - Konstrukce truhlářské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</si>
  <si>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</si>
  <si>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</si>
  <si>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</si>
  <si>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</si>
  <si>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</si>
  <si>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</si>
  <si>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</si>
  <si>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</si>
  <si>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</si>
  <si>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</si>
  <si>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</si>
  <si>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</si>
  <si>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</si>
  <si>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</si>
  <si>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</si>
  <si>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</si>
  <si>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</si>
  <si>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</si>
  <si>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</si>
  <si>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</si>
  <si>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</si>
  <si>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Úpravy povrchů, podlahy a osazování výplní</t>
  </si>
  <si>
    <t>14</t>
  </si>
  <si>
    <t>K</t>
  </si>
  <si>
    <t>611315121</t>
  </si>
  <si>
    <t>Vápenná štuková omítka rýh ve stropech š do 150 mm</t>
  </si>
  <si>
    <t>m2</t>
  </si>
  <si>
    <t>CS ÚRS 2024 02</t>
  </si>
  <si>
    <t>4</t>
  </si>
  <si>
    <t>1311206375</t>
  </si>
  <si>
    <t>VV</t>
  </si>
  <si>
    <t>el_strop*0,15</t>
  </si>
  <si>
    <t>612135101</t>
  </si>
  <si>
    <t>Hrubá výplň rýh ve stěnách maltou jakékoli šířky rýhy</t>
  </si>
  <si>
    <t>-318553401</t>
  </si>
  <si>
    <t>zti_rozvody*0,2</t>
  </si>
  <si>
    <t>Součet</t>
  </si>
  <si>
    <t>19</t>
  </si>
  <si>
    <t>612315221</t>
  </si>
  <si>
    <t>Vápenná štuková omítka malých ploch do 0,09 m2 na stěnách</t>
  </si>
  <si>
    <t>kus</t>
  </si>
  <si>
    <t>-1241948004</t>
  </si>
  <si>
    <t>5*2</t>
  </si>
  <si>
    <t>22</t>
  </si>
  <si>
    <t>619995001</t>
  </si>
  <si>
    <t>Začištění omítek kolem oken, dveří, podlah nebo obkladů</t>
  </si>
  <si>
    <t>m</t>
  </si>
  <si>
    <t>-1567472607</t>
  </si>
  <si>
    <t>"kolem obkladu"</t>
  </si>
  <si>
    <t>(0,9+0,85)+2*1,6</t>
  </si>
  <si>
    <t>"kolem el.rozvaděče"</t>
  </si>
  <si>
    <t>(2*0,4+2*0,8)*1</t>
  </si>
  <si>
    <t>23</t>
  </si>
  <si>
    <t>619996111r</t>
  </si>
  <si>
    <t>Zřízení ochrany stavebních konstrukcí a předmětů bedněním</t>
  </si>
  <si>
    <t>-800737311</t>
  </si>
  <si>
    <t>PROVIZORNÍ ODDĚLOVACÍ STĚNA S DVEŘMI (SDK) NA CHODBĚ (PROTIPRAŠNÉ OPATŘENÍ)</t>
  </si>
  <si>
    <t>3,8*2,6+3,8*1,62</t>
  </si>
  <si>
    <t>24</t>
  </si>
  <si>
    <t>619996121r</t>
  </si>
  <si>
    <t>Odstranění ochrany stavebních konstrukcí a předmětů bedněním</t>
  </si>
  <si>
    <t>1466323144</t>
  </si>
  <si>
    <t>42</t>
  </si>
  <si>
    <t>629991011</t>
  </si>
  <si>
    <t>Zakrytí výplní otvorů a svislých ploch fólií přilepenou lepící páskou</t>
  </si>
  <si>
    <t>-573927540</t>
  </si>
  <si>
    <t>mč. 204</t>
  </si>
  <si>
    <t>1,35*2,35*6</t>
  </si>
  <si>
    <t>9</t>
  </si>
  <si>
    <t>Ostatní konstrukce a práce, bourání</t>
  </si>
  <si>
    <t>55</t>
  </si>
  <si>
    <t>971033171</t>
  </si>
  <si>
    <t>Vybourání otvorů ve zdivu cihelném D do 60 mm na MVC nebo MV tl do 750 mm</t>
  </si>
  <si>
    <t>-1682527039</t>
  </si>
  <si>
    <t>5</t>
  </si>
  <si>
    <t>56</t>
  </si>
  <si>
    <t>973011191.r</t>
  </si>
  <si>
    <t>Vysekání kapes ve stěnách nebo stropech z betonu lehkého do 300x300x100 mm</t>
  </si>
  <si>
    <t>-544636366</t>
  </si>
  <si>
    <t>"pro podlahovou krabici" 2</t>
  </si>
  <si>
    <t>57</t>
  </si>
  <si>
    <t>973031151</t>
  </si>
  <si>
    <t>Vysekání výklenků ve zdivu cihelném na MV nebo MVC pl přes 0,25 m2</t>
  </si>
  <si>
    <t>m3</t>
  </si>
  <si>
    <t>-741442451</t>
  </si>
  <si>
    <t>"pro el. rozváděč" (0,4*0,8*0,35)*2</t>
  </si>
  <si>
    <t>58</t>
  </si>
  <si>
    <t>973032614</t>
  </si>
  <si>
    <t>Vysekání kapes pro špalíky ve zdivu z dutých cihel nebo tvárnic do 50x50x50 mm</t>
  </si>
  <si>
    <t>-797672753</t>
  </si>
  <si>
    <t>"el. krabice mč. 204" (2*4+8)</t>
  </si>
  <si>
    <t>59</t>
  </si>
  <si>
    <t>974031142</t>
  </si>
  <si>
    <t>Vysekání rýh ve zdivu cihelném hl do 70 mm š do 70 mm</t>
  </si>
  <si>
    <t>-2099142956</t>
  </si>
  <si>
    <t>"mč. 204 připojení umyvadla voda" 0,75*2*3</t>
  </si>
  <si>
    <t>Mezisoučet</t>
  </si>
  <si>
    <t>3</t>
  </si>
  <si>
    <t>"mč. 204 připojení umyvadla odpad" 0,5*3</t>
  </si>
  <si>
    <t>63</t>
  </si>
  <si>
    <t>977332111</t>
  </si>
  <si>
    <t>Frézování drážek ve stěnách z cihel do 30x30 mm</t>
  </si>
  <si>
    <t>204169240</t>
  </si>
  <si>
    <t>rozvod pro připojerní NN po chodbě</t>
  </si>
  <si>
    <t>1,5+16+1,5</t>
  </si>
  <si>
    <t>"světla" 2,0*4+0,5</t>
  </si>
  <si>
    <t>"stínění"0,5*6+7+7,05*2+2,0+2,5+1,5</t>
  </si>
  <si>
    <t>"zásuvky"6,6+7,6+1,5+1,5+2,4+3,0+6,7+2</t>
  </si>
  <si>
    <t>el_stěna</t>
  </si>
  <si>
    <t>64</t>
  </si>
  <si>
    <t>977332122</t>
  </si>
  <si>
    <t>Frézování drážek ve stěnách z cihel včetně omítky do 50x50 mm</t>
  </si>
  <si>
    <t>-1083030583</t>
  </si>
  <si>
    <t>3,75*3*3</t>
  </si>
  <si>
    <t>el_stěn_chran</t>
  </si>
  <si>
    <t>65</t>
  </si>
  <si>
    <t>977333121</t>
  </si>
  <si>
    <t>Frézování drážek ve stropech z cihel včetně omítky do 30x30 mm</t>
  </si>
  <si>
    <t>1687658766</t>
  </si>
  <si>
    <t>7,3*4+6,0*5*2+2</t>
  </si>
  <si>
    <t>67</t>
  </si>
  <si>
    <t>978059541</t>
  </si>
  <si>
    <t>Odsekání a odebrání obkladů stěn z vnitřních obkládaček plochy přes 1 m2</t>
  </si>
  <si>
    <t>-165879320</t>
  </si>
  <si>
    <t>(1,75+0,8)*1,5</t>
  </si>
  <si>
    <t>(0,9+0,85)*1,5</t>
  </si>
  <si>
    <t>68</t>
  </si>
  <si>
    <t>999-106.r</t>
  </si>
  <si>
    <t xml:space="preserve">Demontáž a uskladnění vybavení třídy / projektor, tabule, rozhlas a pod. / </t>
  </si>
  <si>
    <t>soub</t>
  </si>
  <si>
    <t>1343202852</t>
  </si>
  <si>
    <t>94</t>
  </si>
  <si>
    <t>Lešení a stavební výtahy</t>
  </si>
  <si>
    <t>75</t>
  </si>
  <si>
    <t>946112112</t>
  </si>
  <si>
    <t>Montáž pojízdných věží trubkových/dílcových š do 1,6 m dl do 3,2 m v přes 1,5 do 2,5 m</t>
  </si>
  <si>
    <t>-573590853</t>
  </si>
  <si>
    <t>76</t>
  </si>
  <si>
    <t>946112212</t>
  </si>
  <si>
    <t>Příplatek k pojízdným věžím š do 1,6 m dl do 3,2 m v do 2,5 m za první a ZKD den použití</t>
  </si>
  <si>
    <t>-588195751</t>
  </si>
  <si>
    <t>1*30</t>
  </si>
  <si>
    <t>77</t>
  </si>
  <si>
    <t>946112812</t>
  </si>
  <si>
    <t>Demontáž pojízdných věží trubkových/dílcových š přes 0,9 do 1,6 m dl do 3,2 m v přes 1,5 do 2,5 m</t>
  </si>
  <si>
    <t>-1843804801</t>
  </si>
  <si>
    <t>997</t>
  </si>
  <si>
    <t>Přesun sutě</t>
  </si>
  <si>
    <t>78</t>
  </si>
  <si>
    <t>997013213</t>
  </si>
  <si>
    <t>Vnitrostaveništní doprava suti a vybouraných hmot pro budovy v přes 9 do 12 m ručně</t>
  </si>
  <si>
    <t>t</t>
  </si>
  <si>
    <t>-1909390161</t>
  </si>
  <si>
    <t>79</t>
  </si>
  <si>
    <t>997013219</t>
  </si>
  <si>
    <t>Příplatek k vnitrostaveništní dopravě suti a vybouraných hmot za zvětšenou dopravu suti ZKD 10 m</t>
  </si>
  <si>
    <t>-1451084956</t>
  </si>
  <si>
    <t>2,407*3 'Přepočtené koeficientem množství</t>
  </si>
  <si>
    <t>80</t>
  </si>
  <si>
    <t>997013501</t>
  </si>
  <si>
    <t>Odvoz suti a vybouraných hmot na skládku nebo meziskládku do 1 km se složením</t>
  </si>
  <si>
    <t>363755500</t>
  </si>
  <si>
    <t>81</t>
  </si>
  <si>
    <t>997013509</t>
  </si>
  <si>
    <t>Příplatek k odvozu suti a vybouraných hmot na skládku ZKD 1 km přes 1 km</t>
  </si>
  <si>
    <t>-1667791359</t>
  </si>
  <si>
    <t>2,407*5 'Přepočtené koeficientem množství</t>
  </si>
  <si>
    <t>82</t>
  </si>
  <si>
    <t>997013603</t>
  </si>
  <si>
    <t>Poplatek za uložení na skládce (skládkovné) stavebního odpadu cihelného kód odpadu 17 01 02</t>
  </si>
  <si>
    <t>-1551742698</t>
  </si>
  <si>
    <t>83</t>
  </si>
  <si>
    <t>997013813</t>
  </si>
  <si>
    <t>Poplatek za uložení na skládce (skládkovné) stavebního odpadu z plastických hmot kód odpadu 17 02 03</t>
  </si>
  <si>
    <t>1318321227</t>
  </si>
  <si>
    <t>84</t>
  </si>
  <si>
    <t>997013811</t>
  </si>
  <si>
    <t>Poplatek za uložení na skládce (skládkovné) stavebního odpadu dřevěného kód odpadu 17 02 01</t>
  </si>
  <si>
    <t>746127199</t>
  </si>
  <si>
    <t>998</t>
  </si>
  <si>
    <t>Přesun hmot</t>
  </si>
  <si>
    <t>85</t>
  </si>
  <si>
    <t>998011002</t>
  </si>
  <si>
    <t>Přesun hmot pro budovy zděné v přes 6 do 12 m</t>
  </si>
  <si>
    <t>690520915</t>
  </si>
  <si>
    <t>PSV</t>
  </si>
  <si>
    <t>Práce a dodávky PSV</t>
  </si>
  <si>
    <t>721</t>
  </si>
  <si>
    <t>Zdravotechnika - vnitřní kanalizace</t>
  </si>
  <si>
    <t>99</t>
  </si>
  <si>
    <t>721174042</t>
  </si>
  <si>
    <t>Potrubí kanalizační z PP připojovací DN 40</t>
  </si>
  <si>
    <t>16</t>
  </si>
  <si>
    <t>-260994489</t>
  </si>
  <si>
    <t>100</t>
  </si>
  <si>
    <t>721194104</t>
  </si>
  <si>
    <t>Vyvedení a upevnění odpadních výpustek DN 40</t>
  </si>
  <si>
    <t>-1881053682</t>
  </si>
  <si>
    <t>"mč 204" 2</t>
  </si>
  <si>
    <t>101</t>
  </si>
  <si>
    <t>721290111</t>
  </si>
  <si>
    <t>Zkouška těsnosti potrubí kanalizace vodou do DN 125</t>
  </si>
  <si>
    <t>-234786353</t>
  </si>
  <si>
    <t>102</t>
  </si>
  <si>
    <t>998721202</t>
  </si>
  <si>
    <t>Přesun hmot procentní pro vnitřní kanalizace v objektech v přes 6 do 12 m</t>
  </si>
  <si>
    <t>%</t>
  </si>
  <si>
    <t>1783425520</t>
  </si>
  <si>
    <t>103</t>
  </si>
  <si>
    <t>998721292</t>
  </si>
  <si>
    <t>Příplatek k přesunu hmot procentní 721 za zvětšený přesun do 100 m</t>
  </si>
  <si>
    <t>-1457695018</t>
  </si>
  <si>
    <t>722</t>
  </si>
  <si>
    <t>Zdravotechnika - vnitřní vodovod</t>
  </si>
  <si>
    <t>104</t>
  </si>
  <si>
    <t>722175001</t>
  </si>
  <si>
    <t>Potrubí vodovodní plastové PP-RCT svar polyfúze D 16x2,2 mm</t>
  </si>
  <si>
    <t>-1102388289</t>
  </si>
  <si>
    <t>105</t>
  </si>
  <si>
    <t>722181241</t>
  </si>
  <si>
    <t>Ochrana vodovodního potrubí přilepenými termoizolačními trubicemi z PE tl do 20 mm DN do 22 mm</t>
  </si>
  <si>
    <t>-1118016245</t>
  </si>
  <si>
    <t>106</t>
  </si>
  <si>
    <t>722190401</t>
  </si>
  <si>
    <t>Vyvedení a upevnění výpustku do DN 25</t>
  </si>
  <si>
    <t>492604736</t>
  </si>
  <si>
    <t>2*5</t>
  </si>
  <si>
    <t>107</t>
  </si>
  <si>
    <t>722220151</t>
  </si>
  <si>
    <t>Nástěnka závitová plastová PPR PN 20 DN 16 x G 1/2</t>
  </si>
  <si>
    <t>1617549626</t>
  </si>
  <si>
    <t>108</t>
  </si>
  <si>
    <t>722220231</t>
  </si>
  <si>
    <t>Přechodka dGK PPR PN 20 D 20 x G 1/2" s kovovým vnitřním závitem</t>
  </si>
  <si>
    <t>-1901093241</t>
  </si>
  <si>
    <t>2*4</t>
  </si>
  <si>
    <t>109</t>
  </si>
  <si>
    <t>722290215</t>
  </si>
  <si>
    <t>Zkouška těsnosti vodovodního potrubí hrdlového nebo přírubového do DN 100</t>
  </si>
  <si>
    <t>-261423984</t>
  </si>
  <si>
    <t>110</t>
  </si>
  <si>
    <t>722290234</t>
  </si>
  <si>
    <t>Proplach a dezinfekce vodovodního potrubí do DN 80</t>
  </si>
  <si>
    <t>-1148111210</t>
  </si>
  <si>
    <t>111</t>
  </si>
  <si>
    <t>998722202</t>
  </si>
  <si>
    <t>Přesun hmot procentní pro vnitřní vodovod v objektech v přes 6 do 12 m</t>
  </si>
  <si>
    <t>-1598574152</t>
  </si>
  <si>
    <t>112</t>
  </si>
  <si>
    <t>998722292</t>
  </si>
  <si>
    <t>Příplatek k přesunu hmot procentní 722 za zvětšený přesun do 100 m</t>
  </si>
  <si>
    <t>1734959268</t>
  </si>
  <si>
    <t>723</t>
  </si>
  <si>
    <t>Zdravotechnika - vnitřní plynovod</t>
  </si>
  <si>
    <t>113</t>
  </si>
  <si>
    <t>723150801</t>
  </si>
  <si>
    <t>Demontáž potrubí ocelové hladké svařované D do 32, vč. revize</t>
  </si>
  <si>
    <t>-593638139</t>
  </si>
  <si>
    <t xml:space="preserve">"mč. 204 - odhad pod katedrou" </t>
  </si>
  <si>
    <t>4,9+1,5</t>
  </si>
  <si>
    <t>114</t>
  </si>
  <si>
    <t>998723202</t>
  </si>
  <si>
    <t>Přesun hmot procentní pro vnitřní plynovod v objektech v přes 6 do 12 m</t>
  </si>
  <si>
    <t>-1376749585</t>
  </si>
  <si>
    <t>115</t>
  </si>
  <si>
    <t>998723292</t>
  </si>
  <si>
    <t>Příplatek k přesunu hmot procentní 723 za zvětšený přesun do 100 m</t>
  </si>
  <si>
    <t>-867509741</t>
  </si>
  <si>
    <t>725</t>
  </si>
  <si>
    <t>Zdravotechnika - zařizovací předměty</t>
  </si>
  <si>
    <t>116</t>
  </si>
  <si>
    <t>725210821</t>
  </si>
  <si>
    <t>Demontáž umyvadel bez výtokových armatur</t>
  </si>
  <si>
    <t>soubor</t>
  </si>
  <si>
    <t>-1515565317</t>
  </si>
  <si>
    <t>"umyvadla" 3</t>
  </si>
  <si>
    <t>119</t>
  </si>
  <si>
    <t>725310823</t>
  </si>
  <si>
    <t>Demontáž dřez jednoduchý vestavěný v kuchyňských sestavách bez výtokových armatur</t>
  </si>
  <si>
    <t>2111635728</t>
  </si>
  <si>
    <t>"katedra" 1</t>
  </si>
  <si>
    <t>120</t>
  </si>
  <si>
    <t>725319111</t>
  </si>
  <si>
    <t>Montáž dřezu ostatních typů</t>
  </si>
  <si>
    <t>-98376858</t>
  </si>
  <si>
    <t>121</t>
  </si>
  <si>
    <t>725813111</t>
  </si>
  <si>
    <t>Ventil rohový bez připojovací trubičky nebo flexi hadičky G 1/2 - Specifikace dle PD</t>
  </si>
  <si>
    <t>-282067657</t>
  </si>
  <si>
    <t>122</t>
  </si>
  <si>
    <t>725820801</t>
  </si>
  <si>
    <t>Demontáž baterie nástěnné do G 3 / 4</t>
  </si>
  <si>
    <t>-210655676</t>
  </si>
  <si>
    <t>"umyvadla" 2</t>
  </si>
  <si>
    <t>123</t>
  </si>
  <si>
    <t>725820802</t>
  </si>
  <si>
    <t>Demontáž baterie stojánkové do jednoho otvoru</t>
  </si>
  <si>
    <t>-2023057273</t>
  </si>
  <si>
    <t>128</t>
  </si>
  <si>
    <t>725860811</t>
  </si>
  <si>
    <t>Demontáž uzávěrů zápachu jednoduchých</t>
  </si>
  <si>
    <t>-370933357</t>
  </si>
  <si>
    <t>129</t>
  </si>
  <si>
    <t>725861102</t>
  </si>
  <si>
    <t>Zápachová uzávěrka pro umyvadla DN 40 - Specifikace dle PD</t>
  </si>
  <si>
    <t>-866226823</t>
  </si>
  <si>
    <t>130</t>
  </si>
  <si>
    <t>725862103</t>
  </si>
  <si>
    <t>Zápachová uzávěrka pro dřezy DN 40/50 - Specifikace dle PD</t>
  </si>
  <si>
    <t>468902402</t>
  </si>
  <si>
    <t>131</t>
  </si>
  <si>
    <t>998725202</t>
  </si>
  <si>
    <t>Přesun hmot procentní pro zařizovací předměty v objektech v přes 6 do 12 m</t>
  </si>
  <si>
    <t>-497938276</t>
  </si>
  <si>
    <t>132</t>
  </si>
  <si>
    <t>998725292</t>
  </si>
  <si>
    <t>Příplatek k přesunu hmot procentní 725 za zvětšený přesun do 100 m</t>
  </si>
  <si>
    <t>-327870089</t>
  </si>
  <si>
    <t>741</t>
  </si>
  <si>
    <t>Elektroinstalace - silnoproud</t>
  </si>
  <si>
    <t>143</t>
  </si>
  <si>
    <t>741110062</t>
  </si>
  <si>
    <t>Montáž trubka plastová ohebná D přes 23 do 35 mm uložená pod omítku</t>
  </si>
  <si>
    <t>-1623028116</t>
  </si>
  <si>
    <t>2*3</t>
  </si>
  <si>
    <t>144</t>
  </si>
  <si>
    <t>M</t>
  </si>
  <si>
    <t>34571156</t>
  </si>
  <si>
    <t>trubka elektroinstalační ohebná z PH, D 28,4/34,5mm</t>
  </si>
  <si>
    <t>32</t>
  </si>
  <si>
    <t>-1125544363</t>
  </si>
  <si>
    <t>6*1,05 'Přepočtené koeficientem množství</t>
  </si>
  <si>
    <t>145</t>
  </si>
  <si>
    <t>741122033</t>
  </si>
  <si>
    <t>Montáž kabel Cu bez ukončení uložený pod omítku plný kulatý 5x10 mm2 (např. CYKY)</t>
  </si>
  <si>
    <t>-167258211</t>
  </si>
  <si>
    <t>20</t>
  </si>
  <si>
    <t>146</t>
  </si>
  <si>
    <t>34113034</t>
  </si>
  <si>
    <t>kabel instalační jádro Cu plné izolace PVC plášť PVC 450/750V (CYKY) 5x10mm2</t>
  </si>
  <si>
    <t>1819172028</t>
  </si>
  <si>
    <t>20*1,15 'Přepočtené koeficientem množství</t>
  </si>
  <si>
    <t>147</t>
  </si>
  <si>
    <t>741130006</t>
  </si>
  <si>
    <t>Ukončení vodič izolovaný do 16 mm2 v rozváděči nebo na přístroji</t>
  </si>
  <si>
    <t>1230034624</t>
  </si>
  <si>
    <t>148</t>
  </si>
  <si>
    <t>741320175</t>
  </si>
  <si>
    <t>Montáž jističů třípólových nn do 63 A ve skříni se zapojením vodičů</t>
  </si>
  <si>
    <t>784916322</t>
  </si>
  <si>
    <t>149</t>
  </si>
  <si>
    <t>35822404</t>
  </si>
  <si>
    <t>jistič 3pólový-charakteristika 3x50 A/C</t>
  </si>
  <si>
    <t>-1531304338</t>
  </si>
  <si>
    <t>150</t>
  </si>
  <si>
    <t>741810001</t>
  </si>
  <si>
    <t>Celková prohlídka elektrického rozvodu a zařízení do 100 000,- Kč</t>
  </si>
  <si>
    <t>-622670368</t>
  </si>
  <si>
    <t>151</t>
  </si>
  <si>
    <t>74181-01</t>
  </si>
  <si>
    <t xml:space="preserve">Pomocné stavební práce nespecifikované </t>
  </si>
  <si>
    <t>komplet</t>
  </si>
  <si>
    <t>1403148545</t>
  </si>
  <si>
    <t>152</t>
  </si>
  <si>
    <t>74181-02</t>
  </si>
  <si>
    <t>Podružný spojovací materiál</t>
  </si>
  <si>
    <t>-2126704177</t>
  </si>
  <si>
    <t>153</t>
  </si>
  <si>
    <t>74181-03</t>
  </si>
  <si>
    <t>Dokumentace skutečného provedení stavby</t>
  </si>
  <si>
    <t>-830493046</t>
  </si>
  <si>
    <t>154</t>
  </si>
  <si>
    <t>74181-04</t>
  </si>
  <si>
    <t>Příspěvek na recyklaci</t>
  </si>
  <si>
    <t>-1565785500</t>
  </si>
  <si>
    <t>155</t>
  </si>
  <si>
    <t>74181-05</t>
  </si>
  <si>
    <t>Doprava</t>
  </si>
  <si>
    <t>-2066927096</t>
  </si>
  <si>
    <t>156</t>
  </si>
  <si>
    <t>998741202</t>
  </si>
  <si>
    <t>Přesun hmot procentní pro silnoproud v objektech v přes 6 do 12 m</t>
  </si>
  <si>
    <t>-761058221</t>
  </si>
  <si>
    <t>157</t>
  </si>
  <si>
    <t>998741292</t>
  </si>
  <si>
    <t>Příplatek k přesunu hmot procentní 741 za zvětšený přesun do 100 m</t>
  </si>
  <si>
    <t>714220001</t>
  </si>
  <si>
    <t>762</t>
  </si>
  <si>
    <t>Konstrukce tesařské</t>
  </si>
  <si>
    <t>161</t>
  </si>
  <si>
    <t>762511883</t>
  </si>
  <si>
    <t>Demontáž kce podkladové dvouvrstvé z desek dřevoštěpkových tl do 2x15 mm na pero a drážku lepených</t>
  </si>
  <si>
    <t>-314706385</t>
  </si>
  <si>
    <t>"mč. 204 katedra" 1,85*4,95</t>
  </si>
  <si>
    <t>162</t>
  </si>
  <si>
    <t>762711820</t>
  </si>
  <si>
    <t>Demontáž prostorových vázaných kcí z hraněného řeziva průřezové pl přes 120 do 224 cm2</t>
  </si>
  <si>
    <t>-387494108</t>
  </si>
  <si>
    <t xml:space="preserve">"mč. 204 katedra" </t>
  </si>
  <si>
    <t>1,85*(4,95/0,5)+1,85</t>
  </si>
  <si>
    <t>4,95*(1,85/0,5)+4,95</t>
  </si>
  <si>
    <t>163</t>
  </si>
  <si>
    <t>998762202</t>
  </si>
  <si>
    <t>Přesun hmot procentní pro kce tesařské v objektech v přes 6 do 12 m</t>
  </si>
  <si>
    <t>-597148418</t>
  </si>
  <si>
    <t>164</t>
  </si>
  <si>
    <t>998762294</t>
  </si>
  <si>
    <t>Příplatek k přesunu hmot procentní 762 za zvětšený přesun do 1000 m</t>
  </si>
  <si>
    <t>-1934240549</t>
  </si>
  <si>
    <t>766</t>
  </si>
  <si>
    <t>Konstrukce truhlářské</t>
  </si>
  <si>
    <t>165</t>
  </si>
  <si>
    <t>766660001</t>
  </si>
  <si>
    <t>Montáž dveřních křídel otvíravých 1křídlových š do 0,8 m do ocelové zárubně</t>
  </si>
  <si>
    <t>1988606506</t>
  </si>
  <si>
    <t>"pol.č.10"1</t>
  </si>
  <si>
    <t>166</t>
  </si>
  <si>
    <t>611617.r1</t>
  </si>
  <si>
    <t>dveře vnitřní hladké 1křídlé 80x197 cm dle PD pol.č. 10</t>
  </si>
  <si>
    <t>907357744</t>
  </si>
  <si>
    <t>175</t>
  </si>
  <si>
    <t>766691914</t>
  </si>
  <si>
    <t>Vyvěšení nebo zavěšení dřevěných křídel dveří pl do 2 m2</t>
  </si>
  <si>
    <t>1756200602</t>
  </si>
  <si>
    <t>176</t>
  </si>
  <si>
    <t>998766202</t>
  </si>
  <si>
    <t>Přesun hmot procentní pro kce truhlářské v objektech v přes 6 do 12 m</t>
  </si>
  <si>
    <t>742094552</t>
  </si>
  <si>
    <t>177</t>
  </si>
  <si>
    <t>998766292</t>
  </si>
  <si>
    <t>Příplatek k přesunu hmot procentní 766 za zvětšený přesun do 100 m</t>
  </si>
  <si>
    <t>-1709007967</t>
  </si>
  <si>
    <t>776</t>
  </si>
  <si>
    <t>Podlahy povlakové</t>
  </si>
  <si>
    <t>188</t>
  </si>
  <si>
    <t>776111112</t>
  </si>
  <si>
    <t>Broušení betonového podkladu povlakových podlah</t>
  </si>
  <si>
    <t>-762843041</t>
  </si>
  <si>
    <t>"Plocha podlah místnosti mč. 204" 72,13</t>
  </si>
  <si>
    <t>189</t>
  </si>
  <si>
    <t>776111311</t>
  </si>
  <si>
    <t>Vysátí podkladu povlakových podlah</t>
  </si>
  <si>
    <t>-2138204921</t>
  </si>
  <si>
    <t>190</t>
  </si>
  <si>
    <t>776201811</t>
  </si>
  <si>
    <t>Demontáž lepených povlakových podlah bez podložky ručně</t>
  </si>
  <si>
    <t>-1429074411</t>
  </si>
  <si>
    <t>191</t>
  </si>
  <si>
    <t>776221111</t>
  </si>
  <si>
    <t>Lepení pásů z PVC standardním lepidlem</t>
  </si>
  <si>
    <t>842751986</t>
  </si>
  <si>
    <t>192</t>
  </si>
  <si>
    <t>28412285</t>
  </si>
  <si>
    <t>krytina podlahová heterogenní dle PD</t>
  </si>
  <si>
    <t>-1811815175</t>
  </si>
  <si>
    <t>72,13*1,1 'Přepočtené koeficientem množství</t>
  </si>
  <si>
    <t>193</t>
  </si>
  <si>
    <t>776223112</t>
  </si>
  <si>
    <t>Spoj povlakových podlahovin z PVC svařováním za studena</t>
  </si>
  <si>
    <t>-1172869094</t>
  </si>
  <si>
    <t>odhad</t>
  </si>
  <si>
    <t>10,15*2</t>
  </si>
  <si>
    <t>194</t>
  </si>
  <si>
    <t>776410811</t>
  </si>
  <si>
    <t>Odstranění soklíků a lišt pryžových nebo plastových</t>
  </si>
  <si>
    <t>1497046499</t>
  </si>
  <si>
    <t>49,1</t>
  </si>
  <si>
    <t>195</t>
  </si>
  <si>
    <t>776421111</t>
  </si>
  <si>
    <t>Montáž obvodových lišt lepením</t>
  </si>
  <si>
    <t>837361945</t>
  </si>
  <si>
    <t>"Obvod podlahy místnosti č. 204 dle CAD programu"49,1</t>
  </si>
  <si>
    <t>pvc_sokl</t>
  </si>
  <si>
    <t>196</t>
  </si>
  <si>
    <t>28411006</t>
  </si>
  <si>
    <t>lišta soklová PVC samolepící 15x50mm</t>
  </si>
  <si>
    <t>-1160841108</t>
  </si>
  <si>
    <t>49,1*1,02 'Přepočtené koeficientem množství</t>
  </si>
  <si>
    <t>197</t>
  </si>
  <si>
    <t>998776202</t>
  </si>
  <si>
    <t>Přesun hmot procentní pro podlahy povlakové v objektech v přes 6 do 12 m</t>
  </si>
  <si>
    <t>345591424</t>
  </si>
  <si>
    <t>198</t>
  </si>
  <si>
    <t>998776292</t>
  </si>
  <si>
    <t>Příplatek k přesunu hmot procentní 776 za zvětšený přesun do 100 m</t>
  </si>
  <si>
    <t>-7283903</t>
  </si>
  <si>
    <t>781</t>
  </si>
  <si>
    <t>Dokončovací práce - obklady</t>
  </si>
  <si>
    <t>199</t>
  </si>
  <si>
    <t>781111011</t>
  </si>
  <si>
    <t>Ometení (oprášení) stěny při přípravě podkladu</t>
  </si>
  <si>
    <t>-205492800</t>
  </si>
  <si>
    <t>200</t>
  </si>
  <si>
    <t>781121011</t>
  </si>
  <si>
    <t>Nátěr penetrační na stěnu</t>
  </si>
  <si>
    <t>-1508592455</t>
  </si>
  <si>
    <t>201</t>
  </si>
  <si>
    <t>781151031</t>
  </si>
  <si>
    <t>Celoplošné vyrovnání podkladu stěrkou tl 3 mm</t>
  </si>
  <si>
    <t>1958464455</t>
  </si>
  <si>
    <t>202</t>
  </si>
  <si>
    <t>781151041</t>
  </si>
  <si>
    <t xml:space="preserve">Příplatek k cenám celoplošné vyrovnání stěrkou za každý další 1 mm přes tl  3 mm</t>
  </si>
  <si>
    <t>739228086</t>
  </si>
  <si>
    <t>203</t>
  </si>
  <si>
    <t>781472321</t>
  </si>
  <si>
    <t>Montáž obkladů vnitřních keramických hladkých lepených cementovým flexibilním rychletuhnoucím lepidlem přes 35 do 45 ks/m2</t>
  </si>
  <si>
    <t>-680565651</t>
  </si>
  <si>
    <t>(1,75+0,8)*1,6</t>
  </si>
  <si>
    <t>(0,9+0,85)*1,6</t>
  </si>
  <si>
    <t>204</t>
  </si>
  <si>
    <t>781-1</t>
  </si>
  <si>
    <t>Keramický obklad dle výběru investora 850,-/m2</t>
  </si>
  <si>
    <t>-1446573937</t>
  </si>
  <si>
    <t>6,88*1,1 'Přepočtené koeficientem množství</t>
  </si>
  <si>
    <t>205</t>
  </si>
  <si>
    <t>781493511.r</t>
  </si>
  <si>
    <t>Profily ukončovací lepené standardním lepidlem</t>
  </si>
  <si>
    <t>-429934826</t>
  </si>
  <si>
    <t>(1,75+0,8)+1,6*2</t>
  </si>
  <si>
    <t>(0,9+0,85)+1,6*2</t>
  </si>
  <si>
    <t>206</t>
  </si>
  <si>
    <t>781495115</t>
  </si>
  <si>
    <t>Spárování vnitřních obkladů silikonem</t>
  </si>
  <si>
    <t>-495138239</t>
  </si>
  <si>
    <t>1,6*2</t>
  </si>
  <si>
    <t>207</t>
  </si>
  <si>
    <t>781495211</t>
  </si>
  <si>
    <t>Čištění vnitřních ploch stěn po provedení obkladu chemickými prostředky</t>
  </si>
  <si>
    <t>-1351321344</t>
  </si>
  <si>
    <t>208</t>
  </si>
  <si>
    <t>998781202</t>
  </si>
  <si>
    <t>Přesun hmot procentní pro obklady keramické v objektech v přes 6 do 12 m</t>
  </si>
  <si>
    <t>-136595744</t>
  </si>
  <si>
    <t>209</t>
  </si>
  <si>
    <t>998781292</t>
  </si>
  <si>
    <t>Příplatek k přesunu hmot procentní 781 za zvětšený přesun do 100 m</t>
  </si>
  <si>
    <t>-976489215</t>
  </si>
  <si>
    <t>783</t>
  </si>
  <si>
    <t>Dokončovací práce - nátěry</t>
  </si>
  <si>
    <t>210</t>
  </si>
  <si>
    <t>783000103</t>
  </si>
  <si>
    <t>Ochrana podlah nebo vodorovných ploch při provádění nátěrů položením fólie</t>
  </si>
  <si>
    <t>1668173666</t>
  </si>
  <si>
    <t>211</t>
  </si>
  <si>
    <t>58124842</t>
  </si>
  <si>
    <t>fólie pro malířské potřeby zakrývací tl 7µ 4x5m</t>
  </si>
  <si>
    <t>1743077361</t>
  </si>
  <si>
    <t>16*1,05 'Přepočtené koeficientem množství</t>
  </si>
  <si>
    <t>212</t>
  </si>
  <si>
    <t>783301313</t>
  </si>
  <si>
    <t>Odmaštění zámečnických konstrukcí ředidlovým odmašťovačem</t>
  </si>
  <si>
    <t>840421491</t>
  </si>
  <si>
    <t>ocelové zárubně</t>
  </si>
  <si>
    <t>(0,8+2,05*2)*0,2*2</t>
  </si>
  <si>
    <t>potrubí ÚT</t>
  </si>
  <si>
    <t>(3,7*3*2)+(1,5*2*6)</t>
  </si>
  <si>
    <t xml:space="preserve">radiátory </t>
  </si>
  <si>
    <t>0,25*13*6</t>
  </si>
  <si>
    <t>213</t>
  </si>
  <si>
    <t>783315101</t>
  </si>
  <si>
    <t>Mezinátěr jednonásobný syntetický standardní zámečnických konstrukcí</t>
  </si>
  <si>
    <t>461900094</t>
  </si>
  <si>
    <t>214</t>
  </si>
  <si>
    <t>783317101</t>
  </si>
  <si>
    <t>Krycí jednonásobný syntetický standardní nátěr zámečnických konstrukcí</t>
  </si>
  <si>
    <t>-773226747</t>
  </si>
  <si>
    <t>215</t>
  </si>
  <si>
    <t>783617111</t>
  </si>
  <si>
    <t>Krycí jednonásobný syntetický nátěr článkových otopných těles</t>
  </si>
  <si>
    <t>1237840606</t>
  </si>
  <si>
    <t>216</t>
  </si>
  <si>
    <t>783637601</t>
  </si>
  <si>
    <t>Krycí jednonásobný epoxidový nátěr potrubí DN do 50 mm</t>
  </si>
  <si>
    <t>-1546863521</t>
  </si>
  <si>
    <t>784</t>
  </si>
  <si>
    <t>Dokončovací práce - malby a tapety</t>
  </si>
  <si>
    <t>217</t>
  </si>
  <si>
    <t>784111001</t>
  </si>
  <si>
    <t>Oprášení (ometení ) podkladu v místnostech v do 3,80 m</t>
  </si>
  <si>
    <t>-1224608262</t>
  </si>
  <si>
    <t>218</t>
  </si>
  <si>
    <t>784111021</t>
  </si>
  <si>
    <t>Obroušení podkladu ze stěrky v místnostech v do 3,80 m</t>
  </si>
  <si>
    <t>-1527291066</t>
  </si>
  <si>
    <t>219</t>
  </si>
  <si>
    <t>784121001</t>
  </si>
  <si>
    <t>Oškrabání malby v mísnostech v do 3,80 m</t>
  </si>
  <si>
    <t>1138620150</t>
  </si>
  <si>
    <t>233</t>
  </si>
  <si>
    <t>784121011</t>
  </si>
  <si>
    <t>Rozmývání podkladu po oškrabání malby v místnostech v do 3,80 m</t>
  </si>
  <si>
    <t>-372328198</t>
  </si>
  <si>
    <t>234</t>
  </si>
  <si>
    <t>784161401</t>
  </si>
  <si>
    <t>Celoplošné vyhlazení podkladu sádrovou stěrkou v místnostech v do 3,80 m</t>
  </si>
  <si>
    <t>-714331054</t>
  </si>
  <si>
    <t>220</t>
  </si>
  <si>
    <t>784181101</t>
  </si>
  <si>
    <t>Základní akrylátová jednonásobná bezbarvá penetrace podkladu v místnostech v do 3,80 m</t>
  </si>
  <si>
    <t>178926251</t>
  </si>
  <si>
    <t>221</t>
  </si>
  <si>
    <t>784211101</t>
  </si>
  <si>
    <t>Dvojnásobné bílé malby ze směsí za mokra výborně oděruvzdorných v místnostech v do 3,80 m</t>
  </si>
  <si>
    <t>1432398199</t>
  </si>
  <si>
    <t>(2*10,12+2*7,0)*(1,5)</t>
  </si>
  <si>
    <t>222</t>
  </si>
  <si>
    <t>784211043</t>
  </si>
  <si>
    <t>Příplatek k cenám 1x maleb ze směsí za mokra oděruvzdorných za provádění styku 2 barev</t>
  </si>
  <si>
    <t>-63762866</t>
  </si>
  <si>
    <t>(2*10,12+2*7,0)</t>
  </si>
  <si>
    <t>223</t>
  </si>
  <si>
    <t>784211051</t>
  </si>
  <si>
    <t>Příplatek k cenám 1x maleb ze směsí za mokra oděruvzdorných za barevnou malbu tónovanou přípravky</t>
  </si>
  <si>
    <t>1150969750</t>
  </si>
  <si>
    <t>224</t>
  </si>
  <si>
    <t>784221101</t>
  </si>
  <si>
    <t>Dvojnásobné bílé malby ze směsí za sucha dobře otěruvzdorných v místnostech do 3,80 m</t>
  </si>
  <si>
    <t>-813459239</t>
  </si>
  <si>
    <t>(2*10,12+2*7,0)*(3,66-1,5)</t>
  </si>
  <si>
    <t>10,12*7,00</t>
  </si>
  <si>
    <t>225</t>
  </si>
  <si>
    <t>784221141</t>
  </si>
  <si>
    <t>Příplatek k cenám 2x maleb za sucha otěruvzdorných za barevnou malbu tónovanou tónovacími přípravky</t>
  </si>
  <si>
    <t>-577737452</t>
  </si>
  <si>
    <t>VRN</t>
  </si>
  <si>
    <t>Vedlejší rozpočtové náklady</t>
  </si>
  <si>
    <t>226</t>
  </si>
  <si>
    <t>01</t>
  </si>
  <si>
    <t xml:space="preserve">Zarízení stavenište - Veškeré náklady spojené s vybudováním, provozem a odstranením  ZS</t>
  </si>
  <si>
    <t>1024</t>
  </si>
  <si>
    <t>-441405501</t>
  </si>
  <si>
    <t>227</t>
  </si>
  <si>
    <t>02</t>
  </si>
  <si>
    <t>Zkoušky a revize- Náklady zhotovitele na provádení zkoušek a revizí nezbytných k provedení díla</t>
  </si>
  <si>
    <t>1513698717</t>
  </si>
  <si>
    <t>228</t>
  </si>
  <si>
    <t>03</t>
  </si>
  <si>
    <t>Mimostaveništní doprava - mimorádné náklady spojené s dopravou materiálu na stavenište</t>
  </si>
  <si>
    <t>1294793557</t>
  </si>
  <si>
    <t>229</t>
  </si>
  <si>
    <t>04</t>
  </si>
  <si>
    <t xml:space="preserve">Dokumentace skutecného provedení </t>
  </si>
  <si>
    <t>-143228736</t>
  </si>
  <si>
    <t>230</t>
  </si>
  <si>
    <t>05</t>
  </si>
  <si>
    <t>koordinační činnost</t>
  </si>
  <si>
    <t>990233481</t>
  </si>
  <si>
    <t>231</t>
  </si>
  <si>
    <t>06</t>
  </si>
  <si>
    <t>Provoz investora</t>
  </si>
  <si>
    <t>-181920045</t>
  </si>
  <si>
    <t>232</t>
  </si>
  <si>
    <t>07</t>
  </si>
  <si>
    <t>Územní vlivy - ochrana konstrukcí před znečištěním a poškozením, vyčištění prostor před předáním</t>
  </si>
  <si>
    <t>1179568270</t>
  </si>
  <si>
    <t>SEZNAM FIGUR</t>
  </si>
  <si>
    <t>Výměra</t>
  </si>
  <si>
    <t xml:space="preserve"> ASŘ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</si>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</sst>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32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21/07-001_Z1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SO-02, Modernizace a stavební úpravy učeben ZŠ Žižkova 525_Změna č.1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na p.č. 856/2 v k.ú. Turnov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26. 8. 2024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Turnov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>ACTIV Projekce, s.r.o.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>ACTIV Projekce,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</v>
      </c>
    </row>
    <row r="95" s="7" customFormat="1" ht="16.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'ASŘ - UČEBNA FYZIKY_Změna...'!J30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85</v>
      </c>
      <c r="AR95" s="127"/>
      <c r="AS95" s="128">
        <v>0</v>
      </c>
      <c r="AT95" s="129">
        <f>ROUND(SUM(AV95:AW95),2)</f>
        <v>0</v>
      </c>
      <c r="AU95" s="130">
        <f>'ASŘ - UČEBNA FYZIKY_Změna...'!P135</f>
        <v>0</v>
      </c>
      <c r="AV95" s="129">
        <f>'ASŘ - UČEBNA FYZIKY_Změna...'!J33</f>
        <v>0</v>
      </c>
      <c r="AW95" s="129">
        <f>'ASŘ - UČEBNA FYZIKY_Změna...'!J34</f>
        <v>0</v>
      </c>
      <c r="AX95" s="129">
        <f>'ASŘ - UČEBNA FYZIKY_Změna...'!J35</f>
        <v>0</v>
      </c>
      <c r="AY95" s="129">
        <f>'ASŘ - UČEBNA FYZIKY_Změna...'!J36</f>
        <v>0</v>
      </c>
      <c r="AZ95" s="129">
        <f>'ASŘ - UČEBNA FYZIKY_Změna...'!F33</f>
        <v>0</v>
      </c>
      <c r="BA95" s="129">
        <f>'ASŘ - UČEBNA FYZIKY_Změna...'!F34</f>
        <v>0</v>
      </c>
      <c r="BB95" s="129">
        <f>'ASŘ - UČEBNA FYZIKY_Změna...'!F35</f>
        <v>0</v>
      </c>
      <c r="BC95" s="129">
        <f>'ASŘ - UČEBNA FYZIKY_Změna...'!F36</f>
        <v>0</v>
      </c>
      <c r="BD95" s="131">
        <f>'ASŘ - UČEBNA FYZIKY_Změna...'!F37</f>
        <v>0</v>
      </c>
      <c r="BE95" s="7"/>
      <c r="BT95" s="132" t="s">
        <v>86</v>
      </c>
      <c r="BV95" s="132" t="s">
        <v>80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NuVmxR3X2sYQDm0Ny+mFsBsm6ousTg4mM9l5ZPZMYJyzgj7BvmP3dXjjF1sqS3KvcMtX7eXiR4NxEffjAuoNDw==" hashValue="UZBs+HVENNljoX+9HgtRKatS7Q08WRU7+wFGk/F3X7K7A9NOJ7Wu4cUCqaJ//tfLvnsYfKk0Poqedqe89pPZcA==" algorithmName="SHA-512" password="EEA3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ASŘ - UČEBNA FYZIKY_Změn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  <c r="AZ2" s="133" t="s">
        <v>89</v>
      </c>
      <c r="BA2" s="133" t="s">
        <v>1</v>
      </c>
      <c r="BB2" s="133" t="s">
        <v>1</v>
      </c>
      <c r="BC2" s="133" t="s">
        <v>90</v>
      </c>
      <c r="BD2" s="133" t="s">
        <v>88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1"/>
      <c r="AT3" s="18" t="s">
        <v>88</v>
      </c>
      <c r="AZ3" s="133" t="s">
        <v>91</v>
      </c>
      <c r="BA3" s="133" t="s">
        <v>1</v>
      </c>
      <c r="BB3" s="133" t="s">
        <v>1</v>
      </c>
      <c r="BC3" s="133" t="s">
        <v>92</v>
      </c>
      <c r="BD3" s="133" t="s">
        <v>88</v>
      </c>
    </row>
    <row r="4" s="1" customFormat="1" ht="24.96" customHeight="1">
      <c r="B4" s="21"/>
      <c r="D4" s="136" t="s">
        <v>93</v>
      </c>
      <c r="L4" s="21"/>
      <c r="M4" s="137" t="s">
        <v>10</v>
      </c>
      <c r="AT4" s="18" t="s">
        <v>4</v>
      </c>
      <c r="AZ4" s="133" t="s">
        <v>94</v>
      </c>
      <c r="BA4" s="133" t="s">
        <v>1</v>
      </c>
      <c r="BB4" s="133" t="s">
        <v>1</v>
      </c>
      <c r="BC4" s="133" t="s">
        <v>95</v>
      </c>
      <c r="BD4" s="133" t="s">
        <v>88</v>
      </c>
    </row>
    <row r="5" s="1" customFormat="1" ht="6.96" customHeight="1">
      <c r="B5" s="21"/>
      <c r="L5" s="21"/>
      <c r="AZ5" s="133" t="s">
        <v>96</v>
      </c>
      <c r="BA5" s="133" t="s">
        <v>1</v>
      </c>
      <c r="BB5" s="133" t="s">
        <v>1</v>
      </c>
      <c r="BC5" s="133" t="s">
        <v>97</v>
      </c>
      <c r="BD5" s="133" t="s">
        <v>88</v>
      </c>
    </row>
    <row r="6" s="1" customFormat="1" ht="12" customHeight="1">
      <c r="B6" s="21"/>
      <c r="D6" s="138" t="s">
        <v>16</v>
      </c>
      <c r="L6" s="21"/>
      <c r="AZ6" s="133" t="s">
        <v>98</v>
      </c>
      <c r="BA6" s="133" t="s">
        <v>1</v>
      </c>
      <c r="BB6" s="133" t="s">
        <v>1</v>
      </c>
      <c r="BC6" s="133" t="s">
        <v>99</v>
      </c>
      <c r="BD6" s="133" t="s">
        <v>88</v>
      </c>
    </row>
    <row r="7" s="1" customFormat="1" ht="26.25" customHeight="1">
      <c r="B7" s="21"/>
      <c r="E7" s="139" t="str">
        <f>'Rekapitulace stavby'!K6</f>
        <v>SO-02, Modernizace a stavební úpravy učeben ZŠ Žižkova 525_Změna č.1</v>
      </c>
      <c r="F7" s="138"/>
      <c r="G7" s="138"/>
      <c r="H7" s="138"/>
      <c r="L7" s="21"/>
      <c r="AZ7" s="133" t="s">
        <v>100</v>
      </c>
      <c r="BA7" s="133" t="s">
        <v>1</v>
      </c>
      <c r="BB7" s="133" t="s">
        <v>1</v>
      </c>
      <c r="BC7" s="133" t="s">
        <v>101</v>
      </c>
      <c r="BD7" s="133" t="s">
        <v>88</v>
      </c>
    </row>
    <row r="8" s="2" customFormat="1" ht="12" customHeight="1">
      <c r="A8" s="39"/>
      <c r="B8" s="45"/>
      <c r="C8" s="39"/>
      <c r="D8" s="138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3" t="s">
        <v>103</v>
      </c>
      <c r="BA8" s="133" t="s">
        <v>1</v>
      </c>
      <c r="BB8" s="133" t="s">
        <v>1</v>
      </c>
      <c r="BC8" s="133" t="s">
        <v>104</v>
      </c>
      <c r="BD8" s="133" t="s">
        <v>88</v>
      </c>
    </row>
    <row r="9" s="2" customFormat="1" ht="16.5" customHeight="1">
      <c r="A9" s="39"/>
      <c r="B9" s="45"/>
      <c r="C9" s="39"/>
      <c r="D9" s="39"/>
      <c r="E9" s="140" t="s">
        <v>105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3" t="s">
        <v>106</v>
      </c>
      <c r="BA9" s="133" t="s">
        <v>1</v>
      </c>
      <c r="BB9" s="133" t="s">
        <v>1</v>
      </c>
      <c r="BC9" s="133" t="s">
        <v>107</v>
      </c>
      <c r="BD9" s="133" t="s">
        <v>88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3" t="s">
        <v>108</v>
      </c>
      <c r="BA10" s="133" t="s">
        <v>1</v>
      </c>
      <c r="BB10" s="133" t="s">
        <v>1</v>
      </c>
      <c r="BC10" s="133" t="s">
        <v>109</v>
      </c>
      <c r="BD10" s="133" t="s">
        <v>88</v>
      </c>
    </row>
    <row r="11" s="2" customFormat="1" ht="12" customHeight="1">
      <c r="A11" s="39"/>
      <c r="B11" s="45"/>
      <c r="C11" s="39"/>
      <c r="D11" s="138" t="s">
        <v>18</v>
      </c>
      <c r="E11" s="39"/>
      <c r="F11" s="141" t="s">
        <v>1</v>
      </c>
      <c r="G11" s="39"/>
      <c r="H11" s="39"/>
      <c r="I11" s="138" t="s">
        <v>19</v>
      </c>
      <c r="J11" s="141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3" t="s">
        <v>110</v>
      </c>
      <c r="BA11" s="133" t="s">
        <v>1</v>
      </c>
      <c r="BB11" s="133" t="s">
        <v>1</v>
      </c>
      <c r="BC11" s="133" t="s">
        <v>111</v>
      </c>
      <c r="BD11" s="133" t="s">
        <v>88</v>
      </c>
    </row>
    <row r="12" s="2" customFormat="1" ht="12" customHeight="1">
      <c r="A12" s="39"/>
      <c r="B12" s="45"/>
      <c r="C12" s="39"/>
      <c r="D12" s="138" t="s">
        <v>20</v>
      </c>
      <c r="E12" s="39"/>
      <c r="F12" s="141" t="s">
        <v>21</v>
      </c>
      <c r="G12" s="39"/>
      <c r="H12" s="39"/>
      <c r="I12" s="138" t="s">
        <v>22</v>
      </c>
      <c r="J12" s="142" t="str">
        <f>'Rekapitulace stavby'!AN8</f>
        <v>26. 8. 2024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3" t="s">
        <v>112</v>
      </c>
      <c r="BA12" s="133" t="s">
        <v>1</v>
      </c>
      <c r="BB12" s="133" t="s">
        <v>1</v>
      </c>
      <c r="BC12" s="133" t="s">
        <v>113</v>
      </c>
      <c r="BD12" s="133" t="s">
        <v>88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33" t="s">
        <v>114</v>
      </c>
      <c r="BA13" s="133" t="s">
        <v>1</v>
      </c>
      <c r="BB13" s="133" t="s">
        <v>1</v>
      </c>
      <c r="BC13" s="133" t="s">
        <v>115</v>
      </c>
      <c r="BD13" s="133" t="s">
        <v>88</v>
      </c>
    </row>
    <row r="14" s="2" customFormat="1" ht="12" customHeight="1">
      <c r="A14" s="39"/>
      <c r="B14" s="45"/>
      <c r="C14" s="39"/>
      <c r="D14" s="138" t="s">
        <v>24</v>
      </c>
      <c r="E14" s="39"/>
      <c r="F14" s="39"/>
      <c r="G14" s="39"/>
      <c r="H14" s="39"/>
      <c r="I14" s="138" t="s">
        <v>25</v>
      </c>
      <c r="J14" s="141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1" t="s">
        <v>27</v>
      </c>
      <c r="F15" s="39"/>
      <c r="G15" s="39"/>
      <c r="H15" s="39"/>
      <c r="I15" s="138" t="s">
        <v>28</v>
      </c>
      <c r="J15" s="141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8" t="s">
        <v>29</v>
      </c>
      <c r="E17" s="39"/>
      <c r="F17" s="39"/>
      <c r="G17" s="39"/>
      <c r="H17" s="39"/>
      <c r="I17" s="13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1"/>
      <c r="G18" s="141"/>
      <c r="H18" s="141"/>
      <c r="I18" s="138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8" t="s">
        <v>31</v>
      </c>
      <c r="E20" s="39"/>
      <c r="F20" s="39"/>
      <c r="G20" s="39"/>
      <c r="H20" s="39"/>
      <c r="I20" s="138" t="s">
        <v>25</v>
      </c>
      <c r="J20" s="141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1" t="s">
        <v>33</v>
      </c>
      <c r="F21" s="39"/>
      <c r="G21" s="39"/>
      <c r="H21" s="39"/>
      <c r="I21" s="138" t="s">
        <v>28</v>
      </c>
      <c r="J21" s="141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8" t="s">
        <v>35</v>
      </c>
      <c r="E23" s="39"/>
      <c r="F23" s="39"/>
      <c r="G23" s="39"/>
      <c r="H23" s="39"/>
      <c r="I23" s="138" t="s">
        <v>25</v>
      </c>
      <c r="J23" s="141" t="s">
        <v>32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1" t="s">
        <v>33</v>
      </c>
      <c r="F24" s="39"/>
      <c r="G24" s="39"/>
      <c r="H24" s="39"/>
      <c r="I24" s="138" t="s">
        <v>28</v>
      </c>
      <c r="J24" s="141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8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3"/>
      <c r="B27" s="144"/>
      <c r="C27" s="143"/>
      <c r="D27" s="143"/>
      <c r="E27" s="145" t="s">
        <v>116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7"/>
      <c r="E29" s="147"/>
      <c r="F29" s="147"/>
      <c r="G29" s="147"/>
      <c r="H29" s="147"/>
      <c r="I29" s="147"/>
      <c r="J29" s="147"/>
      <c r="K29" s="147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8" t="s">
        <v>38</v>
      </c>
      <c r="E30" s="39"/>
      <c r="F30" s="39"/>
      <c r="G30" s="39"/>
      <c r="H30" s="39"/>
      <c r="I30" s="39"/>
      <c r="J30" s="149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7"/>
      <c r="E31" s="147"/>
      <c r="F31" s="147"/>
      <c r="G31" s="147"/>
      <c r="H31" s="147"/>
      <c r="I31" s="147"/>
      <c r="J31" s="147"/>
      <c r="K31" s="147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0" t="s">
        <v>40</v>
      </c>
      <c r="G32" s="39"/>
      <c r="H32" s="39"/>
      <c r="I32" s="150" t="s">
        <v>39</v>
      </c>
      <c r="J32" s="150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1" t="s">
        <v>42</v>
      </c>
      <c r="E33" s="138" t="s">
        <v>43</v>
      </c>
      <c r="F33" s="152">
        <f>ROUND((SUM(BE135:BE491)),  2)</f>
        <v>0</v>
      </c>
      <c r="G33" s="39"/>
      <c r="H33" s="39"/>
      <c r="I33" s="153">
        <v>0.20999999999999999</v>
      </c>
      <c r="J33" s="152">
        <f>ROUND(((SUM(BE135:BE491))*I33),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8" t="s">
        <v>44</v>
      </c>
      <c r="F34" s="152">
        <f>ROUND((SUM(BF135:BF491)),  2)</f>
        <v>0</v>
      </c>
      <c r="G34" s="39"/>
      <c r="H34" s="39"/>
      <c r="I34" s="153">
        <v>0.14999999999999999</v>
      </c>
      <c r="J34" s="152">
        <f>ROUND(((SUM(BF135:BF491))*I34),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8" t="s">
        <v>45</v>
      </c>
      <c r="F35" s="152">
        <f>ROUND((SUM(BG135:BG491)),  2)</f>
        <v>0</v>
      </c>
      <c r="G35" s="39"/>
      <c r="H35" s="39"/>
      <c r="I35" s="153">
        <v>0.20999999999999999</v>
      </c>
      <c r="J35" s="15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8" t="s">
        <v>46</v>
      </c>
      <c r="F36" s="152">
        <f>ROUND((SUM(BH135:BH491)),  2)</f>
        <v>0</v>
      </c>
      <c r="G36" s="39"/>
      <c r="H36" s="39"/>
      <c r="I36" s="153">
        <v>0.14999999999999999</v>
      </c>
      <c r="J36" s="15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8" t="s">
        <v>47</v>
      </c>
      <c r="F37" s="152">
        <f>ROUND((SUM(BI135:BI491)),  2)</f>
        <v>0</v>
      </c>
      <c r="G37" s="39"/>
      <c r="H37" s="39"/>
      <c r="I37" s="153">
        <v>0</v>
      </c>
      <c r="J37" s="15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2" t="str">
        <f>E7</f>
        <v>SO-02, Modernizace a stavební úpravy učeben ZŠ Žižkova 525_Změna č.1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ASŘ - UČEBNA FYZIKY_Změna č.1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na p.č. 856/2 v k.ú. Turnov</v>
      </c>
      <c r="G89" s="41"/>
      <c r="H89" s="41"/>
      <c r="I89" s="33" t="s">
        <v>22</v>
      </c>
      <c r="J89" s="80" t="str">
        <f>IF(J12="","",J12)</f>
        <v>26. 8. 2024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Turnov</v>
      </c>
      <c r="G91" s="41"/>
      <c r="H91" s="41"/>
      <c r="I91" s="33" t="s">
        <v>31</v>
      </c>
      <c r="J91" s="37" t="str">
        <f>E21</f>
        <v>ACTIV Projekce,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ACTIV Projekce,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3" t="s">
        <v>118</v>
      </c>
      <c r="D94" s="174"/>
      <c r="E94" s="174"/>
      <c r="F94" s="174"/>
      <c r="G94" s="174"/>
      <c r="H94" s="174"/>
      <c r="I94" s="174"/>
      <c r="J94" s="175" t="s">
        <v>119</v>
      </c>
      <c r="K94" s="174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6" t="s">
        <v>120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121</v>
      </c>
    </row>
    <row r="97" s="9" customFormat="1" ht="24.96" customHeight="1">
      <c r="A97" s="9"/>
      <c r="B97" s="177"/>
      <c r="C97" s="178"/>
      <c r="D97" s="179" t="s">
        <v>122</v>
      </c>
      <c r="E97" s="180"/>
      <c r="F97" s="180"/>
      <c r="G97" s="180"/>
      <c r="H97" s="180"/>
      <c r="I97" s="180"/>
      <c r="J97" s="181">
        <f>J136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123</v>
      </c>
      <c r="E98" s="186"/>
      <c r="F98" s="186"/>
      <c r="G98" s="186"/>
      <c r="H98" s="186"/>
      <c r="I98" s="186"/>
      <c r="J98" s="187">
        <f>J137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124</v>
      </c>
      <c r="E99" s="186"/>
      <c r="F99" s="186"/>
      <c r="G99" s="186"/>
      <c r="H99" s="186"/>
      <c r="I99" s="186"/>
      <c r="J99" s="187">
        <f>J164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125</v>
      </c>
      <c r="E100" s="186"/>
      <c r="F100" s="186"/>
      <c r="G100" s="186"/>
      <c r="H100" s="186"/>
      <c r="I100" s="186"/>
      <c r="J100" s="187">
        <f>J205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126</v>
      </c>
      <c r="E101" s="186"/>
      <c r="F101" s="186"/>
      <c r="G101" s="186"/>
      <c r="H101" s="186"/>
      <c r="I101" s="186"/>
      <c r="J101" s="187">
        <f>J212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127</v>
      </c>
      <c r="E102" s="186"/>
      <c r="F102" s="186"/>
      <c r="G102" s="186"/>
      <c r="H102" s="186"/>
      <c r="I102" s="186"/>
      <c r="J102" s="187">
        <f>J222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7"/>
      <c r="C103" s="178"/>
      <c r="D103" s="179" t="s">
        <v>128</v>
      </c>
      <c r="E103" s="180"/>
      <c r="F103" s="180"/>
      <c r="G103" s="180"/>
      <c r="H103" s="180"/>
      <c r="I103" s="180"/>
      <c r="J103" s="181">
        <f>J224</f>
        <v>0</v>
      </c>
      <c r="K103" s="178"/>
      <c r="L103" s="18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3"/>
      <c r="C104" s="184"/>
      <c r="D104" s="185" t="s">
        <v>129</v>
      </c>
      <c r="E104" s="186"/>
      <c r="F104" s="186"/>
      <c r="G104" s="186"/>
      <c r="H104" s="186"/>
      <c r="I104" s="186"/>
      <c r="J104" s="187">
        <f>J225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130</v>
      </c>
      <c r="E105" s="186"/>
      <c r="F105" s="186"/>
      <c r="G105" s="186"/>
      <c r="H105" s="186"/>
      <c r="I105" s="186"/>
      <c r="J105" s="187">
        <f>J237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131</v>
      </c>
      <c r="E106" s="186"/>
      <c r="F106" s="186"/>
      <c r="G106" s="186"/>
      <c r="H106" s="186"/>
      <c r="I106" s="186"/>
      <c r="J106" s="187">
        <f>J261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132</v>
      </c>
      <c r="E107" s="186"/>
      <c r="F107" s="186"/>
      <c r="G107" s="186"/>
      <c r="H107" s="186"/>
      <c r="I107" s="186"/>
      <c r="J107" s="187">
        <f>J268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133</v>
      </c>
      <c r="E108" s="186"/>
      <c r="F108" s="186"/>
      <c r="G108" s="186"/>
      <c r="H108" s="186"/>
      <c r="I108" s="186"/>
      <c r="J108" s="187">
        <f>J298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84"/>
      <c r="D109" s="185" t="s">
        <v>134</v>
      </c>
      <c r="E109" s="186"/>
      <c r="F109" s="186"/>
      <c r="G109" s="186"/>
      <c r="H109" s="186"/>
      <c r="I109" s="186"/>
      <c r="J109" s="187">
        <f>J320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84"/>
      <c r="D110" s="185" t="s">
        <v>135</v>
      </c>
      <c r="E110" s="186"/>
      <c r="F110" s="186"/>
      <c r="G110" s="186"/>
      <c r="H110" s="186"/>
      <c r="I110" s="186"/>
      <c r="J110" s="187">
        <f>J331</f>
        <v>0</v>
      </c>
      <c r="K110" s="184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3"/>
      <c r="C111" s="184"/>
      <c r="D111" s="185" t="s">
        <v>136</v>
      </c>
      <c r="E111" s="186"/>
      <c r="F111" s="186"/>
      <c r="G111" s="186"/>
      <c r="H111" s="186"/>
      <c r="I111" s="186"/>
      <c r="J111" s="187">
        <f>J339</f>
        <v>0</v>
      </c>
      <c r="K111" s="184"/>
      <c r="L111" s="18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3"/>
      <c r="C112" s="184"/>
      <c r="D112" s="185" t="s">
        <v>137</v>
      </c>
      <c r="E112" s="186"/>
      <c r="F112" s="186"/>
      <c r="G112" s="186"/>
      <c r="H112" s="186"/>
      <c r="I112" s="186"/>
      <c r="J112" s="187">
        <f>J370</f>
        <v>0</v>
      </c>
      <c r="K112" s="184"/>
      <c r="L112" s="18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3"/>
      <c r="C113" s="184"/>
      <c r="D113" s="185" t="s">
        <v>138</v>
      </c>
      <c r="E113" s="186"/>
      <c r="F113" s="186"/>
      <c r="G113" s="186"/>
      <c r="H113" s="186"/>
      <c r="I113" s="186"/>
      <c r="J113" s="187">
        <f>J406</f>
        <v>0</v>
      </c>
      <c r="K113" s="184"/>
      <c r="L113" s="18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3"/>
      <c r="C114" s="184"/>
      <c r="D114" s="185" t="s">
        <v>139</v>
      </c>
      <c r="E114" s="186"/>
      <c r="F114" s="186"/>
      <c r="G114" s="186"/>
      <c r="H114" s="186"/>
      <c r="I114" s="186"/>
      <c r="J114" s="187">
        <f>J435</f>
        <v>0</v>
      </c>
      <c r="K114" s="184"/>
      <c r="L114" s="18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77"/>
      <c r="C115" s="178"/>
      <c r="D115" s="179" t="s">
        <v>140</v>
      </c>
      <c r="E115" s="180"/>
      <c r="F115" s="180"/>
      <c r="G115" s="180"/>
      <c r="H115" s="180"/>
      <c r="I115" s="180"/>
      <c r="J115" s="181">
        <f>J484</f>
        <v>0</v>
      </c>
      <c r="K115" s="178"/>
      <c r="L115" s="182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141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6.25" customHeight="1">
      <c r="A125" s="39"/>
      <c r="B125" s="40"/>
      <c r="C125" s="41"/>
      <c r="D125" s="41"/>
      <c r="E125" s="172" t="str">
        <f>E7</f>
        <v>SO-02, Modernizace a stavební úpravy učeben ZŠ Žižkova 525_Změna č.1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102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ASŘ - UČEBNA FYZIKY_Změna č.1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>na p.č. 856/2 v k.ú. Turnov</v>
      </c>
      <c r="G129" s="41"/>
      <c r="H129" s="41"/>
      <c r="I129" s="33" t="s">
        <v>22</v>
      </c>
      <c r="J129" s="80" t="str">
        <f>IF(J12="","",J12)</f>
        <v>26. 8. 2024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24</v>
      </c>
      <c r="D131" s="41"/>
      <c r="E131" s="41"/>
      <c r="F131" s="28" t="str">
        <f>E15</f>
        <v>Město Turnov</v>
      </c>
      <c r="G131" s="41"/>
      <c r="H131" s="41"/>
      <c r="I131" s="33" t="s">
        <v>31</v>
      </c>
      <c r="J131" s="37" t="str">
        <f>E21</f>
        <v>ACTIV Projekce,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29</v>
      </c>
      <c r="D132" s="41"/>
      <c r="E132" s="41"/>
      <c r="F132" s="28" t="str">
        <f>IF(E18="","",E18)</f>
        <v>Vyplň údaj</v>
      </c>
      <c r="G132" s="41"/>
      <c r="H132" s="41"/>
      <c r="I132" s="33" t="s">
        <v>35</v>
      </c>
      <c r="J132" s="37" t="str">
        <f>E24</f>
        <v>ACTIV Projekce,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89"/>
      <c r="B134" s="190"/>
      <c r="C134" s="191" t="s">
        <v>142</v>
      </c>
      <c r="D134" s="192" t="s">
        <v>63</v>
      </c>
      <c r="E134" s="192" t="s">
        <v>59</v>
      </c>
      <c r="F134" s="192" t="s">
        <v>60</v>
      </c>
      <c r="G134" s="192" t="s">
        <v>143</v>
      </c>
      <c r="H134" s="192" t="s">
        <v>144</v>
      </c>
      <c r="I134" s="192" t="s">
        <v>145</v>
      </c>
      <c r="J134" s="192" t="s">
        <v>119</v>
      </c>
      <c r="K134" s="193" t="s">
        <v>146</v>
      </c>
      <c r="L134" s="194"/>
      <c r="M134" s="101" t="s">
        <v>1</v>
      </c>
      <c r="N134" s="102" t="s">
        <v>42</v>
      </c>
      <c r="O134" s="102" t="s">
        <v>147</v>
      </c>
      <c r="P134" s="102" t="s">
        <v>148</v>
      </c>
      <c r="Q134" s="102" t="s">
        <v>149</v>
      </c>
      <c r="R134" s="102" t="s">
        <v>150</v>
      </c>
      <c r="S134" s="102" t="s">
        <v>151</v>
      </c>
      <c r="T134" s="103" t="s">
        <v>152</v>
      </c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</row>
    <row r="135" s="2" customFormat="1" ht="22.8" customHeight="1">
      <c r="A135" s="39"/>
      <c r="B135" s="40"/>
      <c r="C135" s="108" t="s">
        <v>153</v>
      </c>
      <c r="D135" s="41"/>
      <c r="E135" s="41"/>
      <c r="F135" s="41"/>
      <c r="G135" s="41"/>
      <c r="H135" s="41"/>
      <c r="I135" s="41"/>
      <c r="J135" s="195">
        <f>BK135</f>
        <v>0</v>
      </c>
      <c r="K135" s="41"/>
      <c r="L135" s="45"/>
      <c r="M135" s="104"/>
      <c r="N135" s="196"/>
      <c r="O135" s="105"/>
      <c r="P135" s="197">
        <f>P136+P224+P484</f>
        <v>0</v>
      </c>
      <c r="Q135" s="105"/>
      <c r="R135" s="197">
        <f>R136+R224+R484</f>
        <v>2.2812424699999996</v>
      </c>
      <c r="S135" s="105"/>
      <c r="T135" s="198">
        <f>T136+T224+T484</f>
        <v>2.4074494199999998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77</v>
      </c>
      <c r="AU135" s="18" t="s">
        <v>121</v>
      </c>
      <c r="BK135" s="199">
        <f>BK136+BK224+BK484</f>
        <v>0</v>
      </c>
    </row>
    <row r="136" s="12" customFormat="1" ht="25.92" customHeight="1">
      <c r="A136" s="12"/>
      <c r="B136" s="200"/>
      <c r="C136" s="201"/>
      <c r="D136" s="202" t="s">
        <v>77</v>
      </c>
      <c r="E136" s="203" t="s">
        <v>154</v>
      </c>
      <c r="F136" s="203" t="s">
        <v>155</v>
      </c>
      <c r="G136" s="201"/>
      <c r="H136" s="201"/>
      <c r="I136" s="204"/>
      <c r="J136" s="205">
        <f>BK136</f>
        <v>0</v>
      </c>
      <c r="K136" s="201"/>
      <c r="L136" s="206"/>
      <c r="M136" s="207"/>
      <c r="N136" s="208"/>
      <c r="O136" s="208"/>
      <c r="P136" s="209">
        <f>P137+P164+P205+P212+P222</f>
        <v>0</v>
      </c>
      <c r="Q136" s="208"/>
      <c r="R136" s="209">
        <f>R137+R164+R205+R212+R222</f>
        <v>0.8055467999999999</v>
      </c>
      <c r="S136" s="208"/>
      <c r="T136" s="210">
        <f>T137+T164+T205+T212+T222</f>
        <v>1.37625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86</v>
      </c>
      <c r="AT136" s="212" t="s">
        <v>77</v>
      </c>
      <c r="AU136" s="212" t="s">
        <v>78</v>
      </c>
      <c r="AY136" s="211" t="s">
        <v>156</v>
      </c>
      <c r="BK136" s="213">
        <f>BK137+BK164+BK205+BK212+BK222</f>
        <v>0</v>
      </c>
    </row>
    <row r="137" s="12" customFormat="1" ht="22.8" customHeight="1">
      <c r="A137" s="12"/>
      <c r="B137" s="200"/>
      <c r="C137" s="201"/>
      <c r="D137" s="202" t="s">
        <v>77</v>
      </c>
      <c r="E137" s="214" t="s">
        <v>113</v>
      </c>
      <c r="F137" s="214" t="s">
        <v>157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SUM(P138:P163)</f>
        <v>0</v>
      </c>
      <c r="Q137" s="208"/>
      <c r="R137" s="209">
        <f>SUM(R138:R163)</f>
        <v>0.80218179999999994</v>
      </c>
      <c r="S137" s="208"/>
      <c r="T137" s="210">
        <f>SUM(T138:T163)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86</v>
      </c>
      <c r="AT137" s="212" t="s">
        <v>77</v>
      </c>
      <c r="AU137" s="212" t="s">
        <v>86</v>
      </c>
      <c r="AY137" s="211" t="s">
        <v>156</v>
      </c>
      <c r="BK137" s="213">
        <f>SUM(BK138:BK163)</f>
        <v>0</v>
      </c>
    </row>
    <row r="138" s="2" customFormat="1" ht="21.75" customHeight="1">
      <c r="A138" s="39"/>
      <c r="B138" s="40"/>
      <c r="C138" s="216" t="s">
        <v>158</v>
      </c>
      <c r="D138" s="216" t="s">
        <v>159</v>
      </c>
      <c r="E138" s="217" t="s">
        <v>160</v>
      </c>
      <c r="F138" s="218" t="s">
        <v>161</v>
      </c>
      <c r="G138" s="219" t="s">
        <v>162</v>
      </c>
      <c r="H138" s="220">
        <v>13.68</v>
      </c>
      <c r="I138" s="221"/>
      <c r="J138" s="222">
        <f>ROUND(I138*H138,2)</f>
        <v>0</v>
      </c>
      <c r="K138" s="218" t="s">
        <v>163</v>
      </c>
      <c r="L138" s="45"/>
      <c r="M138" s="223" t="s">
        <v>1</v>
      </c>
      <c r="N138" s="224" t="s">
        <v>43</v>
      </c>
      <c r="O138" s="92"/>
      <c r="P138" s="225">
        <f>O138*H138</f>
        <v>0</v>
      </c>
      <c r="Q138" s="225">
        <v>0.040629999999999999</v>
      </c>
      <c r="R138" s="225">
        <f>Q138*H138</f>
        <v>0.55581839999999993</v>
      </c>
      <c r="S138" s="225">
        <v>0</v>
      </c>
      <c r="T138" s="22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7" t="s">
        <v>164</v>
      </c>
      <c r="AT138" s="227" t="s">
        <v>159</v>
      </c>
      <c r="AU138" s="227" t="s">
        <v>88</v>
      </c>
      <c r="AY138" s="18" t="s">
        <v>156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8" t="s">
        <v>86</v>
      </c>
      <c r="BK138" s="228">
        <f>ROUND(I138*H138,2)</f>
        <v>0</v>
      </c>
      <c r="BL138" s="18" t="s">
        <v>164</v>
      </c>
      <c r="BM138" s="227" t="s">
        <v>165</v>
      </c>
    </row>
    <row r="139" s="13" customFormat="1">
      <c r="A139" s="13"/>
      <c r="B139" s="229"/>
      <c r="C139" s="230"/>
      <c r="D139" s="231" t="s">
        <v>166</v>
      </c>
      <c r="E139" s="232" t="s">
        <v>1</v>
      </c>
      <c r="F139" s="233" t="s">
        <v>167</v>
      </c>
      <c r="G139" s="230"/>
      <c r="H139" s="234">
        <v>13.68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166</v>
      </c>
      <c r="AU139" s="240" t="s">
        <v>88</v>
      </c>
      <c r="AV139" s="13" t="s">
        <v>88</v>
      </c>
      <c r="AW139" s="13" t="s">
        <v>34</v>
      </c>
      <c r="AX139" s="13" t="s">
        <v>86</v>
      </c>
      <c r="AY139" s="240" t="s">
        <v>156</v>
      </c>
    </row>
    <row r="140" s="2" customFormat="1" ht="21.75" customHeight="1">
      <c r="A140" s="39"/>
      <c r="B140" s="40"/>
      <c r="C140" s="216" t="s">
        <v>8</v>
      </c>
      <c r="D140" s="216" t="s">
        <v>159</v>
      </c>
      <c r="E140" s="217" t="s">
        <v>168</v>
      </c>
      <c r="F140" s="218" t="s">
        <v>169</v>
      </c>
      <c r="G140" s="219" t="s">
        <v>162</v>
      </c>
      <c r="H140" s="220">
        <v>1.2</v>
      </c>
      <c r="I140" s="221"/>
      <c r="J140" s="222">
        <f>ROUND(I140*H140,2)</f>
        <v>0</v>
      </c>
      <c r="K140" s="218" t="s">
        <v>163</v>
      </c>
      <c r="L140" s="45"/>
      <c r="M140" s="223" t="s">
        <v>1</v>
      </c>
      <c r="N140" s="224" t="s">
        <v>43</v>
      </c>
      <c r="O140" s="92"/>
      <c r="P140" s="225">
        <f>O140*H140</f>
        <v>0</v>
      </c>
      <c r="Q140" s="225">
        <v>0.040000000000000001</v>
      </c>
      <c r="R140" s="225">
        <f>Q140*H140</f>
        <v>0.048000000000000001</v>
      </c>
      <c r="S140" s="225">
        <v>0</v>
      </c>
      <c r="T140" s="22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7" t="s">
        <v>164</v>
      </c>
      <c r="AT140" s="227" t="s">
        <v>159</v>
      </c>
      <c r="AU140" s="227" t="s">
        <v>88</v>
      </c>
      <c r="AY140" s="18" t="s">
        <v>156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8" t="s">
        <v>86</v>
      </c>
      <c r="BK140" s="228">
        <f>ROUND(I140*H140,2)</f>
        <v>0</v>
      </c>
      <c r="BL140" s="18" t="s">
        <v>164</v>
      </c>
      <c r="BM140" s="227" t="s">
        <v>170</v>
      </c>
    </row>
    <row r="141" s="13" customFormat="1">
      <c r="A141" s="13"/>
      <c r="B141" s="229"/>
      <c r="C141" s="230"/>
      <c r="D141" s="231" t="s">
        <v>166</v>
      </c>
      <c r="E141" s="232" t="s">
        <v>1</v>
      </c>
      <c r="F141" s="233" t="s">
        <v>171</v>
      </c>
      <c r="G141" s="230"/>
      <c r="H141" s="234">
        <v>1.2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166</v>
      </c>
      <c r="AU141" s="240" t="s">
        <v>88</v>
      </c>
      <c r="AV141" s="13" t="s">
        <v>88</v>
      </c>
      <c r="AW141" s="13" t="s">
        <v>34</v>
      </c>
      <c r="AX141" s="13" t="s">
        <v>78</v>
      </c>
      <c r="AY141" s="240" t="s">
        <v>156</v>
      </c>
    </row>
    <row r="142" s="14" customFormat="1">
      <c r="A142" s="14"/>
      <c r="B142" s="241"/>
      <c r="C142" s="242"/>
      <c r="D142" s="231" t="s">
        <v>166</v>
      </c>
      <c r="E142" s="243" t="s">
        <v>1</v>
      </c>
      <c r="F142" s="244" t="s">
        <v>172</v>
      </c>
      <c r="G142" s="242"/>
      <c r="H142" s="245">
        <v>1.2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166</v>
      </c>
      <c r="AU142" s="251" t="s">
        <v>88</v>
      </c>
      <c r="AV142" s="14" t="s">
        <v>164</v>
      </c>
      <c r="AW142" s="14" t="s">
        <v>34</v>
      </c>
      <c r="AX142" s="14" t="s">
        <v>86</v>
      </c>
      <c r="AY142" s="251" t="s">
        <v>156</v>
      </c>
    </row>
    <row r="143" s="2" customFormat="1" ht="24.15" customHeight="1">
      <c r="A143" s="39"/>
      <c r="B143" s="40"/>
      <c r="C143" s="216" t="s">
        <v>173</v>
      </c>
      <c r="D143" s="216" t="s">
        <v>159</v>
      </c>
      <c r="E143" s="217" t="s">
        <v>174</v>
      </c>
      <c r="F143" s="218" t="s">
        <v>175</v>
      </c>
      <c r="G143" s="219" t="s">
        <v>176</v>
      </c>
      <c r="H143" s="220">
        <v>10</v>
      </c>
      <c r="I143" s="221"/>
      <c r="J143" s="222">
        <f>ROUND(I143*H143,2)</f>
        <v>0</v>
      </c>
      <c r="K143" s="218" t="s">
        <v>163</v>
      </c>
      <c r="L143" s="45"/>
      <c r="M143" s="223" t="s">
        <v>1</v>
      </c>
      <c r="N143" s="224" t="s">
        <v>43</v>
      </c>
      <c r="O143" s="92"/>
      <c r="P143" s="225">
        <f>O143*H143</f>
        <v>0</v>
      </c>
      <c r="Q143" s="225">
        <v>0.0036600000000000001</v>
      </c>
      <c r="R143" s="225">
        <f>Q143*H143</f>
        <v>0.036600000000000001</v>
      </c>
      <c r="S143" s="225">
        <v>0</v>
      </c>
      <c r="T143" s="22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7" t="s">
        <v>164</v>
      </c>
      <c r="AT143" s="227" t="s">
        <v>159</v>
      </c>
      <c r="AU143" s="227" t="s">
        <v>88</v>
      </c>
      <c r="AY143" s="18" t="s">
        <v>156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8" t="s">
        <v>86</v>
      </c>
      <c r="BK143" s="228">
        <f>ROUND(I143*H143,2)</f>
        <v>0</v>
      </c>
      <c r="BL143" s="18" t="s">
        <v>164</v>
      </c>
      <c r="BM143" s="227" t="s">
        <v>177</v>
      </c>
    </row>
    <row r="144" s="13" customFormat="1">
      <c r="A144" s="13"/>
      <c r="B144" s="229"/>
      <c r="C144" s="230"/>
      <c r="D144" s="231" t="s">
        <v>166</v>
      </c>
      <c r="E144" s="232" t="s">
        <v>1</v>
      </c>
      <c r="F144" s="233" t="s">
        <v>178</v>
      </c>
      <c r="G144" s="230"/>
      <c r="H144" s="234">
        <v>10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166</v>
      </c>
      <c r="AU144" s="240" t="s">
        <v>88</v>
      </c>
      <c r="AV144" s="13" t="s">
        <v>88</v>
      </c>
      <c r="AW144" s="13" t="s">
        <v>34</v>
      </c>
      <c r="AX144" s="13" t="s">
        <v>78</v>
      </c>
      <c r="AY144" s="240" t="s">
        <v>156</v>
      </c>
    </row>
    <row r="145" s="14" customFormat="1">
      <c r="A145" s="14"/>
      <c r="B145" s="241"/>
      <c r="C145" s="242"/>
      <c r="D145" s="231" t="s">
        <v>166</v>
      </c>
      <c r="E145" s="243" t="s">
        <v>1</v>
      </c>
      <c r="F145" s="244" t="s">
        <v>172</v>
      </c>
      <c r="G145" s="242"/>
      <c r="H145" s="245">
        <v>10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1" t="s">
        <v>166</v>
      </c>
      <c r="AU145" s="251" t="s">
        <v>88</v>
      </c>
      <c r="AV145" s="14" t="s">
        <v>164</v>
      </c>
      <c r="AW145" s="14" t="s">
        <v>34</v>
      </c>
      <c r="AX145" s="14" t="s">
        <v>86</v>
      </c>
      <c r="AY145" s="251" t="s">
        <v>156</v>
      </c>
    </row>
    <row r="146" s="2" customFormat="1" ht="24.15" customHeight="1">
      <c r="A146" s="39"/>
      <c r="B146" s="40"/>
      <c r="C146" s="216" t="s">
        <v>179</v>
      </c>
      <c r="D146" s="216" t="s">
        <v>159</v>
      </c>
      <c r="E146" s="217" t="s">
        <v>180</v>
      </c>
      <c r="F146" s="218" t="s">
        <v>181</v>
      </c>
      <c r="G146" s="219" t="s">
        <v>182</v>
      </c>
      <c r="H146" s="220">
        <v>7.3499999999999996</v>
      </c>
      <c r="I146" s="221"/>
      <c r="J146" s="222">
        <f>ROUND(I146*H146,2)</f>
        <v>0</v>
      </c>
      <c r="K146" s="218" t="s">
        <v>163</v>
      </c>
      <c r="L146" s="45"/>
      <c r="M146" s="223" t="s">
        <v>1</v>
      </c>
      <c r="N146" s="224" t="s">
        <v>43</v>
      </c>
      <c r="O146" s="92"/>
      <c r="P146" s="225">
        <f>O146*H146</f>
        <v>0</v>
      </c>
      <c r="Q146" s="225">
        <v>0.0015</v>
      </c>
      <c r="R146" s="225">
        <f>Q146*H146</f>
        <v>0.011025</v>
      </c>
      <c r="S146" s="225">
        <v>0</v>
      </c>
      <c r="T146" s="22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7" t="s">
        <v>164</v>
      </c>
      <c r="AT146" s="227" t="s">
        <v>159</v>
      </c>
      <c r="AU146" s="227" t="s">
        <v>88</v>
      </c>
      <c r="AY146" s="18" t="s">
        <v>156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8" t="s">
        <v>86</v>
      </c>
      <c r="BK146" s="228">
        <f>ROUND(I146*H146,2)</f>
        <v>0</v>
      </c>
      <c r="BL146" s="18" t="s">
        <v>164</v>
      </c>
      <c r="BM146" s="227" t="s">
        <v>183</v>
      </c>
    </row>
    <row r="147" s="15" customFormat="1">
      <c r="A147" s="15"/>
      <c r="B147" s="252"/>
      <c r="C147" s="253"/>
      <c r="D147" s="231" t="s">
        <v>166</v>
      </c>
      <c r="E147" s="254" t="s">
        <v>1</v>
      </c>
      <c r="F147" s="255" t="s">
        <v>184</v>
      </c>
      <c r="G147" s="253"/>
      <c r="H147" s="254" t="s">
        <v>1</v>
      </c>
      <c r="I147" s="256"/>
      <c r="J147" s="253"/>
      <c r="K147" s="253"/>
      <c r="L147" s="257"/>
      <c r="M147" s="258"/>
      <c r="N147" s="259"/>
      <c r="O147" s="259"/>
      <c r="P147" s="259"/>
      <c r="Q147" s="259"/>
      <c r="R147" s="259"/>
      <c r="S147" s="259"/>
      <c r="T147" s="260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1" t="s">
        <v>166</v>
      </c>
      <c r="AU147" s="261" t="s">
        <v>88</v>
      </c>
      <c r="AV147" s="15" t="s">
        <v>86</v>
      </c>
      <c r="AW147" s="15" t="s">
        <v>34</v>
      </c>
      <c r="AX147" s="15" t="s">
        <v>78</v>
      </c>
      <c r="AY147" s="261" t="s">
        <v>156</v>
      </c>
    </row>
    <row r="148" s="13" customFormat="1">
      <c r="A148" s="13"/>
      <c r="B148" s="229"/>
      <c r="C148" s="230"/>
      <c r="D148" s="231" t="s">
        <v>166</v>
      </c>
      <c r="E148" s="232" t="s">
        <v>1</v>
      </c>
      <c r="F148" s="233" t="s">
        <v>185</v>
      </c>
      <c r="G148" s="230"/>
      <c r="H148" s="234">
        <v>4.9500000000000002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166</v>
      </c>
      <c r="AU148" s="240" t="s">
        <v>88</v>
      </c>
      <c r="AV148" s="13" t="s">
        <v>88</v>
      </c>
      <c r="AW148" s="13" t="s">
        <v>34</v>
      </c>
      <c r="AX148" s="13" t="s">
        <v>78</v>
      </c>
      <c r="AY148" s="240" t="s">
        <v>156</v>
      </c>
    </row>
    <row r="149" s="15" customFormat="1">
      <c r="A149" s="15"/>
      <c r="B149" s="252"/>
      <c r="C149" s="253"/>
      <c r="D149" s="231" t="s">
        <v>166</v>
      </c>
      <c r="E149" s="254" t="s">
        <v>1</v>
      </c>
      <c r="F149" s="255" t="s">
        <v>186</v>
      </c>
      <c r="G149" s="253"/>
      <c r="H149" s="254" t="s">
        <v>1</v>
      </c>
      <c r="I149" s="256"/>
      <c r="J149" s="253"/>
      <c r="K149" s="253"/>
      <c r="L149" s="257"/>
      <c r="M149" s="258"/>
      <c r="N149" s="259"/>
      <c r="O149" s="259"/>
      <c r="P149" s="259"/>
      <c r="Q149" s="259"/>
      <c r="R149" s="259"/>
      <c r="S149" s="259"/>
      <c r="T149" s="26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1" t="s">
        <v>166</v>
      </c>
      <c r="AU149" s="261" t="s">
        <v>88</v>
      </c>
      <c r="AV149" s="15" t="s">
        <v>86</v>
      </c>
      <c r="AW149" s="15" t="s">
        <v>34</v>
      </c>
      <c r="AX149" s="15" t="s">
        <v>78</v>
      </c>
      <c r="AY149" s="261" t="s">
        <v>156</v>
      </c>
    </row>
    <row r="150" s="13" customFormat="1">
      <c r="A150" s="13"/>
      <c r="B150" s="229"/>
      <c r="C150" s="230"/>
      <c r="D150" s="231" t="s">
        <v>166</v>
      </c>
      <c r="E150" s="232" t="s">
        <v>1</v>
      </c>
      <c r="F150" s="233" t="s">
        <v>187</v>
      </c>
      <c r="G150" s="230"/>
      <c r="H150" s="234">
        <v>2.3999999999999999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166</v>
      </c>
      <c r="AU150" s="240" t="s">
        <v>88</v>
      </c>
      <c r="AV150" s="13" t="s">
        <v>88</v>
      </c>
      <c r="AW150" s="13" t="s">
        <v>34</v>
      </c>
      <c r="AX150" s="13" t="s">
        <v>78</v>
      </c>
      <c r="AY150" s="240" t="s">
        <v>156</v>
      </c>
    </row>
    <row r="151" s="14" customFormat="1">
      <c r="A151" s="14"/>
      <c r="B151" s="241"/>
      <c r="C151" s="242"/>
      <c r="D151" s="231" t="s">
        <v>166</v>
      </c>
      <c r="E151" s="243" t="s">
        <v>1</v>
      </c>
      <c r="F151" s="244" t="s">
        <v>172</v>
      </c>
      <c r="G151" s="242"/>
      <c r="H151" s="245">
        <v>7.3499999999999996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1" t="s">
        <v>166</v>
      </c>
      <c r="AU151" s="251" t="s">
        <v>88</v>
      </c>
      <c r="AV151" s="14" t="s">
        <v>164</v>
      </c>
      <c r="AW151" s="14" t="s">
        <v>34</v>
      </c>
      <c r="AX151" s="14" t="s">
        <v>86</v>
      </c>
      <c r="AY151" s="251" t="s">
        <v>156</v>
      </c>
    </row>
    <row r="152" s="2" customFormat="1" ht="24.15" customHeight="1">
      <c r="A152" s="39"/>
      <c r="B152" s="40"/>
      <c r="C152" s="216" t="s">
        <v>188</v>
      </c>
      <c r="D152" s="216" t="s">
        <v>159</v>
      </c>
      <c r="E152" s="217" t="s">
        <v>189</v>
      </c>
      <c r="F152" s="218" t="s">
        <v>190</v>
      </c>
      <c r="G152" s="219" t="s">
        <v>162</v>
      </c>
      <c r="H152" s="220">
        <v>16.036000000000001</v>
      </c>
      <c r="I152" s="221"/>
      <c r="J152" s="222">
        <f>ROUND(I152*H152,2)</f>
        <v>0</v>
      </c>
      <c r="K152" s="218" t="s">
        <v>1</v>
      </c>
      <c r="L152" s="45"/>
      <c r="M152" s="223" t="s">
        <v>1</v>
      </c>
      <c r="N152" s="224" t="s">
        <v>43</v>
      </c>
      <c r="O152" s="92"/>
      <c r="P152" s="225">
        <f>O152*H152</f>
        <v>0</v>
      </c>
      <c r="Q152" s="225">
        <v>0.0094000000000000004</v>
      </c>
      <c r="R152" s="225">
        <f>Q152*H152</f>
        <v>0.15073840000000002</v>
      </c>
      <c r="S152" s="225">
        <v>0</v>
      </c>
      <c r="T152" s="22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7" t="s">
        <v>164</v>
      </c>
      <c r="AT152" s="227" t="s">
        <v>159</v>
      </c>
      <c r="AU152" s="227" t="s">
        <v>88</v>
      </c>
      <c r="AY152" s="18" t="s">
        <v>156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8" t="s">
        <v>86</v>
      </c>
      <c r="BK152" s="228">
        <f>ROUND(I152*H152,2)</f>
        <v>0</v>
      </c>
      <c r="BL152" s="18" t="s">
        <v>164</v>
      </c>
      <c r="BM152" s="227" t="s">
        <v>191</v>
      </c>
    </row>
    <row r="153" s="15" customFormat="1">
      <c r="A153" s="15"/>
      <c r="B153" s="252"/>
      <c r="C153" s="253"/>
      <c r="D153" s="231" t="s">
        <v>166</v>
      </c>
      <c r="E153" s="254" t="s">
        <v>1</v>
      </c>
      <c r="F153" s="255" t="s">
        <v>192</v>
      </c>
      <c r="G153" s="253"/>
      <c r="H153" s="254" t="s">
        <v>1</v>
      </c>
      <c r="I153" s="256"/>
      <c r="J153" s="253"/>
      <c r="K153" s="253"/>
      <c r="L153" s="257"/>
      <c r="M153" s="258"/>
      <c r="N153" s="259"/>
      <c r="O153" s="259"/>
      <c r="P153" s="259"/>
      <c r="Q153" s="259"/>
      <c r="R153" s="259"/>
      <c r="S153" s="259"/>
      <c r="T153" s="26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1" t="s">
        <v>166</v>
      </c>
      <c r="AU153" s="261" t="s">
        <v>88</v>
      </c>
      <c r="AV153" s="15" t="s">
        <v>86</v>
      </c>
      <c r="AW153" s="15" t="s">
        <v>34</v>
      </c>
      <c r="AX153" s="15" t="s">
        <v>78</v>
      </c>
      <c r="AY153" s="261" t="s">
        <v>156</v>
      </c>
    </row>
    <row r="154" s="13" customFormat="1">
      <c r="A154" s="13"/>
      <c r="B154" s="229"/>
      <c r="C154" s="230"/>
      <c r="D154" s="231" t="s">
        <v>166</v>
      </c>
      <c r="E154" s="232" t="s">
        <v>1</v>
      </c>
      <c r="F154" s="233" t="s">
        <v>193</v>
      </c>
      <c r="G154" s="230"/>
      <c r="H154" s="234">
        <v>16.036000000000001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166</v>
      </c>
      <c r="AU154" s="240" t="s">
        <v>88</v>
      </c>
      <c r="AV154" s="13" t="s">
        <v>88</v>
      </c>
      <c r="AW154" s="13" t="s">
        <v>34</v>
      </c>
      <c r="AX154" s="13" t="s">
        <v>78</v>
      </c>
      <c r="AY154" s="240" t="s">
        <v>156</v>
      </c>
    </row>
    <row r="155" s="14" customFormat="1">
      <c r="A155" s="14"/>
      <c r="B155" s="241"/>
      <c r="C155" s="242"/>
      <c r="D155" s="231" t="s">
        <v>166</v>
      </c>
      <c r="E155" s="243" t="s">
        <v>1</v>
      </c>
      <c r="F155" s="244" t="s">
        <v>172</v>
      </c>
      <c r="G155" s="242"/>
      <c r="H155" s="245">
        <v>16.036000000000001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1" t="s">
        <v>166</v>
      </c>
      <c r="AU155" s="251" t="s">
        <v>88</v>
      </c>
      <c r="AV155" s="14" t="s">
        <v>164</v>
      </c>
      <c r="AW155" s="14" t="s">
        <v>34</v>
      </c>
      <c r="AX155" s="14" t="s">
        <v>86</v>
      </c>
      <c r="AY155" s="251" t="s">
        <v>156</v>
      </c>
    </row>
    <row r="156" s="2" customFormat="1" ht="24.15" customHeight="1">
      <c r="A156" s="39"/>
      <c r="B156" s="40"/>
      <c r="C156" s="216" t="s">
        <v>194</v>
      </c>
      <c r="D156" s="216" t="s">
        <v>159</v>
      </c>
      <c r="E156" s="217" t="s">
        <v>195</v>
      </c>
      <c r="F156" s="218" t="s">
        <v>196</v>
      </c>
      <c r="G156" s="219" t="s">
        <v>162</v>
      </c>
      <c r="H156" s="220">
        <v>16.036000000000001</v>
      </c>
      <c r="I156" s="221"/>
      <c r="J156" s="222">
        <f>ROUND(I156*H156,2)</f>
        <v>0</v>
      </c>
      <c r="K156" s="218" t="s">
        <v>1</v>
      </c>
      <c r="L156" s="45"/>
      <c r="M156" s="223" t="s">
        <v>1</v>
      </c>
      <c r="N156" s="224" t="s">
        <v>43</v>
      </c>
      <c r="O156" s="92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7" t="s">
        <v>164</v>
      </c>
      <c r="AT156" s="227" t="s">
        <v>159</v>
      </c>
      <c r="AU156" s="227" t="s">
        <v>88</v>
      </c>
      <c r="AY156" s="18" t="s">
        <v>156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8" t="s">
        <v>86</v>
      </c>
      <c r="BK156" s="228">
        <f>ROUND(I156*H156,2)</f>
        <v>0</v>
      </c>
      <c r="BL156" s="18" t="s">
        <v>164</v>
      </c>
      <c r="BM156" s="227" t="s">
        <v>197</v>
      </c>
    </row>
    <row r="157" s="15" customFormat="1">
      <c r="A157" s="15"/>
      <c r="B157" s="252"/>
      <c r="C157" s="253"/>
      <c r="D157" s="231" t="s">
        <v>166</v>
      </c>
      <c r="E157" s="254" t="s">
        <v>1</v>
      </c>
      <c r="F157" s="255" t="s">
        <v>192</v>
      </c>
      <c r="G157" s="253"/>
      <c r="H157" s="254" t="s">
        <v>1</v>
      </c>
      <c r="I157" s="256"/>
      <c r="J157" s="253"/>
      <c r="K157" s="253"/>
      <c r="L157" s="257"/>
      <c r="M157" s="258"/>
      <c r="N157" s="259"/>
      <c r="O157" s="259"/>
      <c r="P157" s="259"/>
      <c r="Q157" s="259"/>
      <c r="R157" s="259"/>
      <c r="S157" s="259"/>
      <c r="T157" s="26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1" t="s">
        <v>166</v>
      </c>
      <c r="AU157" s="261" t="s">
        <v>88</v>
      </c>
      <c r="AV157" s="15" t="s">
        <v>86</v>
      </c>
      <c r="AW157" s="15" t="s">
        <v>34</v>
      </c>
      <c r="AX157" s="15" t="s">
        <v>78</v>
      </c>
      <c r="AY157" s="261" t="s">
        <v>156</v>
      </c>
    </row>
    <row r="158" s="13" customFormat="1">
      <c r="A158" s="13"/>
      <c r="B158" s="229"/>
      <c r="C158" s="230"/>
      <c r="D158" s="231" t="s">
        <v>166</v>
      </c>
      <c r="E158" s="232" t="s">
        <v>1</v>
      </c>
      <c r="F158" s="233" t="s">
        <v>193</v>
      </c>
      <c r="G158" s="230"/>
      <c r="H158" s="234">
        <v>16.036000000000001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166</v>
      </c>
      <c r="AU158" s="240" t="s">
        <v>88</v>
      </c>
      <c r="AV158" s="13" t="s">
        <v>88</v>
      </c>
      <c r="AW158" s="13" t="s">
        <v>34</v>
      </c>
      <c r="AX158" s="13" t="s">
        <v>78</v>
      </c>
      <c r="AY158" s="240" t="s">
        <v>156</v>
      </c>
    </row>
    <row r="159" s="14" customFormat="1">
      <c r="A159" s="14"/>
      <c r="B159" s="241"/>
      <c r="C159" s="242"/>
      <c r="D159" s="231" t="s">
        <v>166</v>
      </c>
      <c r="E159" s="243" t="s">
        <v>1</v>
      </c>
      <c r="F159" s="244" t="s">
        <v>172</v>
      </c>
      <c r="G159" s="242"/>
      <c r="H159" s="245">
        <v>16.036000000000001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166</v>
      </c>
      <c r="AU159" s="251" t="s">
        <v>88</v>
      </c>
      <c r="AV159" s="14" t="s">
        <v>164</v>
      </c>
      <c r="AW159" s="14" t="s">
        <v>34</v>
      </c>
      <c r="AX159" s="14" t="s">
        <v>86</v>
      </c>
      <c r="AY159" s="251" t="s">
        <v>156</v>
      </c>
    </row>
    <row r="160" s="2" customFormat="1" ht="24.15" customHeight="1">
      <c r="A160" s="39"/>
      <c r="B160" s="40"/>
      <c r="C160" s="216" t="s">
        <v>198</v>
      </c>
      <c r="D160" s="216" t="s">
        <v>159</v>
      </c>
      <c r="E160" s="217" t="s">
        <v>199</v>
      </c>
      <c r="F160" s="218" t="s">
        <v>200</v>
      </c>
      <c r="G160" s="219" t="s">
        <v>162</v>
      </c>
      <c r="H160" s="220">
        <v>19.035</v>
      </c>
      <c r="I160" s="221"/>
      <c r="J160" s="222">
        <f>ROUND(I160*H160,2)</f>
        <v>0</v>
      </c>
      <c r="K160" s="218" t="s">
        <v>163</v>
      </c>
      <c r="L160" s="45"/>
      <c r="M160" s="223" t="s">
        <v>1</v>
      </c>
      <c r="N160" s="224" t="s">
        <v>43</v>
      </c>
      <c r="O160" s="92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7" t="s">
        <v>164</v>
      </c>
      <c r="AT160" s="227" t="s">
        <v>159</v>
      </c>
      <c r="AU160" s="227" t="s">
        <v>88</v>
      </c>
      <c r="AY160" s="18" t="s">
        <v>156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8" t="s">
        <v>86</v>
      </c>
      <c r="BK160" s="228">
        <f>ROUND(I160*H160,2)</f>
        <v>0</v>
      </c>
      <c r="BL160" s="18" t="s">
        <v>164</v>
      </c>
      <c r="BM160" s="227" t="s">
        <v>201</v>
      </c>
    </row>
    <row r="161" s="15" customFormat="1">
      <c r="A161" s="15"/>
      <c r="B161" s="252"/>
      <c r="C161" s="253"/>
      <c r="D161" s="231" t="s">
        <v>166</v>
      </c>
      <c r="E161" s="254" t="s">
        <v>1</v>
      </c>
      <c r="F161" s="255" t="s">
        <v>202</v>
      </c>
      <c r="G161" s="253"/>
      <c r="H161" s="254" t="s">
        <v>1</v>
      </c>
      <c r="I161" s="256"/>
      <c r="J161" s="253"/>
      <c r="K161" s="253"/>
      <c r="L161" s="257"/>
      <c r="M161" s="258"/>
      <c r="N161" s="259"/>
      <c r="O161" s="259"/>
      <c r="P161" s="259"/>
      <c r="Q161" s="259"/>
      <c r="R161" s="259"/>
      <c r="S161" s="259"/>
      <c r="T161" s="26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1" t="s">
        <v>166</v>
      </c>
      <c r="AU161" s="261" t="s">
        <v>88</v>
      </c>
      <c r="AV161" s="15" t="s">
        <v>86</v>
      </c>
      <c r="AW161" s="15" t="s">
        <v>34</v>
      </c>
      <c r="AX161" s="15" t="s">
        <v>78</v>
      </c>
      <c r="AY161" s="261" t="s">
        <v>156</v>
      </c>
    </row>
    <row r="162" s="13" customFormat="1">
      <c r="A162" s="13"/>
      <c r="B162" s="229"/>
      <c r="C162" s="230"/>
      <c r="D162" s="231" t="s">
        <v>166</v>
      </c>
      <c r="E162" s="232" t="s">
        <v>1</v>
      </c>
      <c r="F162" s="233" t="s">
        <v>203</v>
      </c>
      <c r="G162" s="230"/>
      <c r="H162" s="234">
        <v>19.035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166</v>
      </c>
      <c r="AU162" s="240" t="s">
        <v>88</v>
      </c>
      <c r="AV162" s="13" t="s">
        <v>88</v>
      </c>
      <c r="AW162" s="13" t="s">
        <v>34</v>
      </c>
      <c r="AX162" s="13" t="s">
        <v>78</v>
      </c>
      <c r="AY162" s="240" t="s">
        <v>156</v>
      </c>
    </row>
    <row r="163" s="14" customFormat="1">
      <c r="A163" s="14"/>
      <c r="B163" s="241"/>
      <c r="C163" s="242"/>
      <c r="D163" s="231" t="s">
        <v>166</v>
      </c>
      <c r="E163" s="243" t="s">
        <v>1</v>
      </c>
      <c r="F163" s="244" t="s">
        <v>172</v>
      </c>
      <c r="G163" s="242"/>
      <c r="H163" s="245">
        <v>19.035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166</v>
      </c>
      <c r="AU163" s="251" t="s">
        <v>88</v>
      </c>
      <c r="AV163" s="14" t="s">
        <v>164</v>
      </c>
      <c r="AW163" s="14" t="s">
        <v>34</v>
      </c>
      <c r="AX163" s="14" t="s">
        <v>86</v>
      </c>
      <c r="AY163" s="251" t="s">
        <v>156</v>
      </c>
    </row>
    <row r="164" s="12" customFormat="1" ht="22.8" customHeight="1">
      <c r="A164" s="12"/>
      <c r="B164" s="200"/>
      <c r="C164" s="201"/>
      <c r="D164" s="202" t="s">
        <v>77</v>
      </c>
      <c r="E164" s="214" t="s">
        <v>204</v>
      </c>
      <c r="F164" s="214" t="s">
        <v>205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SUM(P165:P204)</f>
        <v>0</v>
      </c>
      <c r="Q164" s="208"/>
      <c r="R164" s="209">
        <f>SUM(R165:R204)</f>
        <v>0.0033650000000000004</v>
      </c>
      <c r="S164" s="208"/>
      <c r="T164" s="210">
        <f>SUM(T165:T204)</f>
        <v>1.37625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86</v>
      </c>
      <c r="AT164" s="212" t="s">
        <v>77</v>
      </c>
      <c r="AU164" s="212" t="s">
        <v>86</v>
      </c>
      <c r="AY164" s="211" t="s">
        <v>156</v>
      </c>
      <c r="BK164" s="213">
        <f>SUM(BK165:BK204)</f>
        <v>0</v>
      </c>
    </row>
    <row r="165" s="2" customFormat="1" ht="24.15" customHeight="1">
      <c r="A165" s="39"/>
      <c r="B165" s="40"/>
      <c r="C165" s="216" t="s">
        <v>206</v>
      </c>
      <c r="D165" s="216" t="s">
        <v>159</v>
      </c>
      <c r="E165" s="217" t="s">
        <v>207</v>
      </c>
      <c r="F165" s="218" t="s">
        <v>208</v>
      </c>
      <c r="G165" s="219" t="s">
        <v>176</v>
      </c>
      <c r="H165" s="220">
        <v>5</v>
      </c>
      <c r="I165" s="221"/>
      <c r="J165" s="222">
        <f>ROUND(I165*H165,2)</f>
        <v>0</v>
      </c>
      <c r="K165" s="218" t="s">
        <v>163</v>
      </c>
      <c r="L165" s="45"/>
      <c r="M165" s="223" t="s">
        <v>1</v>
      </c>
      <c r="N165" s="224" t="s">
        <v>43</v>
      </c>
      <c r="O165" s="92"/>
      <c r="P165" s="225">
        <f>O165*H165</f>
        <v>0</v>
      </c>
      <c r="Q165" s="225">
        <v>0</v>
      </c>
      <c r="R165" s="225">
        <f>Q165*H165</f>
        <v>0</v>
      </c>
      <c r="S165" s="225">
        <v>0.0030000000000000001</v>
      </c>
      <c r="T165" s="226">
        <f>S165*H165</f>
        <v>0.014999999999999999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7" t="s">
        <v>164</v>
      </c>
      <c r="AT165" s="227" t="s">
        <v>159</v>
      </c>
      <c r="AU165" s="227" t="s">
        <v>88</v>
      </c>
      <c r="AY165" s="18" t="s">
        <v>156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8" t="s">
        <v>86</v>
      </c>
      <c r="BK165" s="228">
        <f>ROUND(I165*H165,2)</f>
        <v>0</v>
      </c>
      <c r="BL165" s="18" t="s">
        <v>164</v>
      </c>
      <c r="BM165" s="227" t="s">
        <v>209</v>
      </c>
    </row>
    <row r="166" s="13" customFormat="1">
      <c r="A166" s="13"/>
      <c r="B166" s="229"/>
      <c r="C166" s="230"/>
      <c r="D166" s="231" t="s">
        <v>166</v>
      </c>
      <c r="E166" s="232" t="s">
        <v>1</v>
      </c>
      <c r="F166" s="233" t="s">
        <v>210</v>
      </c>
      <c r="G166" s="230"/>
      <c r="H166" s="234">
        <v>5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166</v>
      </c>
      <c r="AU166" s="240" t="s">
        <v>88</v>
      </c>
      <c r="AV166" s="13" t="s">
        <v>88</v>
      </c>
      <c r="AW166" s="13" t="s">
        <v>34</v>
      </c>
      <c r="AX166" s="13" t="s">
        <v>78</v>
      </c>
      <c r="AY166" s="240" t="s">
        <v>156</v>
      </c>
    </row>
    <row r="167" s="14" customFormat="1">
      <c r="A167" s="14"/>
      <c r="B167" s="241"/>
      <c r="C167" s="242"/>
      <c r="D167" s="231" t="s">
        <v>166</v>
      </c>
      <c r="E167" s="243" t="s">
        <v>1</v>
      </c>
      <c r="F167" s="244" t="s">
        <v>172</v>
      </c>
      <c r="G167" s="242"/>
      <c r="H167" s="245">
        <v>5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166</v>
      </c>
      <c r="AU167" s="251" t="s">
        <v>88</v>
      </c>
      <c r="AV167" s="14" t="s">
        <v>164</v>
      </c>
      <c r="AW167" s="14" t="s">
        <v>34</v>
      </c>
      <c r="AX167" s="14" t="s">
        <v>86</v>
      </c>
      <c r="AY167" s="251" t="s">
        <v>156</v>
      </c>
    </row>
    <row r="168" s="2" customFormat="1" ht="24.15" customHeight="1">
      <c r="A168" s="39"/>
      <c r="B168" s="40"/>
      <c r="C168" s="216" t="s">
        <v>211</v>
      </c>
      <c r="D168" s="216" t="s">
        <v>159</v>
      </c>
      <c r="E168" s="217" t="s">
        <v>212</v>
      </c>
      <c r="F168" s="218" t="s">
        <v>213</v>
      </c>
      <c r="G168" s="219" t="s">
        <v>176</v>
      </c>
      <c r="H168" s="220">
        <v>2</v>
      </c>
      <c r="I168" s="221"/>
      <c r="J168" s="222">
        <f>ROUND(I168*H168,2)</f>
        <v>0</v>
      </c>
      <c r="K168" s="218" t="s">
        <v>163</v>
      </c>
      <c r="L168" s="45"/>
      <c r="M168" s="223" t="s">
        <v>1</v>
      </c>
      <c r="N168" s="224" t="s">
        <v>43</v>
      </c>
      <c r="O168" s="92"/>
      <c r="P168" s="225">
        <f>O168*H168</f>
        <v>0</v>
      </c>
      <c r="Q168" s="225">
        <v>0</v>
      </c>
      <c r="R168" s="225">
        <f>Q168*H168</f>
        <v>0</v>
      </c>
      <c r="S168" s="225">
        <v>0.002</v>
      </c>
      <c r="T168" s="226">
        <f>S168*H168</f>
        <v>0.0040000000000000001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7" t="s">
        <v>164</v>
      </c>
      <c r="AT168" s="227" t="s">
        <v>159</v>
      </c>
      <c r="AU168" s="227" t="s">
        <v>88</v>
      </c>
      <c r="AY168" s="18" t="s">
        <v>156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8" t="s">
        <v>86</v>
      </c>
      <c r="BK168" s="228">
        <f>ROUND(I168*H168,2)</f>
        <v>0</v>
      </c>
      <c r="BL168" s="18" t="s">
        <v>164</v>
      </c>
      <c r="BM168" s="227" t="s">
        <v>214</v>
      </c>
    </row>
    <row r="169" s="13" customFormat="1">
      <c r="A169" s="13"/>
      <c r="B169" s="229"/>
      <c r="C169" s="230"/>
      <c r="D169" s="231" t="s">
        <v>166</v>
      </c>
      <c r="E169" s="232" t="s">
        <v>1</v>
      </c>
      <c r="F169" s="233" t="s">
        <v>215</v>
      </c>
      <c r="G169" s="230"/>
      <c r="H169" s="234">
        <v>2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166</v>
      </c>
      <c r="AU169" s="240" t="s">
        <v>88</v>
      </c>
      <c r="AV169" s="13" t="s">
        <v>88</v>
      </c>
      <c r="AW169" s="13" t="s">
        <v>34</v>
      </c>
      <c r="AX169" s="13" t="s">
        <v>78</v>
      </c>
      <c r="AY169" s="240" t="s">
        <v>156</v>
      </c>
    </row>
    <row r="170" s="14" customFormat="1">
      <c r="A170" s="14"/>
      <c r="B170" s="241"/>
      <c r="C170" s="242"/>
      <c r="D170" s="231" t="s">
        <v>166</v>
      </c>
      <c r="E170" s="243" t="s">
        <v>1</v>
      </c>
      <c r="F170" s="244" t="s">
        <v>172</v>
      </c>
      <c r="G170" s="242"/>
      <c r="H170" s="245">
        <v>2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166</v>
      </c>
      <c r="AU170" s="251" t="s">
        <v>88</v>
      </c>
      <c r="AV170" s="14" t="s">
        <v>164</v>
      </c>
      <c r="AW170" s="14" t="s">
        <v>34</v>
      </c>
      <c r="AX170" s="14" t="s">
        <v>86</v>
      </c>
      <c r="AY170" s="251" t="s">
        <v>156</v>
      </c>
    </row>
    <row r="171" s="2" customFormat="1" ht="24.15" customHeight="1">
      <c r="A171" s="39"/>
      <c r="B171" s="40"/>
      <c r="C171" s="216" t="s">
        <v>216</v>
      </c>
      <c r="D171" s="216" t="s">
        <v>159</v>
      </c>
      <c r="E171" s="217" t="s">
        <v>217</v>
      </c>
      <c r="F171" s="218" t="s">
        <v>218</v>
      </c>
      <c r="G171" s="219" t="s">
        <v>219</v>
      </c>
      <c r="H171" s="220">
        <v>0.22400000000000001</v>
      </c>
      <c r="I171" s="221"/>
      <c r="J171" s="222">
        <f>ROUND(I171*H171,2)</f>
        <v>0</v>
      </c>
      <c r="K171" s="218" t="s">
        <v>163</v>
      </c>
      <c r="L171" s="45"/>
      <c r="M171" s="223" t="s">
        <v>1</v>
      </c>
      <c r="N171" s="224" t="s">
        <v>43</v>
      </c>
      <c r="O171" s="92"/>
      <c r="P171" s="225">
        <f>O171*H171</f>
        <v>0</v>
      </c>
      <c r="Q171" s="225">
        <v>0</v>
      </c>
      <c r="R171" s="225">
        <f>Q171*H171</f>
        <v>0</v>
      </c>
      <c r="S171" s="225">
        <v>1.8</v>
      </c>
      <c r="T171" s="226">
        <f>S171*H171</f>
        <v>0.4032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7" t="s">
        <v>164</v>
      </c>
      <c r="AT171" s="227" t="s">
        <v>159</v>
      </c>
      <c r="AU171" s="227" t="s">
        <v>88</v>
      </c>
      <c r="AY171" s="18" t="s">
        <v>156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8" t="s">
        <v>86</v>
      </c>
      <c r="BK171" s="228">
        <f>ROUND(I171*H171,2)</f>
        <v>0</v>
      </c>
      <c r="BL171" s="18" t="s">
        <v>164</v>
      </c>
      <c r="BM171" s="227" t="s">
        <v>220</v>
      </c>
    </row>
    <row r="172" s="13" customFormat="1">
      <c r="A172" s="13"/>
      <c r="B172" s="229"/>
      <c r="C172" s="230"/>
      <c r="D172" s="231" t="s">
        <v>166</v>
      </c>
      <c r="E172" s="232" t="s">
        <v>1</v>
      </c>
      <c r="F172" s="233" t="s">
        <v>221</v>
      </c>
      <c r="G172" s="230"/>
      <c r="H172" s="234">
        <v>0.22400000000000001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166</v>
      </c>
      <c r="AU172" s="240" t="s">
        <v>88</v>
      </c>
      <c r="AV172" s="13" t="s">
        <v>88</v>
      </c>
      <c r="AW172" s="13" t="s">
        <v>34</v>
      </c>
      <c r="AX172" s="13" t="s">
        <v>78</v>
      </c>
      <c r="AY172" s="240" t="s">
        <v>156</v>
      </c>
    </row>
    <row r="173" s="14" customFormat="1">
      <c r="A173" s="14"/>
      <c r="B173" s="241"/>
      <c r="C173" s="242"/>
      <c r="D173" s="231" t="s">
        <v>166</v>
      </c>
      <c r="E173" s="243" t="s">
        <v>1</v>
      </c>
      <c r="F173" s="244" t="s">
        <v>172</v>
      </c>
      <c r="G173" s="242"/>
      <c r="H173" s="245">
        <v>0.22400000000000001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166</v>
      </c>
      <c r="AU173" s="251" t="s">
        <v>88</v>
      </c>
      <c r="AV173" s="14" t="s">
        <v>164</v>
      </c>
      <c r="AW173" s="14" t="s">
        <v>34</v>
      </c>
      <c r="AX173" s="14" t="s">
        <v>86</v>
      </c>
      <c r="AY173" s="251" t="s">
        <v>156</v>
      </c>
    </row>
    <row r="174" s="2" customFormat="1" ht="24.15" customHeight="1">
      <c r="A174" s="39"/>
      <c r="B174" s="40"/>
      <c r="C174" s="216" t="s">
        <v>222</v>
      </c>
      <c r="D174" s="216" t="s">
        <v>159</v>
      </c>
      <c r="E174" s="217" t="s">
        <v>223</v>
      </c>
      <c r="F174" s="218" t="s">
        <v>224</v>
      </c>
      <c r="G174" s="219" t="s">
        <v>176</v>
      </c>
      <c r="H174" s="220">
        <v>16</v>
      </c>
      <c r="I174" s="221"/>
      <c r="J174" s="222">
        <f>ROUND(I174*H174,2)</f>
        <v>0</v>
      </c>
      <c r="K174" s="218" t="s">
        <v>163</v>
      </c>
      <c r="L174" s="45"/>
      <c r="M174" s="223" t="s">
        <v>1</v>
      </c>
      <c r="N174" s="224" t="s">
        <v>43</v>
      </c>
      <c r="O174" s="92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7" t="s">
        <v>164</v>
      </c>
      <c r="AT174" s="227" t="s">
        <v>159</v>
      </c>
      <c r="AU174" s="227" t="s">
        <v>88</v>
      </c>
      <c r="AY174" s="18" t="s">
        <v>156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8" t="s">
        <v>86</v>
      </c>
      <c r="BK174" s="228">
        <f>ROUND(I174*H174,2)</f>
        <v>0</v>
      </c>
      <c r="BL174" s="18" t="s">
        <v>164</v>
      </c>
      <c r="BM174" s="227" t="s">
        <v>225</v>
      </c>
    </row>
    <row r="175" s="13" customFormat="1">
      <c r="A175" s="13"/>
      <c r="B175" s="229"/>
      <c r="C175" s="230"/>
      <c r="D175" s="231" t="s">
        <v>166</v>
      </c>
      <c r="E175" s="232" t="s">
        <v>1</v>
      </c>
      <c r="F175" s="233" t="s">
        <v>226</v>
      </c>
      <c r="G175" s="230"/>
      <c r="H175" s="234">
        <v>16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166</v>
      </c>
      <c r="AU175" s="240" t="s">
        <v>88</v>
      </c>
      <c r="AV175" s="13" t="s">
        <v>88</v>
      </c>
      <c r="AW175" s="13" t="s">
        <v>34</v>
      </c>
      <c r="AX175" s="13" t="s">
        <v>78</v>
      </c>
      <c r="AY175" s="240" t="s">
        <v>156</v>
      </c>
    </row>
    <row r="176" s="14" customFormat="1">
      <c r="A176" s="14"/>
      <c r="B176" s="241"/>
      <c r="C176" s="242"/>
      <c r="D176" s="231" t="s">
        <v>166</v>
      </c>
      <c r="E176" s="243" t="s">
        <v>1</v>
      </c>
      <c r="F176" s="244" t="s">
        <v>172</v>
      </c>
      <c r="G176" s="242"/>
      <c r="H176" s="245">
        <v>16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166</v>
      </c>
      <c r="AU176" s="251" t="s">
        <v>88</v>
      </c>
      <c r="AV176" s="14" t="s">
        <v>164</v>
      </c>
      <c r="AW176" s="14" t="s">
        <v>34</v>
      </c>
      <c r="AX176" s="14" t="s">
        <v>86</v>
      </c>
      <c r="AY176" s="251" t="s">
        <v>156</v>
      </c>
    </row>
    <row r="177" s="2" customFormat="1" ht="24.15" customHeight="1">
      <c r="A177" s="39"/>
      <c r="B177" s="40"/>
      <c r="C177" s="216" t="s">
        <v>227</v>
      </c>
      <c r="D177" s="216" t="s">
        <v>159</v>
      </c>
      <c r="E177" s="217" t="s">
        <v>228</v>
      </c>
      <c r="F177" s="218" t="s">
        <v>229</v>
      </c>
      <c r="G177" s="219" t="s">
        <v>182</v>
      </c>
      <c r="H177" s="220">
        <v>6</v>
      </c>
      <c r="I177" s="221"/>
      <c r="J177" s="222">
        <f>ROUND(I177*H177,2)</f>
        <v>0</v>
      </c>
      <c r="K177" s="218" t="s">
        <v>163</v>
      </c>
      <c r="L177" s="45"/>
      <c r="M177" s="223" t="s">
        <v>1</v>
      </c>
      <c r="N177" s="224" t="s">
        <v>43</v>
      </c>
      <c r="O177" s="92"/>
      <c r="P177" s="225">
        <f>O177*H177</f>
        <v>0</v>
      </c>
      <c r="Q177" s="225">
        <v>0</v>
      </c>
      <c r="R177" s="225">
        <f>Q177*H177</f>
        <v>0</v>
      </c>
      <c r="S177" s="225">
        <v>0.0089999999999999993</v>
      </c>
      <c r="T177" s="226">
        <f>S177*H177</f>
        <v>0.053999999999999992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7" t="s">
        <v>164</v>
      </c>
      <c r="AT177" s="227" t="s">
        <v>159</v>
      </c>
      <c r="AU177" s="227" t="s">
        <v>88</v>
      </c>
      <c r="AY177" s="18" t="s">
        <v>156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8" t="s">
        <v>86</v>
      </c>
      <c r="BK177" s="228">
        <f>ROUND(I177*H177,2)</f>
        <v>0</v>
      </c>
      <c r="BL177" s="18" t="s">
        <v>164</v>
      </c>
      <c r="BM177" s="227" t="s">
        <v>230</v>
      </c>
    </row>
    <row r="178" s="13" customFormat="1">
      <c r="A178" s="13"/>
      <c r="B178" s="229"/>
      <c r="C178" s="230"/>
      <c r="D178" s="231" t="s">
        <v>166</v>
      </c>
      <c r="E178" s="232" t="s">
        <v>1</v>
      </c>
      <c r="F178" s="233" t="s">
        <v>231</v>
      </c>
      <c r="G178" s="230"/>
      <c r="H178" s="234">
        <v>4.5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166</v>
      </c>
      <c r="AU178" s="240" t="s">
        <v>88</v>
      </c>
      <c r="AV178" s="13" t="s">
        <v>88</v>
      </c>
      <c r="AW178" s="13" t="s">
        <v>34</v>
      </c>
      <c r="AX178" s="13" t="s">
        <v>78</v>
      </c>
      <c r="AY178" s="240" t="s">
        <v>156</v>
      </c>
    </row>
    <row r="179" s="16" customFormat="1">
      <c r="A179" s="16"/>
      <c r="B179" s="262"/>
      <c r="C179" s="263"/>
      <c r="D179" s="231" t="s">
        <v>166</v>
      </c>
      <c r="E179" s="264" t="s">
        <v>114</v>
      </c>
      <c r="F179" s="265" t="s">
        <v>232</v>
      </c>
      <c r="G179" s="263"/>
      <c r="H179" s="266">
        <v>4.5</v>
      </c>
      <c r="I179" s="267"/>
      <c r="J179" s="263"/>
      <c r="K179" s="263"/>
      <c r="L179" s="268"/>
      <c r="M179" s="269"/>
      <c r="N179" s="270"/>
      <c r="O179" s="270"/>
      <c r="P179" s="270"/>
      <c r="Q179" s="270"/>
      <c r="R179" s="270"/>
      <c r="S179" s="270"/>
      <c r="T179" s="271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72" t="s">
        <v>166</v>
      </c>
      <c r="AU179" s="272" t="s">
        <v>88</v>
      </c>
      <c r="AV179" s="16" t="s">
        <v>233</v>
      </c>
      <c r="AW179" s="16" t="s">
        <v>34</v>
      </c>
      <c r="AX179" s="16" t="s">
        <v>78</v>
      </c>
      <c r="AY179" s="272" t="s">
        <v>156</v>
      </c>
    </row>
    <row r="180" s="13" customFormat="1">
      <c r="A180" s="13"/>
      <c r="B180" s="229"/>
      <c r="C180" s="230"/>
      <c r="D180" s="231" t="s">
        <v>166</v>
      </c>
      <c r="E180" s="232" t="s">
        <v>1</v>
      </c>
      <c r="F180" s="233" t="s">
        <v>234</v>
      </c>
      <c r="G180" s="230"/>
      <c r="H180" s="234">
        <v>1.5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166</v>
      </c>
      <c r="AU180" s="240" t="s">
        <v>88</v>
      </c>
      <c r="AV180" s="13" t="s">
        <v>88</v>
      </c>
      <c r="AW180" s="13" t="s">
        <v>34</v>
      </c>
      <c r="AX180" s="13" t="s">
        <v>78</v>
      </c>
      <c r="AY180" s="240" t="s">
        <v>156</v>
      </c>
    </row>
    <row r="181" s="16" customFormat="1">
      <c r="A181" s="16"/>
      <c r="B181" s="262"/>
      <c r="C181" s="263"/>
      <c r="D181" s="231" t="s">
        <v>166</v>
      </c>
      <c r="E181" s="264" t="s">
        <v>110</v>
      </c>
      <c r="F181" s="265" t="s">
        <v>232</v>
      </c>
      <c r="G181" s="263"/>
      <c r="H181" s="266">
        <v>1.5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2" t="s">
        <v>166</v>
      </c>
      <c r="AU181" s="272" t="s">
        <v>88</v>
      </c>
      <c r="AV181" s="16" t="s">
        <v>233</v>
      </c>
      <c r="AW181" s="16" t="s">
        <v>34</v>
      </c>
      <c r="AX181" s="16" t="s">
        <v>78</v>
      </c>
      <c r="AY181" s="272" t="s">
        <v>156</v>
      </c>
    </row>
    <row r="182" s="14" customFormat="1">
      <c r="A182" s="14"/>
      <c r="B182" s="241"/>
      <c r="C182" s="242"/>
      <c r="D182" s="231" t="s">
        <v>166</v>
      </c>
      <c r="E182" s="243" t="s">
        <v>112</v>
      </c>
      <c r="F182" s="244" t="s">
        <v>172</v>
      </c>
      <c r="G182" s="242"/>
      <c r="H182" s="245">
        <v>6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166</v>
      </c>
      <c r="AU182" s="251" t="s">
        <v>88</v>
      </c>
      <c r="AV182" s="14" t="s">
        <v>164</v>
      </c>
      <c r="AW182" s="14" t="s">
        <v>34</v>
      </c>
      <c r="AX182" s="14" t="s">
        <v>86</v>
      </c>
      <c r="AY182" s="251" t="s">
        <v>156</v>
      </c>
    </row>
    <row r="183" s="2" customFormat="1" ht="21.75" customHeight="1">
      <c r="A183" s="39"/>
      <c r="B183" s="40"/>
      <c r="C183" s="216" t="s">
        <v>235</v>
      </c>
      <c r="D183" s="216" t="s">
        <v>159</v>
      </c>
      <c r="E183" s="217" t="s">
        <v>236</v>
      </c>
      <c r="F183" s="218" t="s">
        <v>237</v>
      </c>
      <c r="G183" s="219" t="s">
        <v>182</v>
      </c>
      <c r="H183" s="220">
        <v>88.900000000000006</v>
      </c>
      <c r="I183" s="221"/>
      <c r="J183" s="222">
        <f>ROUND(I183*H183,2)</f>
        <v>0</v>
      </c>
      <c r="K183" s="218" t="s">
        <v>163</v>
      </c>
      <c r="L183" s="45"/>
      <c r="M183" s="223" t="s">
        <v>1</v>
      </c>
      <c r="N183" s="224" t="s">
        <v>43</v>
      </c>
      <c r="O183" s="92"/>
      <c r="P183" s="225">
        <f>O183*H183</f>
        <v>0</v>
      </c>
      <c r="Q183" s="225">
        <v>2.0000000000000002E-05</v>
      </c>
      <c r="R183" s="225">
        <f>Q183*H183</f>
        <v>0.0017780000000000003</v>
      </c>
      <c r="S183" s="225">
        <v>0.002</v>
      </c>
      <c r="T183" s="226">
        <f>S183*H183</f>
        <v>0.17780000000000001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7" t="s">
        <v>164</v>
      </c>
      <c r="AT183" s="227" t="s">
        <v>159</v>
      </c>
      <c r="AU183" s="227" t="s">
        <v>88</v>
      </c>
      <c r="AY183" s="18" t="s">
        <v>156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8" t="s">
        <v>86</v>
      </c>
      <c r="BK183" s="228">
        <f>ROUND(I183*H183,2)</f>
        <v>0</v>
      </c>
      <c r="BL183" s="18" t="s">
        <v>164</v>
      </c>
      <c r="BM183" s="227" t="s">
        <v>238</v>
      </c>
    </row>
    <row r="184" s="15" customFormat="1">
      <c r="A184" s="15"/>
      <c r="B184" s="252"/>
      <c r="C184" s="253"/>
      <c r="D184" s="231" t="s">
        <v>166</v>
      </c>
      <c r="E184" s="254" t="s">
        <v>1</v>
      </c>
      <c r="F184" s="255" t="s">
        <v>239</v>
      </c>
      <c r="G184" s="253"/>
      <c r="H184" s="254" t="s">
        <v>1</v>
      </c>
      <c r="I184" s="256"/>
      <c r="J184" s="253"/>
      <c r="K184" s="253"/>
      <c r="L184" s="257"/>
      <c r="M184" s="258"/>
      <c r="N184" s="259"/>
      <c r="O184" s="259"/>
      <c r="P184" s="259"/>
      <c r="Q184" s="259"/>
      <c r="R184" s="259"/>
      <c r="S184" s="259"/>
      <c r="T184" s="26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1" t="s">
        <v>166</v>
      </c>
      <c r="AU184" s="261" t="s">
        <v>88</v>
      </c>
      <c r="AV184" s="15" t="s">
        <v>86</v>
      </c>
      <c r="AW184" s="15" t="s">
        <v>34</v>
      </c>
      <c r="AX184" s="15" t="s">
        <v>78</v>
      </c>
      <c r="AY184" s="261" t="s">
        <v>156</v>
      </c>
    </row>
    <row r="185" s="13" customFormat="1">
      <c r="A185" s="13"/>
      <c r="B185" s="229"/>
      <c r="C185" s="230"/>
      <c r="D185" s="231" t="s">
        <v>166</v>
      </c>
      <c r="E185" s="232" t="s">
        <v>1</v>
      </c>
      <c r="F185" s="233" t="s">
        <v>240</v>
      </c>
      <c r="G185" s="230"/>
      <c r="H185" s="234">
        <v>19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166</v>
      </c>
      <c r="AU185" s="240" t="s">
        <v>88</v>
      </c>
      <c r="AV185" s="13" t="s">
        <v>88</v>
      </c>
      <c r="AW185" s="13" t="s">
        <v>34</v>
      </c>
      <c r="AX185" s="13" t="s">
        <v>78</v>
      </c>
      <c r="AY185" s="240" t="s">
        <v>156</v>
      </c>
    </row>
    <row r="186" s="15" customFormat="1">
      <c r="A186" s="15"/>
      <c r="B186" s="252"/>
      <c r="C186" s="253"/>
      <c r="D186" s="231" t="s">
        <v>166</v>
      </c>
      <c r="E186" s="254" t="s">
        <v>1</v>
      </c>
      <c r="F186" s="255" t="s">
        <v>202</v>
      </c>
      <c r="G186" s="253"/>
      <c r="H186" s="254" t="s">
        <v>1</v>
      </c>
      <c r="I186" s="256"/>
      <c r="J186" s="253"/>
      <c r="K186" s="253"/>
      <c r="L186" s="257"/>
      <c r="M186" s="258"/>
      <c r="N186" s="259"/>
      <c r="O186" s="259"/>
      <c r="P186" s="259"/>
      <c r="Q186" s="259"/>
      <c r="R186" s="259"/>
      <c r="S186" s="259"/>
      <c r="T186" s="26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1" t="s">
        <v>166</v>
      </c>
      <c r="AU186" s="261" t="s">
        <v>88</v>
      </c>
      <c r="AV186" s="15" t="s">
        <v>86</v>
      </c>
      <c r="AW186" s="15" t="s">
        <v>34</v>
      </c>
      <c r="AX186" s="15" t="s">
        <v>78</v>
      </c>
      <c r="AY186" s="261" t="s">
        <v>156</v>
      </c>
    </row>
    <row r="187" s="13" customFormat="1">
      <c r="A187" s="13"/>
      <c r="B187" s="229"/>
      <c r="C187" s="230"/>
      <c r="D187" s="231" t="s">
        <v>166</v>
      </c>
      <c r="E187" s="232" t="s">
        <v>1</v>
      </c>
      <c r="F187" s="233" t="s">
        <v>241</v>
      </c>
      <c r="G187" s="230"/>
      <c r="H187" s="234">
        <v>8.5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166</v>
      </c>
      <c r="AU187" s="240" t="s">
        <v>88</v>
      </c>
      <c r="AV187" s="13" t="s">
        <v>88</v>
      </c>
      <c r="AW187" s="13" t="s">
        <v>34</v>
      </c>
      <c r="AX187" s="13" t="s">
        <v>78</v>
      </c>
      <c r="AY187" s="240" t="s">
        <v>156</v>
      </c>
    </row>
    <row r="188" s="13" customFormat="1">
      <c r="A188" s="13"/>
      <c r="B188" s="229"/>
      <c r="C188" s="230"/>
      <c r="D188" s="231" t="s">
        <v>166</v>
      </c>
      <c r="E188" s="232" t="s">
        <v>1</v>
      </c>
      <c r="F188" s="233" t="s">
        <v>242</v>
      </c>
      <c r="G188" s="230"/>
      <c r="H188" s="234">
        <v>30.100000000000001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166</v>
      </c>
      <c r="AU188" s="240" t="s">
        <v>88</v>
      </c>
      <c r="AV188" s="13" t="s">
        <v>88</v>
      </c>
      <c r="AW188" s="13" t="s">
        <v>34</v>
      </c>
      <c r="AX188" s="13" t="s">
        <v>78</v>
      </c>
      <c r="AY188" s="240" t="s">
        <v>156</v>
      </c>
    </row>
    <row r="189" s="13" customFormat="1">
      <c r="A189" s="13"/>
      <c r="B189" s="229"/>
      <c r="C189" s="230"/>
      <c r="D189" s="231" t="s">
        <v>166</v>
      </c>
      <c r="E189" s="232" t="s">
        <v>1</v>
      </c>
      <c r="F189" s="233" t="s">
        <v>243</v>
      </c>
      <c r="G189" s="230"/>
      <c r="H189" s="234">
        <v>31.300000000000001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166</v>
      </c>
      <c r="AU189" s="240" t="s">
        <v>88</v>
      </c>
      <c r="AV189" s="13" t="s">
        <v>88</v>
      </c>
      <c r="AW189" s="13" t="s">
        <v>34</v>
      </c>
      <c r="AX189" s="13" t="s">
        <v>78</v>
      </c>
      <c r="AY189" s="240" t="s">
        <v>156</v>
      </c>
    </row>
    <row r="190" s="14" customFormat="1">
      <c r="A190" s="14"/>
      <c r="B190" s="241"/>
      <c r="C190" s="242"/>
      <c r="D190" s="231" t="s">
        <v>166</v>
      </c>
      <c r="E190" s="243" t="s">
        <v>244</v>
      </c>
      <c r="F190" s="244" t="s">
        <v>172</v>
      </c>
      <c r="G190" s="242"/>
      <c r="H190" s="245">
        <v>88.900000000000006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166</v>
      </c>
      <c r="AU190" s="251" t="s">
        <v>88</v>
      </c>
      <c r="AV190" s="14" t="s">
        <v>164</v>
      </c>
      <c r="AW190" s="14" t="s">
        <v>34</v>
      </c>
      <c r="AX190" s="14" t="s">
        <v>86</v>
      </c>
      <c r="AY190" s="251" t="s">
        <v>156</v>
      </c>
    </row>
    <row r="191" s="2" customFormat="1" ht="24.15" customHeight="1">
      <c r="A191" s="39"/>
      <c r="B191" s="40"/>
      <c r="C191" s="216" t="s">
        <v>245</v>
      </c>
      <c r="D191" s="216" t="s">
        <v>159</v>
      </c>
      <c r="E191" s="217" t="s">
        <v>246</v>
      </c>
      <c r="F191" s="218" t="s">
        <v>247</v>
      </c>
      <c r="G191" s="219" t="s">
        <v>182</v>
      </c>
      <c r="H191" s="220">
        <v>33.75</v>
      </c>
      <c r="I191" s="221"/>
      <c r="J191" s="222">
        <f>ROUND(I191*H191,2)</f>
        <v>0</v>
      </c>
      <c r="K191" s="218" t="s">
        <v>163</v>
      </c>
      <c r="L191" s="45"/>
      <c r="M191" s="223" t="s">
        <v>1</v>
      </c>
      <c r="N191" s="224" t="s">
        <v>43</v>
      </c>
      <c r="O191" s="92"/>
      <c r="P191" s="225">
        <f>O191*H191</f>
        <v>0</v>
      </c>
      <c r="Q191" s="225">
        <v>2.0000000000000002E-05</v>
      </c>
      <c r="R191" s="225">
        <f>Q191*H191</f>
        <v>0.00067500000000000004</v>
      </c>
      <c r="S191" s="225">
        <v>0.0030000000000000001</v>
      </c>
      <c r="T191" s="226">
        <f>S191*H191</f>
        <v>0.10125000000000001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7" t="s">
        <v>164</v>
      </c>
      <c r="AT191" s="227" t="s">
        <v>159</v>
      </c>
      <c r="AU191" s="227" t="s">
        <v>88</v>
      </c>
      <c r="AY191" s="18" t="s">
        <v>156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8" t="s">
        <v>86</v>
      </c>
      <c r="BK191" s="228">
        <f>ROUND(I191*H191,2)</f>
        <v>0</v>
      </c>
      <c r="BL191" s="18" t="s">
        <v>164</v>
      </c>
      <c r="BM191" s="227" t="s">
        <v>248</v>
      </c>
    </row>
    <row r="192" s="15" customFormat="1">
      <c r="A192" s="15"/>
      <c r="B192" s="252"/>
      <c r="C192" s="253"/>
      <c r="D192" s="231" t="s">
        <v>166</v>
      </c>
      <c r="E192" s="254" t="s">
        <v>1</v>
      </c>
      <c r="F192" s="255" t="s">
        <v>202</v>
      </c>
      <c r="G192" s="253"/>
      <c r="H192" s="254" t="s">
        <v>1</v>
      </c>
      <c r="I192" s="256"/>
      <c r="J192" s="253"/>
      <c r="K192" s="253"/>
      <c r="L192" s="257"/>
      <c r="M192" s="258"/>
      <c r="N192" s="259"/>
      <c r="O192" s="259"/>
      <c r="P192" s="259"/>
      <c r="Q192" s="259"/>
      <c r="R192" s="259"/>
      <c r="S192" s="259"/>
      <c r="T192" s="260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1" t="s">
        <v>166</v>
      </c>
      <c r="AU192" s="261" t="s">
        <v>88</v>
      </c>
      <c r="AV192" s="15" t="s">
        <v>86</v>
      </c>
      <c r="AW192" s="15" t="s">
        <v>34</v>
      </c>
      <c r="AX192" s="15" t="s">
        <v>78</v>
      </c>
      <c r="AY192" s="261" t="s">
        <v>156</v>
      </c>
    </row>
    <row r="193" s="13" customFormat="1">
      <c r="A193" s="13"/>
      <c r="B193" s="229"/>
      <c r="C193" s="230"/>
      <c r="D193" s="231" t="s">
        <v>166</v>
      </c>
      <c r="E193" s="232" t="s">
        <v>1</v>
      </c>
      <c r="F193" s="233" t="s">
        <v>249</v>
      </c>
      <c r="G193" s="230"/>
      <c r="H193" s="234">
        <v>33.75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166</v>
      </c>
      <c r="AU193" s="240" t="s">
        <v>88</v>
      </c>
      <c r="AV193" s="13" t="s">
        <v>88</v>
      </c>
      <c r="AW193" s="13" t="s">
        <v>34</v>
      </c>
      <c r="AX193" s="13" t="s">
        <v>78</v>
      </c>
      <c r="AY193" s="240" t="s">
        <v>156</v>
      </c>
    </row>
    <row r="194" s="14" customFormat="1">
      <c r="A194" s="14"/>
      <c r="B194" s="241"/>
      <c r="C194" s="242"/>
      <c r="D194" s="231" t="s">
        <v>166</v>
      </c>
      <c r="E194" s="243" t="s">
        <v>250</v>
      </c>
      <c r="F194" s="244" t="s">
        <v>172</v>
      </c>
      <c r="G194" s="242"/>
      <c r="H194" s="245">
        <v>33.75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166</v>
      </c>
      <c r="AU194" s="251" t="s">
        <v>88</v>
      </c>
      <c r="AV194" s="14" t="s">
        <v>164</v>
      </c>
      <c r="AW194" s="14" t="s">
        <v>34</v>
      </c>
      <c r="AX194" s="14" t="s">
        <v>86</v>
      </c>
      <c r="AY194" s="251" t="s">
        <v>156</v>
      </c>
    </row>
    <row r="195" s="2" customFormat="1" ht="24.15" customHeight="1">
      <c r="A195" s="39"/>
      <c r="B195" s="40"/>
      <c r="C195" s="216" t="s">
        <v>251</v>
      </c>
      <c r="D195" s="216" t="s">
        <v>159</v>
      </c>
      <c r="E195" s="217" t="s">
        <v>252</v>
      </c>
      <c r="F195" s="218" t="s">
        <v>253</v>
      </c>
      <c r="G195" s="219" t="s">
        <v>182</v>
      </c>
      <c r="H195" s="220">
        <v>91.200000000000003</v>
      </c>
      <c r="I195" s="221"/>
      <c r="J195" s="222">
        <f>ROUND(I195*H195,2)</f>
        <v>0</v>
      </c>
      <c r="K195" s="218" t="s">
        <v>163</v>
      </c>
      <c r="L195" s="45"/>
      <c r="M195" s="223" t="s">
        <v>1</v>
      </c>
      <c r="N195" s="224" t="s">
        <v>43</v>
      </c>
      <c r="O195" s="92"/>
      <c r="P195" s="225">
        <f>O195*H195</f>
        <v>0</v>
      </c>
      <c r="Q195" s="225">
        <v>1.0000000000000001E-05</v>
      </c>
      <c r="R195" s="225">
        <f>Q195*H195</f>
        <v>0.00091200000000000005</v>
      </c>
      <c r="S195" s="225">
        <v>0.002</v>
      </c>
      <c r="T195" s="226">
        <f>S195*H195</f>
        <v>0.18240000000000001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7" t="s">
        <v>164</v>
      </c>
      <c r="AT195" s="227" t="s">
        <v>159</v>
      </c>
      <c r="AU195" s="227" t="s">
        <v>88</v>
      </c>
      <c r="AY195" s="18" t="s">
        <v>156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8" t="s">
        <v>86</v>
      </c>
      <c r="BK195" s="228">
        <f>ROUND(I195*H195,2)</f>
        <v>0</v>
      </c>
      <c r="BL195" s="18" t="s">
        <v>164</v>
      </c>
      <c r="BM195" s="227" t="s">
        <v>254</v>
      </c>
    </row>
    <row r="196" s="15" customFormat="1">
      <c r="A196" s="15"/>
      <c r="B196" s="252"/>
      <c r="C196" s="253"/>
      <c r="D196" s="231" t="s">
        <v>166</v>
      </c>
      <c r="E196" s="254" t="s">
        <v>1</v>
      </c>
      <c r="F196" s="255" t="s">
        <v>202</v>
      </c>
      <c r="G196" s="253"/>
      <c r="H196" s="254" t="s">
        <v>1</v>
      </c>
      <c r="I196" s="256"/>
      <c r="J196" s="253"/>
      <c r="K196" s="253"/>
      <c r="L196" s="257"/>
      <c r="M196" s="258"/>
      <c r="N196" s="259"/>
      <c r="O196" s="259"/>
      <c r="P196" s="259"/>
      <c r="Q196" s="259"/>
      <c r="R196" s="259"/>
      <c r="S196" s="259"/>
      <c r="T196" s="26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1" t="s">
        <v>166</v>
      </c>
      <c r="AU196" s="261" t="s">
        <v>88</v>
      </c>
      <c r="AV196" s="15" t="s">
        <v>86</v>
      </c>
      <c r="AW196" s="15" t="s">
        <v>34</v>
      </c>
      <c r="AX196" s="15" t="s">
        <v>78</v>
      </c>
      <c r="AY196" s="261" t="s">
        <v>156</v>
      </c>
    </row>
    <row r="197" s="13" customFormat="1">
      <c r="A197" s="13"/>
      <c r="B197" s="229"/>
      <c r="C197" s="230"/>
      <c r="D197" s="231" t="s">
        <v>166</v>
      </c>
      <c r="E197" s="232" t="s">
        <v>1</v>
      </c>
      <c r="F197" s="233" t="s">
        <v>255</v>
      </c>
      <c r="G197" s="230"/>
      <c r="H197" s="234">
        <v>91.200000000000003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166</v>
      </c>
      <c r="AU197" s="240" t="s">
        <v>88</v>
      </c>
      <c r="AV197" s="13" t="s">
        <v>88</v>
      </c>
      <c r="AW197" s="13" t="s">
        <v>34</v>
      </c>
      <c r="AX197" s="13" t="s">
        <v>78</v>
      </c>
      <c r="AY197" s="240" t="s">
        <v>156</v>
      </c>
    </row>
    <row r="198" s="14" customFormat="1">
      <c r="A198" s="14"/>
      <c r="B198" s="241"/>
      <c r="C198" s="242"/>
      <c r="D198" s="231" t="s">
        <v>166</v>
      </c>
      <c r="E198" s="243" t="s">
        <v>91</v>
      </c>
      <c r="F198" s="244" t="s">
        <v>172</v>
      </c>
      <c r="G198" s="242"/>
      <c r="H198" s="245">
        <v>91.200000000000003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166</v>
      </c>
      <c r="AU198" s="251" t="s">
        <v>88</v>
      </c>
      <c r="AV198" s="14" t="s">
        <v>164</v>
      </c>
      <c r="AW198" s="14" t="s">
        <v>34</v>
      </c>
      <c r="AX198" s="14" t="s">
        <v>86</v>
      </c>
      <c r="AY198" s="251" t="s">
        <v>156</v>
      </c>
    </row>
    <row r="199" s="2" customFormat="1" ht="24.15" customHeight="1">
      <c r="A199" s="39"/>
      <c r="B199" s="40"/>
      <c r="C199" s="216" t="s">
        <v>256</v>
      </c>
      <c r="D199" s="216" t="s">
        <v>159</v>
      </c>
      <c r="E199" s="217" t="s">
        <v>257</v>
      </c>
      <c r="F199" s="218" t="s">
        <v>258</v>
      </c>
      <c r="G199" s="219" t="s">
        <v>162</v>
      </c>
      <c r="H199" s="220">
        <v>6.4500000000000002</v>
      </c>
      <c r="I199" s="221"/>
      <c r="J199" s="222">
        <f>ROUND(I199*H199,2)</f>
        <v>0</v>
      </c>
      <c r="K199" s="218" t="s">
        <v>163</v>
      </c>
      <c r="L199" s="45"/>
      <c r="M199" s="223" t="s">
        <v>1</v>
      </c>
      <c r="N199" s="224" t="s">
        <v>43</v>
      </c>
      <c r="O199" s="92"/>
      <c r="P199" s="225">
        <f>O199*H199</f>
        <v>0</v>
      </c>
      <c r="Q199" s="225">
        <v>0</v>
      </c>
      <c r="R199" s="225">
        <f>Q199*H199</f>
        <v>0</v>
      </c>
      <c r="S199" s="225">
        <v>0.068000000000000005</v>
      </c>
      <c r="T199" s="226">
        <f>S199*H199</f>
        <v>0.43860000000000005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7" t="s">
        <v>164</v>
      </c>
      <c r="AT199" s="227" t="s">
        <v>159</v>
      </c>
      <c r="AU199" s="227" t="s">
        <v>88</v>
      </c>
      <c r="AY199" s="18" t="s">
        <v>156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8" t="s">
        <v>86</v>
      </c>
      <c r="BK199" s="228">
        <f>ROUND(I199*H199,2)</f>
        <v>0</v>
      </c>
      <c r="BL199" s="18" t="s">
        <v>164</v>
      </c>
      <c r="BM199" s="227" t="s">
        <v>259</v>
      </c>
    </row>
    <row r="200" s="15" customFormat="1">
      <c r="A200" s="15"/>
      <c r="B200" s="252"/>
      <c r="C200" s="253"/>
      <c r="D200" s="231" t="s">
        <v>166</v>
      </c>
      <c r="E200" s="254" t="s">
        <v>1</v>
      </c>
      <c r="F200" s="255" t="s">
        <v>202</v>
      </c>
      <c r="G200" s="253"/>
      <c r="H200" s="254" t="s">
        <v>1</v>
      </c>
      <c r="I200" s="256"/>
      <c r="J200" s="253"/>
      <c r="K200" s="253"/>
      <c r="L200" s="257"/>
      <c r="M200" s="258"/>
      <c r="N200" s="259"/>
      <c r="O200" s="259"/>
      <c r="P200" s="259"/>
      <c r="Q200" s="259"/>
      <c r="R200" s="259"/>
      <c r="S200" s="259"/>
      <c r="T200" s="26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1" t="s">
        <v>166</v>
      </c>
      <c r="AU200" s="261" t="s">
        <v>88</v>
      </c>
      <c r="AV200" s="15" t="s">
        <v>86</v>
      </c>
      <c r="AW200" s="15" t="s">
        <v>34</v>
      </c>
      <c r="AX200" s="15" t="s">
        <v>78</v>
      </c>
      <c r="AY200" s="261" t="s">
        <v>156</v>
      </c>
    </row>
    <row r="201" s="13" customFormat="1">
      <c r="A201" s="13"/>
      <c r="B201" s="229"/>
      <c r="C201" s="230"/>
      <c r="D201" s="231" t="s">
        <v>166</v>
      </c>
      <c r="E201" s="232" t="s">
        <v>1</v>
      </c>
      <c r="F201" s="233" t="s">
        <v>260</v>
      </c>
      <c r="G201" s="230"/>
      <c r="H201" s="234">
        <v>3.8250000000000002</v>
      </c>
      <c r="I201" s="235"/>
      <c r="J201" s="230"/>
      <c r="K201" s="230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166</v>
      </c>
      <c r="AU201" s="240" t="s">
        <v>88</v>
      </c>
      <c r="AV201" s="13" t="s">
        <v>88</v>
      </c>
      <c r="AW201" s="13" t="s">
        <v>34</v>
      </c>
      <c r="AX201" s="13" t="s">
        <v>78</v>
      </c>
      <c r="AY201" s="240" t="s">
        <v>156</v>
      </c>
    </row>
    <row r="202" s="13" customFormat="1">
      <c r="A202" s="13"/>
      <c r="B202" s="229"/>
      <c r="C202" s="230"/>
      <c r="D202" s="231" t="s">
        <v>166</v>
      </c>
      <c r="E202" s="232" t="s">
        <v>1</v>
      </c>
      <c r="F202" s="233" t="s">
        <v>261</v>
      </c>
      <c r="G202" s="230"/>
      <c r="H202" s="234">
        <v>2.625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166</v>
      </c>
      <c r="AU202" s="240" t="s">
        <v>88</v>
      </c>
      <c r="AV202" s="13" t="s">
        <v>88</v>
      </c>
      <c r="AW202" s="13" t="s">
        <v>34</v>
      </c>
      <c r="AX202" s="13" t="s">
        <v>78</v>
      </c>
      <c r="AY202" s="240" t="s">
        <v>156</v>
      </c>
    </row>
    <row r="203" s="14" customFormat="1">
      <c r="A203" s="14"/>
      <c r="B203" s="241"/>
      <c r="C203" s="242"/>
      <c r="D203" s="231" t="s">
        <v>166</v>
      </c>
      <c r="E203" s="243" t="s">
        <v>1</v>
      </c>
      <c r="F203" s="244" t="s">
        <v>172</v>
      </c>
      <c r="G203" s="242"/>
      <c r="H203" s="245">
        <v>6.4500000000000002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166</v>
      </c>
      <c r="AU203" s="251" t="s">
        <v>88</v>
      </c>
      <c r="AV203" s="14" t="s">
        <v>164</v>
      </c>
      <c r="AW203" s="14" t="s">
        <v>34</v>
      </c>
      <c r="AX203" s="14" t="s">
        <v>86</v>
      </c>
      <c r="AY203" s="251" t="s">
        <v>156</v>
      </c>
    </row>
    <row r="204" s="2" customFormat="1" ht="24.15" customHeight="1">
      <c r="A204" s="39"/>
      <c r="B204" s="40"/>
      <c r="C204" s="216" t="s">
        <v>262</v>
      </c>
      <c r="D204" s="216" t="s">
        <v>159</v>
      </c>
      <c r="E204" s="217" t="s">
        <v>263</v>
      </c>
      <c r="F204" s="218" t="s">
        <v>264</v>
      </c>
      <c r="G204" s="219" t="s">
        <v>265</v>
      </c>
      <c r="H204" s="220">
        <v>1</v>
      </c>
      <c r="I204" s="221"/>
      <c r="J204" s="222">
        <f>ROUND(I204*H204,2)</f>
        <v>0</v>
      </c>
      <c r="K204" s="218" t="s">
        <v>1</v>
      </c>
      <c r="L204" s="45"/>
      <c r="M204" s="223" t="s">
        <v>1</v>
      </c>
      <c r="N204" s="224" t="s">
        <v>43</v>
      </c>
      <c r="O204" s="92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7" t="s">
        <v>164</v>
      </c>
      <c r="AT204" s="227" t="s">
        <v>159</v>
      </c>
      <c r="AU204" s="227" t="s">
        <v>88</v>
      </c>
      <c r="AY204" s="18" t="s">
        <v>156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8" t="s">
        <v>86</v>
      </c>
      <c r="BK204" s="228">
        <f>ROUND(I204*H204,2)</f>
        <v>0</v>
      </c>
      <c r="BL204" s="18" t="s">
        <v>164</v>
      </c>
      <c r="BM204" s="227" t="s">
        <v>266</v>
      </c>
    </row>
    <row r="205" s="12" customFormat="1" ht="22.8" customHeight="1">
      <c r="A205" s="12"/>
      <c r="B205" s="200"/>
      <c r="C205" s="201"/>
      <c r="D205" s="202" t="s">
        <v>77</v>
      </c>
      <c r="E205" s="214" t="s">
        <v>267</v>
      </c>
      <c r="F205" s="214" t="s">
        <v>268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SUM(P206:P211)</f>
        <v>0</v>
      </c>
      <c r="Q205" s="208"/>
      <c r="R205" s="209">
        <f>SUM(R206:R211)</f>
        <v>0</v>
      </c>
      <c r="S205" s="208"/>
      <c r="T205" s="210">
        <f>SUM(T206:T211)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86</v>
      </c>
      <c r="AT205" s="212" t="s">
        <v>77</v>
      </c>
      <c r="AU205" s="212" t="s">
        <v>86</v>
      </c>
      <c r="AY205" s="211" t="s">
        <v>156</v>
      </c>
      <c r="BK205" s="213">
        <f>SUM(BK206:BK211)</f>
        <v>0</v>
      </c>
    </row>
    <row r="206" s="2" customFormat="1" ht="24.15" customHeight="1">
      <c r="A206" s="39"/>
      <c r="B206" s="40"/>
      <c r="C206" s="216" t="s">
        <v>269</v>
      </c>
      <c r="D206" s="216" t="s">
        <v>159</v>
      </c>
      <c r="E206" s="217" t="s">
        <v>270</v>
      </c>
      <c r="F206" s="218" t="s">
        <v>271</v>
      </c>
      <c r="G206" s="219" t="s">
        <v>176</v>
      </c>
      <c r="H206" s="220">
        <v>1</v>
      </c>
      <c r="I206" s="221"/>
      <c r="J206" s="222">
        <f>ROUND(I206*H206,2)</f>
        <v>0</v>
      </c>
      <c r="K206" s="218" t="s">
        <v>163</v>
      </c>
      <c r="L206" s="45"/>
      <c r="M206" s="223" t="s">
        <v>1</v>
      </c>
      <c r="N206" s="224" t="s">
        <v>43</v>
      </c>
      <c r="O206" s="92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7" t="s">
        <v>164</v>
      </c>
      <c r="AT206" s="227" t="s">
        <v>159</v>
      </c>
      <c r="AU206" s="227" t="s">
        <v>88</v>
      </c>
      <c r="AY206" s="18" t="s">
        <v>156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8" t="s">
        <v>86</v>
      </c>
      <c r="BK206" s="228">
        <f>ROUND(I206*H206,2)</f>
        <v>0</v>
      </c>
      <c r="BL206" s="18" t="s">
        <v>164</v>
      </c>
      <c r="BM206" s="227" t="s">
        <v>272</v>
      </c>
    </row>
    <row r="207" s="13" customFormat="1">
      <c r="A207" s="13"/>
      <c r="B207" s="229"/>
      <c r="C207" s="230"/>
      <c r="D207" s="231" t="s">
        <v>166</v>
      </c>
      <c r="E207" s="232" t="s">
        <v>1</v>
      </c>
      <c r="F207" s="233" t="s">
        <v>86</v>
      </c>
      <c r="G207" s="230"/>
      <c r="H207" s="234">
        <v>1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166</v>
      </c>
      <c r="AU207" s="240" t="s">
        <v>88</v>
      </c>
      <c r="AV207" s="13" t="s">
        <v>88</v>
      </c>
      <c r="AW207" s="13" t="s">
        <v>34</v>
      </c>
      <c r="AX207" s="13" t="s">
        <v>86</v>
      </c>
      <c r="AY207" s="240" t="s">
        <v>156</v>
      </c>
    </row>
    <row r="208" s="2" customFormat="1" ht="33" customHeight="1">
      <c r="A208" s="39"/>
      <c r="B208" s="40"/>
      <c r="C208" s="216" t="s">
        <v>273</v>
      </c>
      <c r="D208" s="216" t="s">
        <v>159</v>
      </c>
      <c r="E208" s="217" t="s">
        <v>274</v>
      </c>
      <c r="F208" s="218" t="s">
        <v>275</v>
      </c>
      <c r="G208" s="219" t="s">
        <v>176</v>
      </c>
      <c r="H208" s="220">
        <v>30</v>
      </c>
      <c r="I208" s="221"/>
      <c r="J208" s="222">
        <f>ROUND(I208*H208,2)</f>
        <v>0</v>
      </c>
      <c r="K208" s="218" t="s">
        <v>163</v>
      </c>
      <c r="L208" s="45"/>
      <c r="M208" s="223" t="s">
        <v>1</v>
      </c>
      <c r="N208" s="224" t="s">
        <v>43</v>
      </c>
      <c r="O208" s="92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7" t="s">
        <v>164</v>
      </c>
      <c r="AT208" s="227" t="s">
        <v>159</v>
      </c>
      <c r="AU208" s="227" t="s">
        <v>88</v>
      </c>
      <c r="AY208" s="18" t="s">
        <v>156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8" t="s">
        <v>86</v>
      </c>
      <c r="BK208" s="228">
        <f>ROUND(I208*H208,2)</f>
        <v>0</v>
      </c>
      <c r="BL208" s="18" t="s">
        <v>164</v>
      </c>
      <c r="BM208" s="227" t="s">
        <v>276</v>
      </c>
    </row>
    <row r="209" s="13" customFormat="1">
      <c r="A209" s="13"/>
      <c r="B209" s="229"/>
      <c r="C209" s="230"/>
      <c r="D209" s="231" t="s">
        <v>166</v>
      </c>
      <c r="E209" s="232" t="s">
        <v>1</v>
      </c>
      <c r="F209" s="233" t="s">
        <v>277</v>
      </c>
      <c r="G209" s="230"/>
      <c r="H209" s="234">
        <v>30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166</v>
      </c>
      <c r="AU209" s="240" t="s">
        <v>88</v>
      </c>
      <c r="AV209" s="13" t="s">
        <v>88</v>
      </c>
      <c r="AW209" s="13" t="s">
        <v>34</v>
      </c>
      <c r="AX209" s="13" t="s">
        <v>86</v>
      </c>
      <c r="AY209" s="240" t="s">
        <v>156</v>
      </c>
    </row>
    <row r="210" s="2" customFormat="1" ht="33" customHeight="1">
      <c r="A210" s="39"/>
      <c r="B210" s="40"/>
      <c r="C210" s="216" t="s">
        <v>278</v>
      </c>
      <c r="D210" s="216" t="s">
        <v>159</v>
      </c>
      <c r="E210" s="217" t="s">
        <v>279</v>
      </c>
      <c r="F210" s="218" t="s">
        <v>280</v>
      </c>
      <c r="G210" s="219" t="s">
        <v>176</v>
      </c>
      <c r="H210" s="220">
        <v>1</v>
      </c>
      <c r="I210" s="221"/>
      <c r="J210" s="222">
        <f>ROUND(I210*H210,2)</f>
        <v>0</v>
      </c>
      <c r="K210" s="218" t="s">
        <v>163</v>
      </c>
      <c r="L210" s="45"/>
      <c r="M210" s="223" t="s">
        <v>1</v>
      </c>
      <c r="N210" s="224" t="s">
        <v>43</v>
      </c>
      <c r="O210" s="92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7" t="s">
        <v>164</v>
      </c>
      <c r="AT210" s="227" t="s">
        <v>159</v>
      </c>
      <c r="AU210" s="227" t="s">
        <v>88</v>
      </c>
      <c r="AY210" s="18" t="s">
        <v>156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8" t="s">
        <v>86</v>
      </c>
      <c r="BK210" s="228">
        <f>ROUND(I210*H210,2)</f>
        <v>0</v>
      </c>
      <c r="BL210" s="18" t="s">
        <v>164</v>
      </c>
      <c r="BM210" s="227" t="s">
        <v>281</v>
      </c>
    </row>
    <row r="211" s="13" customFormat="1">
      <c r="A211" s="13"/>
      <c r="B211" s="229"/>
      <c r="C211" s="230"/>
      <c r="D211" s="231" t="s">
        <v>166</v>
      </c>
      <c r="E211" s="232" t="s">
        <v>1</v>
      </c>
      <c r="F211" s="233" t="s">
        <v>86</v>
      </c>
      <c r="G211" s="230"/>
      <c r="H211" s="234">
        <v>1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166</v>
      </c>
      <c r="AU211" s="240" t="s">
        <v>88</v>
      </c>
      <c r="AV211" s="13" t="s">
        <v>88</v>
      </c>
      <c r="AW211" s="13" t="s">
        <v>34</v>
      </c>
      <c r="AX211" s="13" t="s">
        <v>86</v>
      </c>
      <c r="AY211" s="240" t="s">
        <v>156</v>
      </c>
    </row>
    <row r="212" s="12" customFormat="1" ht="22.8" customHeight="1">
      <c r="A212" s="12"/>
      <c r="B212" s="200"/>
      <c r="C212" s="201"/>
      <c r="D212" s="202" t="s">
        <v>77</v>
      </c>
      <c r="E212" s="214" t="s">
        <v>282</v>
      </c>
      <c r="F212" s="214" t="s">
        <v>283</v>
      </c>
      <c r="G212" s="201"/>
      <c r="H212" s="201"/>
      <c r="I212" s="204"/>
      <c r="J212" s="215">
        <f>BK212</f>
        <v>0</v>
      </c>
      <c r="K212" s="201"/>
      <c r="L212" s="206"/>
      <c r="M212" s="207"/>
      <c r="N212" s="208"/>
      <c r="O212" s="208"/>
      <c r="P212" s="209">
        <f>SUM(P213:P221)</f>
        <v>0</v>
      </c>
      <c r="Q212" s="208"/>
      <c r="R212" s="209">
        <f>SUM(R213:R221)</f>
        <v>0</v>
      </c>
      <c r="S212" s="208"/>
      <c r="T212" s="210">
        <f>SUM(T213:T221)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86</v>
      </c>
      <c r="AT212" s="212" t="s">
        <v>77</v>
      </c>
      <c r="AU212" s="212" t="s">
        <v>86</v>
      </c>
      <c r="AY212" s="211" t="s">
        <v>156</v>
      </c>
      <c r="BK212" s="213">
        <f>SUM(BK213:BK221)</f>
        <v>0</v>
      </c>
    </row>
    <row r="213" s="2" customFormat="1" ht="24.15" customHeight="1">
      <c r="A213" s="39"/>
      <c r="B213" s="40"/>
      <c r="C213" s="216" t="s">
        <v>284</v>
      </c>
      <c r="D213" s="216" t="s">
        <v>159</v>
      </c>
      <c r="E213" s="217" t="s">
        <v>285</v>
      </c>
      <c r="F213" s="218" t="s">
        <v>286</v>
      </c>
      <c r="G213" s="219" t="s">
        <v>287</v>
      </c>
      <c r="H213" s="220">
        <v>2.407</v>
      </c>
      <c r="I213" s="221"/>
      <c r="J213" s="222">
        <f>ROUND(I213*H213,2)</f>
        <v>0</v>
      </c>
      <c r="K213" s="218" t="s">
        <v>163</v>
      </c>
      <c r="L213" s="45"/>
      <c r="M213" s="223" t="s">
        <v>1</v>
      </c>
      <c r="N213" s="224" t="s">
        <v>43</v>
      </c>
      <c r="O213" s="92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7" t="s">
        <v>164</v>
      </c>
      <c r="AT213" s="227" t="s">
        <v>159</v>
      </c>
      <c r="AU213" s="227" t="s">
        <v>88</v>
      </c>
      <c r="AY213" s="18" t="s">
        <v>156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8" t="s">
        <v>86</v>
      </c>
      <c r="BK213" s="228">
        <f>ROUND(I213*H213,2)</f>
        <v>0</v>
      </c>
      <c r="BL213" s="18" t="s">
        <v>164</v>
      </c>
      <c r="BM213" s="227" t="s">
        <v>288</v>
      </c>
    </row>
    <row r="214" s="2" customFormat="1" ht="33" customHeight="1">
      <c r="A214" s="39"/>
      <c r="B214" s="40"/>
      <c r="C214" s="216" t="s">
        <v>289</v>
      </c>
      <c r="D214" s="216" t="s">
        <v>159</v>
      </c>
      <c r="E214" s="217" t="s">
        <v>290</v>
      </c>
      <c r="F214" s="218" t="s">
        <v>291</v>
      </c>
      <c r="G214" s="219" t="s">
        <v>287</v>
      </c>
      <c r="H214" s="220">
        <v>7.2210000000000001</v>
      </c>
      <c r="I214" s="221"/>
      <c r="J214" s="222">
        <f>ROUND(I214*H214,2)</f>
        <v>0</v>
      </c>
      <c r="K214" s="218" t="s">
        <v>163</v>
      </c>
      <c r="L214" s="45"/>
      <c r="M214" s="223" t="s">
        <v>1</v>
      </c>
      <c r="N214" s="224" t="s">
        <v>43</v>
      </c>
      <c r="O214" s="92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7" t="s">
        <v>164</v>
      </c>
      <c r="AT214" s="227" t="s">
        <v>159</v>
      </c>
      <c r="AU214" s="227" t="s">
        <v>88</v>
      </c>
      <c r="AY214" s="18" t="s">
        <v>156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8" t="s">
        <v>86</v>
      </c>
      <c r="BK214" s="228">
        <f>ROUND(I214*H214,2)</f>
        <v>0</v>
      </c>
      <c r="BL214" s="18" t="s">
        <v>164</v>
      </c>
      <c r="BM214" s="227" t="s">
        <v>292</v>
      </c>
    </row>
    <row r="215" s="13" customFormat="1">
      <c r="A215" s="13"/>
      <c r="B215" s="229"/>
      <c r="C215" s="230"/>
      <c r="D215" s="231" t="s">
        <v>166</v>
      </c>
      <c r="E215" s="230"/>
      <c r="F215" s="233" t="s">
        <v>293</v>
      </c>
      <c r="G215" s="230"/>
      <c r="H215" s="234">
        <v>7.2210000000000001</v>
      </c>
      <c r="I215" s="235"/>
      <c r="J215" s="230"/>
      <c r="K215" s="230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166</v>
      </c>
      <c r="AU215" s="240" t="s">
        <v>88</v>
      </c>
      <c r="AV215" s="13" t="s">
        <v>88</v>
      </c>
      <c r="AW215" s="13" t="s">
        <v>4</v>
      </c>
      <c r="AX215" s="13" t="s">
        <v>86</v>
      </c>
      <c r="AY215" s="240" t="s">
        <v>156</v>
      </c>
    </row>
    <row r="216" s="2" customFormat="1" ht="24.15" customHeight="1">
      <c r="A216" s="39"/>
      <c r="B216" s="40"/>
      <c r="C216" s="216" t="s">
        <v>294</v>
      </c>
      <c r="D216" s="216" t="s">
        <v>159</v>
      </c>
      <c r="E216" s="217" t="s">
        <v>295</v>
      </c>
      <c r="F216" s="218" t="s">
        <v>296</v>
      </c>
      <c r="G216" s="219" t="s">
        <v>287</v>
      </c>
      <c r="H216" s="220">
        <v>2.407</v>
      </c>
      <c r="I216" s="221"/>
      <c r="J216" s="222">
        <f>ROUND(I216*H216,2)</f>
        <v>0</v>
      </c>
      <c r="K216" s="218" t="s">
        <v>163</v>
      </c>
      <c r="L216" s="45"/>
      <c r="M216" s="223" t="s">
        <v>1</v>
      </c>
      <c r="N216" s="224" t="s">
        <v>43</v>
      </c>
      <c r="O216" s="92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7" t="s">
        <v>164</v>
      </c>
      <c r="AT216" s="227" t="s">
        <v>159</v>
      </c>
      <c r="AU216" s="227" t="s">
        <v>88</v>
      </c>
      <c r="AY216" s="18" t="s">
        <v>156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8" t="s">
        <v>86</v>
      </c>
      <c r="BK216" s="228">
        <f>ROUND(I216*H216,2)</f>
        <v>0</v>
      </c>
      <c r="BL216" s="18" t="s">
        <v>164</v>
      </c>
      <c r="BM216" s="227" t="s">
        <v>297</v>
      </c>
    </row>
    <row r="217" s="2" customFormat="1" ht="24.15" customHeight="1">
      <c r="A217" s="39"/>
      <c r="B217" s="40"/>
      <c r="C217" s="216" t="s">
        <v>298</v>
      </c>
      <c r="D217" s="216" t="s">
        <v>159</v>
      </c>
      <c r="E217" s="217" t="s">
        <v>299</v>
      </c>
      <c r="F217" s="218" t="s">
        <v>300</v>
      </c>
      <c r="G217" s="219" t="s">
        <v>287</v>
      </c>
      <c r="H217" s="220">
        <v>12.035</v>
      </c>
      <c r="I217" s="221"/>
      <c r="J217" s="222">
        <f>ROUND(I217*H217,2)</f>
        <v>0</v>
      </c>
      <c r="K217" s="218" t="s">
        <v>163</v>
      </c>
      <c r="L217" s="45"/>
      <c r="M217" s="223" t="s">
        <v>1</v>
      </c>
      <c r="N217" s="224" t="s">
        <v>43</v>
      </c>
      <c r="O217" s="92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7" t="s">
        <v>164</v>
      </c>
      <c r="AT217" s="227" t="s">
        <v>159</v>
      </c>
      <c r="AU217" s="227" t="s">
        <v>88</v>
      </c>
      <c r="AY217" s="18" t="s">
        <v>156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8" t="s">
        <v>86</v>
      </c>
      <c r="BK217" s="228">
        <f>ROUND(I217*H217,2)</f>
        <v>0</v>
      </c>
      <c r="BL217" s="18" t="s">
        <v>164</v>
      </c>
      <c r="BM217" s="227" t="s">
        <v>301</v>
      </c>
    </row>
    <row r="218" s="13" customFormat="1">
      <c r="A218" s="13"/>
      <c r="B218" s="229"/>
      <c r="C218" s="230"/>
      <c r="D218" s="231" t="s">
        <v>166</v>
      </c>
      <c r="E218" s="230"/>
      <c r="F218" s="233" t="s">
        <v>302</v>
      </c>
      <c r="G218" s="230"/>
      <c r="H218" s="234">
        <v>12.035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166</v>
      </c>
      <c r="AU218" s="240" t="s">
        <v>88</v>
      </c>
      <c r="AV218" s="13" t="s">
        <v>88</v>
      </c>
      <c r="AW218" s="13" t="s">
        <v>4</v>
      </c>
      <c r="AX218" s="13" t="s">
        <v>86</v>
      </c>
      <c r="AY218" s="240" t="s">
        <v>156</v>
      </c>
    </row>
    <row r="219" s="2" customFormat="1" ht="33" customHeight="1">
      <c r="A219" s="39"/>
      <c r="B219" s="40"/>
      <c r="C219" s="216" t="s">
        <v>303</v>
      </c>
      <c r="D219" s="216" t="s">
        <v>159</v>
      </c>
      <c r="E219" s="217" t="s">
        <v>304</v>
      </c>
      <c r="F219" s="218" t="s">
        <v>305</v>
      </c>
      <c r="G219" s="219" t="s">
        <v>287</v>
      </c>
      <c r="H219" s="220">
        <v>1.599</v>
      </c>
      <c r="I219" s="221"/>
      <c r="J219" s="222">
        <f>ROUND(I219*H219,2)</f>
        <v>0</v>
      </c>
      <c r="K219" s="218" t="s">
        <v>163</v>
      </c>
      <c r="L219" s="45"/>
      <c r="M219" s="223" t="s">
        <v>1</v>
      </c>
      <c r="N219" s="224" t="s">
        <v>43</v>
      </c>
      <c r="O219" s="92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7" t="s">
        <v>164</v>
      </c>
      <c r="AT219" s="227" t="s">
        <v>159</v>
      </c>
      <c r="AU219" s="227" t="s">
        <v>88</v>
      </c>
      <c r="AY219" s="18" t="s">
        <v>156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8" t="s">
        <v>86</v>
      </c>
      <c r="BK219" s="228">
        <f>ROUND(I219*H219,2)</f>
        <v>0</v>
      </c>
      <c r="BL219" s="18" t="s">
        <v>164</v>
      </c>
      <c r="BM219" s="227" t="s">
        <v>306</v>
      </c>
    </row>
    <row r="220" s="2" customFormat="1" ht="37.8" customHeight="1">
      <c r="A220" s="39"/>
      <c r="B220" s="40"/>
      <c r="C220" s="216" t="s">
        <v>307</v>
      </c>
      <c r="D220" s="216" t="s">
        <v>159</v>
      </c>
      <c r="E220" s="217" t="s">
        <v>308</v>
      </c>
      <c r="F220" s="218" t="s">
        <v>309</v>
      </c>
      <c r="G220" s="219" t="s">
        <v>287</v>
      </c>
      <c r="H220" s="220">
        <v>0.19500000000000001</v>
      </c>
      <c r="I220" s="221"/>
      <c r="J220" s="222">
        <f>ROUND(I220*H220,2)</f>
        <v>0</v>
      </c>
      <c r="K220" s="218" t="s">
        <v>163</v>
      </c>
      <c r="L220" s="45"/>
      <c r="M220" s="223" t="s">
        <v>1</v>
      </c>
      <c r="N220" s="224" t="s">
        <v>43</v>
      </c>
      <c r="O220" s="92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7" t="s">
        <v>164</v>
      </c>
      <c r="AT220" s="227" t="s">
        <v>159</v>
      </c>
      <c r="AU220" s="227" t="s">
        <v>88</v>
      </c>
      <c r="AY220" s="18" t="s">
        <v>156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8" t="s">
        <v>86</v>
      </c>
      <c r="BK220" s="228">
        <f>ROUND(I220*H220,2)</f>
        <v>0</v>
      </c>
      <c r="BL220" s="18" t="s">
        <v>164</v>
      </c>
      <c r="BM220" s="227" t="s">
        <v>310</v>
      </c>
    </row>
    <row r="221" s="2" customFormat="1" ht="33" customHeight="1">
      <c r="A221" s="39"/>
      <c r="B221" s="40"/>
      <c r="C221" s="216" t="s">
        <v>311</v>
      </c>
      <c r="D221" s="216" t="s">
        <v>159</v>
      </c>
      <c r="E221" s="217" t="s">
        <v>312</v>
      </c>
      <c r="F221" s="218" t="s">
        <v>313</v>
      </c>
      <c r="G221" s="219" t="s">
        <v>287</v>
      </c>
      <c r="H221" s="220">
        <v>0.61299999999999999</v>
      </c>
      <c r="I221" s="221"/>
      <c r="J221" s="222">
        <f>ROUND(I221*H221,2)</f>
        <v>0</v>
      </c>
      <c r="K221" s="218" t="s">
        <v>163</v>
      </c>
      <c r="L221" s="45"/>
      <c r="M221" s="223" t="s">
        <v>1</v>
      </c>
      <c r="N221" s="224" t="s">
        <v>43</v>
      </c>
      <c r="O221" s="92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7" t="s">
        <v>164</v>
      </c>
      <c r="AT221" s="227" t="s">
        <v>159</v>
      </c>
      <c r="AU221" s="227" t="s">
        <v>88</v>
      </c>
      <c r="AY221" s="18" t="s">
        <v>156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8" t="s">
        <v>86</v>
      </c>
      <c r="BK221" s="228">
        <f>ROUND(I221*H221,2)</f>
        <v>0</v>
      </c>
      <c r="BL221" s="18" t="s">
        <v>164</v>
      </c>
      <c r="BM221" s="227" t="s">
        <v>314</v>
      </c>
    </row>
    <row r="222" s="12" customFormat="1" ht="22.8" customHeight="1">
      <c r="A222" s="12"/>
      <c r="B222" s="200"/>
      <c r="C222" s="201"/>
      <c r="D222" s="202" t="s">
        <v>77</v>
      </c>
      <c r="E222" s="214" t="s">
        <v>315</v>
      </c>
      <c r="F222" s="214" t="s">
        <v>316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P223</f>
        <v>0</v>
      </c>
      <c r="Q222" s="208"/>
      <c r="R222" s="209">
        <f>R223</f>
        <v>0</v>
      </c>
      <c r="S222" s="208"/>
      <c r="T222" s="210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86</v>
      </c>
      <c r="AT222" s="212" t="s">
        <v>77</v>
      </c>
      <c r="AU222" s="212" t="s">
        <v>86</v>
      </c>
      <c r="AY222" s="211" t="s">
        <v>156</v>
      </c>
      <c r="BK222" s="213">
        <f>BK223</f>
        <v>0</v>
      </c>
    </row>
    <row r="223" s="2" customFormat="1" ht="21.75" customHeight="1">
      <c r="A223" s="39"/>
      <c r="B223" s="40"/>
      <c r="C223" s="216" t="s">
        <v>317</v>
      </c>
      <c r="D223" s="216" t="s">
        <v>159</v>
      </c>
      <c r="E223" s="217" t="s">
        <v>318</v>
      </c>
      <c r="F223" s="218" t="s">
        <v>319</v>
      </c>
      <c r="G223" s="219" t="s">
        <v>287</v>
      </c>
      <c r="H223" s="220">
        <v>0.80600000000000005</v>
      </c>
      <c r="I223" s="221"/>
      <c r="J223" s="222">
        <f>ROUND(I223*H223,2)</f>
        <v>0</v>
      </c>
      <c r="K223" s="218" t="s">
        <v>163</v>
      </c>
      <c r="L223" s="45"/>
      <c r="M223" s="223" t="s">
        <v>1</v>
      </c>
      <c r="N223" s="224" t="s">
        <v>43</v>
      </c>
      <c r="O223" s="92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7" t="s">
        <v>164</v>
      </c>
      <c r="AT223" s="227" t="s">
        <v>159</v>
      </c>
      <c r="AU223" s="227" t="s">
        <v>88</v>
      </c>
      <c r="AY223" s="18" t="s">
        <v>156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8" t="s">
        <v>86</v>
      </c>
      <c r="BK223" s="228">
        <f>ROUND(I223*H223,2)</f>
        <v>0</v>
      </c>
      <c r="BL223" s="18" t="s">
        <v>164</v>
      </c>
      <c r="BM223" s="227" t="s">
        <v>320</v>
      </c>
    </row>
    <row r="224" s="12" customFormat="1" ht="25.92" customHeight="1">
      <c r="A224" s="12"/>
      <c r="B224" s="200"/>
      <c r="C224" s="201"/>
      <c r="D224" s="202" t="s">
        <v>77</v>
      </c>
      <c r="E224" s="203" t="s">
        <v>321</v>
      </c>
      <c r="F224" s="203" t="s">
        <v>322</v>
      </c>
      <c r="G224" s="201"/>
      <c r="H224" s="201"/>
      <c r="I224" s="204"/>
      <c r="J224" s="205">
        <f>BK224</f>
        <v>0</v>
      </c>
      <c r="K224" s="201"/>
      <c r="L224" s="206"/>
      <c r="M224" s="207"/>
      <c r="N224" s="208"/>
      <c r="O224" s="208"/>
      <c r="P224" s="209">
        <f>P225+P237+P261+P268+P298+P320+P331+P339+P370+P406+P435</f>
        <v>0</v>
      </c>
      <c r="Q224" s="208"/>
      <c r="R224" s="209">
        <f>R225+R237+R261+R268+R298+R320+R331+R339+R370+R406+R435</f>
        <v>1.4756956699999999</v>
      </c>
      <c r="S224" s="208"/>
      <c r="T224" s="210">
        <f>T225+T237+T261+T268+T298+T320+T331+T339+T370+T406+T435</f>
        <v>1.0311994200000001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88</v>
      </c>
      <c r="AT224" s="212" t="s">
        <v>77</v>
      </c>
      <c r="AU224" s="212" t="s">
        <v>78</v>
      </c>
      <c r="AY224" s="211" t="s">
        <v>156</v>
      </c>
      <c r="BK224" s="213">
        <f>BK225+BK237+BK261+BK268+BK298+BK320+BK331+BK339+BK370+BK406+BK435</f>
        <v>0</v>
      </c>
    </row>
    <row r="225" s="12" customFormat="1" ht="22.8" customHeight="1">
      <c r="A225" s="12"/>
      <c r="B225" s="200"/>
      <c r="C225" s="201"/>
      <c r="D225" s="202" t="s">
        <v>77</v>
      </c>
      <c r="E225" s="214" t="s">
        <v>323</v>
      </c>
      <c r="F225" s="214" t="s">
        <v>324</v>
      </c>
      <c r="G225" s="201"/>
      <c r="H225" s="201"/>
      <c r="I225" s="204"/>
      <c r="J225" s="215">
        <f>BK225</f>
        <v>0</v>
      </c>
      <c r="K225" s="201"/>
      <c r="L225" s="206"/>
      <c r="M225" s="207"/>
      <c r="N225" s="208"/>
      <c r="O225" s="208"/>
      <c r="P225" s="209">
        <f>SUM(P226:P236)</f>
        <v>0</v>
      </c>
      <c r="Q225" s="208"/>
      <c r="R225" s="209">
        <f>SUM(R226:R236)</f>
        <v>0.00061499999999999999</v>
      </c>
      <c r="S225" s="208"/>
      <c r="T225" s="210">
        <f>SUM(T226:T236)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1" t="s">
        <v>88</v>
      </c>
      <c r="AT225" s="212" t="s">
        <v>77</v>
      </c>
      <c r="AU225" s="212" t="s">
        <v>86</v>
      </c>
      <c r="AY225" s="211" t="s">
        <v>156</v>
      </c>
      <c r="BK225" s="213">
        <f>SUM(BK226:BK236)</f>
        <v>0</v>
      </c>
    </row>
    <row r="226" s="2" customFormat="1" ht="16.5" customHeight="1">
      <c r="A226" s="39"/>
      <c r="B226" s="40"/>
      <c r="C226" s="216" t="s">
        <v>325</v>
      </c>
      <c r="D226" s="216" t="s">
        <v>159</v>
      </c>
      <c r="E226" s="217" t="s">
        <v>326</v>
      </c>
      <c r="F226" s="218" t="s">
        <v>327</v>
      </c>
      <c r="G226" s="219" t="s">
        <v>182</v>
      </c>
      <c r="H226" s="220">
        <v>1.5</v>
      </c>
      <c r="I226" s="221"/>
      <c r="J226" s="222">
        <f>ROUND(I226*H226,2)</f>
        <v>0</v>
      </c>
      <c r="K226" s="218" t="s">
        <v>163</v>
      </c>
      <c r="L226" s="45"/>
      <c r="M226" s="223" t="s">
        <v>1</v>
      </c>
      <c r="N226" s="224" t="s">
        <v>43</v>
      </c>
      <c r="O226" s="92"/>
      <c r="P226" s="225">
        <f>O226*H226</f>
        <v>0</v>
      </c>
      <c r="Q226" s="225">
        <v>0.00040999999999999999</v>
      </c>
      <c r="R226" s="225">
        <f>Q226*H226</f>
        <v>0.00061499999999999999</v>
      </c>
      <c r="S226" s="225">
        <v>0</v>
      </c>
      <c r="T226" s="22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7" t="s">
        <v>328</v>
      </c>
      <c r="AT226" s="227" t="s">
        <v>159</v>
      </c>
      <c r="AU226" s="227" t="s">
        <v>88</v>
      </c>
      <c r="AY226" s="18" t="s">
        <v>156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8" t="s">
        <v>86</v>
      </c>
      <c r="BK226" s="228">
        <f>ROUND(I226*H226,2)</f>
        <v>0</v>
      </c>
      <c r="BL226" s="18" t="s">
        <v>328</v>
      </c>
      <c r="BM226" s="227" t="s">
        <v>329</v>
      </c>
    </row>
    <row r="227" s="13" customFormat="1">
      <c r="A227" s="13"/>
      <c r="B227" s="229"/>
      <c r="C227" s="230"/>
      <c r="D227" s="231" t="s">
        <v>166</v>
      </c>
      <c r="E227" s="232" t="s">
        <v>1</v>
      </c>
      <c r="F227" s="233" t="s">
        <v>110</v>
      </c>
      <c r="G227" s="230"/>
      <c r="H227" s="234">
        <v>1.5</v>
      </c>
      <c r="I227" s="235"/>
      <c r="J227" s="230"/>
      <c r="K227" s="230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166</v>
      </c>
      <c r="AU227" s="240" t="s">
        <v>88</v>
      </c>
      <c r="AV227" s="13" t="s">
        <v>88</v>
      </c>
      <c r="AW227" s="13" t="s">
        <v>34</v>
      </c>
      <c r="AX227" s="13" t="s">
        <v>78</v>
      </c>
      <c r="AY227" s="240" t="s">
        <v>156</v>
      </c>
    </row>
    <row r="228" s="14" customFormat="1">
      <c r="A228" s="14"/>
      <c r="B228" s="241"/>
      <c r="C228" s="242"/>
      <c r="D228" s="231" t="s">
        <v>166</v>
      </c>
      <c r="E228" s="243" t="s">
        <v>1</v>
      </c>
      <c r="F228" s="244" t="s">
        <v>172</v>
      </c>
      <c r="G228" s="242"/>
      <c r="H228" s="245">
        <v>1.5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166</v>
      </c>
      <c r="AU228" s="251" t="s">
        <v>88</v>
      </c>
      <c r="AV228" s="14" t="s">
        <v>164</v>
      </c>
      <c r="AW228" s="14" t="s">
        <v>34</v>
      </c>
      <c r="AX228" s="14" t="s">
        <v>86</v>
      </c>
      <c r="AY228" s="251" t="s">
        <v>156</v>
      </c>
    </row>
    <row r="229" s="2" customFormat="1" ht="16.5" customHeight="1">
      <c r="A229" s="39"/>
      <c r="B229" s="40"/>
      <c r="C229" s="216" t="s">
        <v>330</v>
      </c>
      <c r="D229" s="216" t="s">
        <v>159</v>
      </c>
      <c r="E229" s="217" t="s">
        <v>331</v>
      </c>
      <c r="F229" s="218" t="s">
        <v>332</v>
      </c>
      <c r="G229" s="219" t="s">
        <v>176</v>
      </c>
      <c r="H229" s="220">
        <v>2</v>
      </c>
      <c r="I229" s="221"/>
      <c r="J229" s="222">
        <f>ROUND(I229*H229,2)</f>
        <v>0</v>
      </c>
      <c r="K229" s="218" t="s">
        <v>163</v>
      </c>
      <c r="L229" s="45"/>
      <c r="M229" s="223" t="s">
        <v>1</v>
      </c>
      <c r="N229" s="224" t="s">
        <v>43</v>
      </c>
      <c r="O229" s="92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7" t="s">
        <v>328</v>
      </c>
      <c r="AT229" s="227" t="s">
        <v>159</v>
      </c>
      <c r="AU229" s="227" t="s">
        <v>88</v>
      </c>
      <c r="AY229" s="18" t="s">
        <v>156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8" t="s">
        <v>86</v>
      </c>
      <c r="BK229" s="228">
        <f>ROUND(I229*H229,2)</f>
        <v>0</v>
      </c>
      <c r="BL229" s="18" t="s">
        <v>328</v>
      </c>
      <c r="BM229" s="227" t="s">
        <v>333</v>
      </c>
    </row>
    <row r="230" s="13" customFormat="1">
      <c r="A230" s="13"/>
      <c r="B230" s="229"/>
      <c r="C230" s="230"/>
      <c r="D230" s="231" t="s">
        <v>166</v>
      </c>
      <c r="E230" s="232" t="s">
        <v>1</v>
      </c>
      <c r="F230" s="233" t="s">
        <v>334</v>
      </c>
      <c r="G230" s="230"/>
      <c r="H230" s="234">
        <v>2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166</v>
      </c>
      <c r="AU230" s="240" t="s">
        <v>88</v>
      </c>
      <c r="AV230" s="13" t="s">
        <v>88</v>
      </c>
      <c r="AW230" s="13" t="s">
        <v>34</v>
      </c>
      <c r="AX230" s="13" t="s">
        <v>78</v>
      </c>
      <c r="AY230" s="240" t="s">
        <v>156</v>
      </c>
    </row>
    <row r="231" s="14" customFormat="1">
      <c r="A231" s="14"/>
      <c r="B231" s="241"/>
      <c r="C231" s="242"/>
      <c r="D231" s="231" t="s">
        <v>166</v>
      </c>
      <c r="E231" s="243" t="s">
        <v>1</v>
      </c>
      <c r="F231" s="244" t="s">
        <v>172</v>
      </c>
      <c r="G231" s="242"/>
      <c r="H231" s="245">
        <v>2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166</v>
      </c>
      <c r="AU231" s="251" t="s">
        <v>88</v>
      </c>
      <c r="AV231" s="14" t="s">
        <v>164</v>
      </c>
      <c r="AW231" s="14" t="s">
        <v>34</v>
      </c>
      <c r="AX231" s="14" t="s">
        <v>86</v>
      </c>
      <c r="AY231" s="251" t="s">
        <v>156</v>
      </c>
    </row>
    <row r="232" s="2" customFormat="1" ht="21.75" customHeight="1">
      <c r="A232" s="39"/>
      <c r="B232" s="40"/>
      <c r="C232" s="216" t="s">
        <v>335</v>
      </c>
      <c r="D232" s="216" t="s">
        <v>159</v>
      </c>
      <c r="E232" s="217" t="s">
        <v>336</v>
      </c>
      <c r="F232" s="218" t="s">
        <v>337</v>
      </c>
      <c r="G232" s="219" t="s">
        <v>182</v>
      </c>
      <c r="H232" s="220">
        <v>1.5</v>
      </c>
      <c r="I232" s="221"/>
      <c r="J232" s="222">
        <f>ROUND(I232*H232,2)</f>
        <v>0</v>
      </c>
      <c r="K232" s="218" t="s">
        <v>163</v>
      </c>
      <c r="L232" s="45"/>
      <c r="M232" s="223" t="s">
        <v>1</v>
      </c>
      <c r="N232" s="224" t="s">
        <v>43</v>
      </c>
      <c r="O232" s="92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7" t="s">
        <v>328</v>
      </c>
      <c r="AT232" s="227" t="s">
        <v>159</v>
      </c>
      <c r="AU232" s="227" t="s">
        <v>88</v>
      </c>
      <c r="AY232" s="18" t="s">
        <v>156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8" t="s">
        <v>86</v>
      </c>
      <c r="BK232" s="228">
        <f>ROUND(I232*H232,2)</f>
        <v>0</v>
      </c>
      <c r="BL232" s="18" t="s">
        <v>328</v>
      </c>
      <c r="BM232" s="227" t="s">
        <v>338</v>
      </c>
    </row>
    <row r="233" s="13" customFormat="1">
      <c r="A233" s="13"/>
      <c r="B233" s="229"/>
      <c r="C233" s="230"/>
      <c r="D233" s="231" t="s">
        <v>166</v>
      </c>
      <c r="E233" s="232" t="s">
        <v>1</v>
      </c>
      <c r="F233" s="233" t="s">
        <v>110</v>
      </c>
      <c r="G233" s="230"/>
      <c r="H233" s="234">
        <v>1.5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166</v>
      </c>
      <c r="AU233" s="240" t="s">
        <v>88</v>
      </c>
      <c r="AV233" s="13" t="s">
        <v>88</v>
      </c>
      <c r="AW233" s="13" t="s">
        <v>34</v>
      </c>
      <c r="AX233" s="13" t="s">
        <v>78</v>
      </c>
      <c r="AY233" s="240" t="s">
        <v>156</v>
      </c>
    </row>
    <row r="234" s="14" customFormat="1">
      <c r="A234" s="14"/>
      <c r="B234" s="241"/>
      <c r="C234" s="242"/>
      <c r="D234" s="231" t="s">
        <v>166</v>
      </c>
      <c r="E234" s="243" t="s">
        <v>1</v>
      </c>
      <c r="F234" s="244" t="s">
        <v>172</v>
      </c>
      <c r="G234" s="242"/>
      <c r="H234" s="245">
        <v>1.5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166</v>
      </c>
      <c r="AU234" s="251" t="s">
        <v>88</v>
      </c>
      <c r="AV234" s="14" t="s">
        <v>164</v>
      </c>
      <c r="AW234" s="14" t="s">
        <v>34</v>
      </c>
      <c r="AX234" s="14" t="s">
        <v>86</v>
      </c>
      <c r="AY234" s="251" t="s">
        <v>156</v>
      </c>
    </row>
    <row r="235" s="2" customFormat="1" ht="24.15" customHeight="1">
      <c r="A235" s="39"/>
      <c r="B235" s="40"/>
      <c r="C235" s="216" t="s">
        <v>339</v>
      </c>
      <c r="D235" s="216" t="s">
        <v>159</v>
      </c>
      <c r="E235" s="217" t="s">
        <v>340</v>
      </c>
      <c r="F235" s="218" t="s">
        <v>341</v>
      </c>
      <c r="G235" s="219" t="s">
        <v>342</v>
      </c>
      <c r="H235" s="273"/>
      <c r="I235" s="221"/>
      <c r="J235" s="222">
        <f>ROUND(I235*H235,2)</f>
        <v>0</v>
      </c>
      <c r="K235" s="218" t="s">
        <v>163</v>
      </c>
      <c r="L235" s="45"/>
      <c r="M235" s="223" t="s">
        <v>1</v>
      </c>
      <c r="N235" s="224" t="s">
        <v>43</v>
      </c>
      <c r="O235" s="92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7" t="s">
        <v>328</v>
      </c>
      <c r="AT235" s="227" t="s">
        <v>159</v>
      </c>
      <c r="AU235" s="227" t="s">
        <v>88</v>
      </c>
      <c r="AY235" s="18" t="s">
        <v>156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8" t="s">
        <v>86</v>
      </c>
      <c r="BK235" s="228">
        <f>ROUND(I235*H235,2)</f>
        <v>0</v>
      </c>
      <c r="BL235" s="18" t="s">
        <v>328</v>
      </c>
      <c r="BM235" s="227" t="s">
        <v>343</v>
      </c>
    </row>
    <row r="236" s="2" customFormat="1" ht="24.15" customHeight="1">
      <c r="A236" s="39"/>
      <c r="B236" s="40"/>
      <c r="C236" s="216" t="s">
        <v>344</v>
      </c>
      <c r="D236" s="216" t="s">
        <v>159</v>
      </c>
      <c r="E236" s="217" t="s">
        <v>345</v>
      </c>
      <c r="F236" s="218" t="s">
        <v>346</v>
      </c>
      <c r="G236" s="219" t="s">
        <v>342</v>
      </c>
      <c r="H236" s="273"/>
      <c r="I236" s="221"/>
      <c r="J236" s="222">
        <f>ROUND(I236*H236,2)</f>
        <v>0</v>
      </c>
      <c r="K236" s="218" t="s">
        <v>163</v>
      </c>
      <c r="L236" s="45"/>
      <c r="M236" s="223" t="s">
        <v>1</v>
      </c>
      <c r="N236" s="224" t="s">
        <v>43</v>
      </c>
      <c r="O236" s="92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7" t="s">
        <v>328</v>
      </c>
      <c r="AT236" s="227" t="s">
        <v>159</v>
      </c>
      <c r="AU236" s="227" t="s">
        <v>88</v>
      </c>
      <c r="AY236" s="18" t="s">
        <v>156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8" t="s">
        <v>86</v>
      </c>
      <c r="BK236" s="228">
        <f>ROUND(I236*H236,2)</f>
        <v>0</v>
      </c>
      <c r="BL236" s="18" t="s">
        <v>328</v>
      </c>
      <c r="BM236" s="227" t="s">
        <v>347</v>
      </c>
    </row>
    <row r="237" s="12" customFormat="1" ht="22.8" customHeight="1">
      <c r="A237" s="12"/>
      <c r="B237" s="200"/>
      <c r="C237" s="201"/>
      <c r="D237" s="202" t="s">
        <v>77</v>
      </c>
      <c r="E237" s="214" t="s">
        <v>348</v>
      </c>
      <c r="F237" s="214" t="s">
        <v>349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SUM(P238:P260)</f>
        <v>0</v>
      </c>
      <c r="Q237" s="208"/>
      <c r="R237" s="209">
        <f>SUM(R238:R260)</f>
        <v>0.0065450000000000005</v>
      </c>
      <c r="S237" s="208"/>
      <c r="T237" s="210">
        <f>SUM(T238:T260)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88</v>
      </c>
      <c r="AT237" s="212" t="s">
        <v>77</v>
      </c>
      <c r="AU237" s="212" t="s">
        <v>86</v>
      </c>
      <c r="AY237" s="211" t="s">
        <v>156</v>
      </c>
      <c r="BK237" s="213">
        <f>SUM(BK238:BK260)</f>
        <v>0</v>
      </c>
    </row>
    <row r="238" s="2" customFormat="1" ht="24.15" customHeight="1">
      <c r="A238" s="39"/>
      <c r="B238" s="40"/>
      <c r="C238" s="216" t="s">
        <v>350</v>
      </c>
      <c r="D238" s="216" t="s">
        <v>159</v>
      </c>
      <c r="E238" s="217" t="s">
        <v>351</v>
      </c>
      <c r="F238" s="218" t="s">
        <v>352</v>
      </c>
      <c r="G238" s="219" t="s">
        <v>182</v>
      </c>
      <c r="H238" s="220">
        <v>4.5</v>
      </c>
      <c r="I238" s="221"/>
      <c r="J238" s="222">
        <f>ROUND(I238*H238,2)</f>
        <v>0</v>
      </c>
      <c r="K238" s="218" t="s">
        <v>163</v>
      </c>
      <c r="L238" s="45"/>
      <c r="M238" s="223" t="s">
        <v>1</v>
      </c>
      <c r="N238" s="224" t="s">
        <v>43</v>
      </c>
      <c r="O238" s="92"/>
      <c r="P238" s="225">
        <f>O238*H238</f>
        <v>0</v>
      </c>
      <c r="Q238" s="225">
        <v>0.00044000000000000002</v>
      </c>
      <c r="R238" s="225">
        <f>Q238*H238</f>
        <v>0.00198</v>
      </c>
      <c r="S238" s="225">
        <v>0</v>
      </c>
      <c r="T238" s="22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7" t="s">
        <v>328</v>
      </c>
      <c r="AT238" s="227" t="s">
        <v>159</v>
      </c>
      <c r="AU238" s="227" t="s">
        <v>88</v>
      </c>
      <c r="AY238" s="18" t="s">
        <v>156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8" t="s">
        <v>86</v>
      </c>
      <c r="BK238" s="228">
        <f>ROUND(I238*H238,2)</f>
        <v>0</v>
      </c>
      <c r="BL238" s="18" t="s">
        <v>328</v>
      </c>
      <c r="BM238" s="227" t="s">
        <v>353</v>
      </c>
    </row>
    <row r="239" s="13" customFormat="1">
      <c r="A239" s="13"/>
      <c r="B239" s="229"/>
      <c r="C239" s="230"/>
      <c r="D239" s="231" t="s">
        <v>166</v>
      </c>
      <c r="E239" s="232" t="s">
        <v>1</v>
      </c>
      <c r="F239" s="233" t="s">
        <v>114</v>
      </c>
      <c r="G239" s="230"/>
      <c r="H239" s="234">
        <v>4.5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166</v>
      </c>
      <c r="AU239" s="240" t="s">
        <v>88</v>
      </c>
      <c r="AV239" s="13" t="s">
        <v>88</v>
      </c>
      <c r="AW239" s="13" t="s">
        <v>34</v>
      </c>
      <c r="AX239" s="13" t="s">
        <v>78</v>
      </c>
      <c r="AY239" s="240" t="s">
        <v>156</v>
      </c>
    </row>
    <row r="240" s="14" customFormat="1">
      <c r="A240" s="14"/>
      <c r="B240" s="241"/>
      <c r="C240" s="242"/>
      <c r="D240" s="231" t="s">
        <v>166</v>
      </c>
      <c r="E240" s="243" t="s">
        <v>1</v>
      </c>
      <c r="F240" s="244" t="s">
        <v>172</v>
      </c>
      <c r="G240" s="242"/>
      <c r="H240" s="245">
        <v>4.5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166</v>
      </c>
      <c r="AU240" s="251" t="s">
        <v>88</v>
      </c>
      <c r="AV240" s="14" t="s">
        <v>164</v>
      </c>
      <c r="AW240" s="14" t="s">
        <v>34</v>
      </c>
      <c r="AX240" s="14" t="s">
        <v>86</v>
      </c>
      <c r="AY240" s="251" t="s">
        <v>156</v>
      </c>
    </row>
    <row r="241" s="2" customFormat="1" ht="37.8" customHeight="1">
      <c r="A241" s="39"/>
      <c r="B241" s="40"/>
      <c r="C241" s="216" t="s">
        <v>354</v>
      </c>
      <c r="D241" s="216" t="s">
        <v>159</v>
      </c>
      <c r="E241" s="217" t="s">
        <v>355</v>
      </c>
      <c r="F241" s="218" t="s">
        <v>356</v>
      </c>
      <c r="G241" s="219" t="s">
        <v>182</v>
      </c>
      <c r="H241" s="220">
        <v>4.5</v>
      </c>
      <c r="I241" s="221"/>
      <c r="J241" s="222">
        <f>ROUND(I241*H241,2)</f>
        <v>0</v>
      </c>
      <c r="K241" s="218" t="s">
        <v>163</v>
      </c>
      <c r="L241" s="45"/>
      <c r="M241" s="223" t="s">
        <v>1</v>
      </c>
      <c r="N241" s="224" t="s">
        <v>43</v>
      </c>
      <c r="O241" s="92"/>
      <c r="P241" s="225">
        <f>O241*H241</f>
        <v>0</v>
      </c>
      <c r="Q241" s="225">
        <v>0.00012</v>
      </c>
      <c r="R241" s="225">
        <f>Q241*H241</f>
        <v>0.00054000000000000001</v>
      </c>
      <c r="S241" s="225">
        <v>0</v>
      </c>
      <c r="T241" s="22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7" t="s">
        <v>328</v>
      </c>
      <c r="AT241" s="227" t="s">
        <v>159</v>
      </c>
      <c r="AU241" s="227" t="s">
        <v>88</v>
      </c>
      <c r="AY241" s="18" t="s">
        <v>156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8" t="s">
        <v>86</v>
      </c>
      <c r="BK241" s="228">
        <f>ROUND(I241*H241,2)</f>
        <v>0</v>
      </c>
      <c r="BL241" s="18" t="s">
        <v>328</v>
      </c>
      <c r="BM241" s="227" t="s">
        <v>357</v>
      </c>
    </row>
    <row r="242" s="13" customFormat="1">
      <c r="A242" s="13"/>
      <c r="B242" s="229"/>
      <c r="C242" s="230"/>
      <c r="D242" s="231" t="s">
        <v>166</v>
      </c>
      <c r="E242" s="232" t="s">
        <v>1</v>
      </c>
      <c r="F242" s="233" t="s">
        <v>114</v>
      </c>
      <c r="G242" s="230"/>
      <c r="H242" s="234">
        <v>4.5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166</v>
      </c>
      <c r="AU242" s="240" t="s">
        <v>88</v>
      </c>
      <c r="AV242" s="13" t="s">
        <v>88</v>
      </c>
      <c r="AW242" s="13" t="s">
        <v>34</v>
      </c>
      <c r="AX242" s="13" t="s">
        <v>78</v>
      </c>
      <c r="AY242" s="240" t="s">
        <v>156</v>
      </c>
    </row>
    <row r="243" s="14" customFormat="1">
      <c r="A243" s="14"/>
      <c r="B243" s="241"/>
      <c r="C243" s="242"/>
      <c r="D243" s="231" t="s">
        <v>166</v>
      </c>
      <c r="E243" s="243" t="s">
        <v>1</v>
      </c>
      <c r="F243" s="244" t="s">
        <v>172</v>
      </c>
      <c r="G243" s="242"/>
      <c r="H243" s="245">
        <v>4.5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166</v>
      </c>
      <c r="AU243" s="251" t="s">
        <v>88</v>
      </c>
      <c r="AV243" s="14" t="s">
        <v>164</v>
      </c>
      <c r="AW243" s="14" t="s">
        <v>34</v>
      </c>
      <c r="AX243" s="14" t="s">
        <v>86</v>
      </c>
      <c r="AY243" s="251" t="s">
        <v>156</v>
      </c>
    </row>
    <row r="244" s="2" customFormat="1" ht="16.5" customHeight="1">
      <c r="A244" s="39"/>
      <c r="B244" s="40"/>
      <c r="C244" s="216" t="s">
        <v>358</v>
      </c>
      <c r="D244" s="216" t="s">
        <v>159</v>
      </c>
      <c r="E244" s="217" t="s">
        <v>359</v>
      </c>
      <c r="F244" s="218" t="s">
        <v>360</v>
      </c>
      <c r="G244" s="219" t="s">
        <v>176</v>
      </c>
      <c r="H244" s="220">
        <v>10</v>
      </c>
      <c r="I244" s="221"/>
      <c r="J244" s="222">
        <f>ROUND(I244*H244,2)</f>
        <v>0</v>
      </c>
      <c r="K244" s="218" t="s">
        <v>163</v>
      </c>
      <c r="L244" s="45"/>
      <c r="M244" s="223" t="s">
        <v>1</v>
      </c>
      <c r="N244" s="224" t="s">
        <v>43</v>
      </c>
      <c r="O244" s="92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7" t="s">
        <v>328</v>
      </c>
      <c r="AT244" s="227" t="s">
        <v>159</v>
      </c>
      <c r="AU244" s="227" t="s">
        <v>88</v>
      </c>
      <c r="AY244" s="18" t="s">
        <v>156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8" t="s">
        <v>86</v>
      </c>
      <c r="BK244" s="228">
        <f>ROUND(I244*H244,2)</f>
        <v>0</v>
      </c>
      <c r="BL244" s="18" t="s">
        <v>328</v>
      </c>
      <c r="BM244" s="227" t="s">
        <v>361</v>
      </c>
    </row>
    <row r="245" s="13" customFormat="1">
      <c r="A245" s="13"/>
      <c r="B245" s="229"/>
      <c r="C245" s="230"/>
      <c r="D245" s="231" t="s">
        <v>166</v>
      </c>
      <c r="E245" s="232" t="s">
        <v>1</v>
      </c>
      <c r="F245" s="233" t="s">
        <v>362</v>
      </c>
      <c r="G245" s="230"/>
      <c r="H245" s="234">
        <v>10</v>
      </c>
      <c r="I245" s="235"/>
      <c r="J245" s="230"/>
      <c r="K245" s="230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166</v>
      </c>
      <c r="AU245" s="240" t="s">
        <v>88</v>
      </c>
      <c r="AV245" s="13" t="s">
        <v>88</v>
      </c>
      <c r="AW245" s="13" t="s">
        <v>34</v>
      </c>
      <c r="AX245" s="13" t="s">
        <v>78</v>
      </c>
      <c r="AY245" s="240" t="s">
        <v>156</v>
      </c>
    </row>
    <row r="246" s="16" customFormat="1">
      <c r="A246" s="16"/>
      <c r="B246" s="262"/>
      <c r="C246" s="263"/>
      <c r="D246" s="231" t="s">
        <v>166</v>
      </c>
      <c r="E246" s="264" t="s">
        <v>1</v>
      </c>
      <c r="F246" s="265" t="s">
        <v>232</v>
      </c>
      <c r="G246" s="263"/>
      <c r="H246" s="266">
        <v>10</v>
      </c>
      <c r="I246" s="267"/>
      <c r="J246" s="263"/>
      <c r="K246" s="263"/>
      <c r="L246" s="268"/>
      <c r="M246" s="269"/>
      <c r="N246" s="270"/>
      <c r="O246" s="270"/>
      <c r="P246" s="270"/>
      <c r="Q246" s="270"/>
      <c r="R246" s="270"/>
      <c r="S246" s="270"/>
      <c r="T246" s="271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72" t="s">
        <v>166</v>
      </c>
      <c r="AU246" s="272" t="s">
        <v>88</v>
      </c>
      <c r="AV246" s="16" t="s">
        <v>233</v>
      </c>
      <c r="AW246" s="16" t="s">
        <v>34</v>
      </c>
      <c r="AX246" s="16" t="s">
        <v>86</v>
      </c>
      <c r="AY246" s="272" t="s">
        <v>156</v>
      </c>
    </row>
    <row r="247" s="2" customFormat="1" ht="21.75" customHeight="1">
      <c r="A247" s="39"/>
      <c r="B247" s="40"/>
      <c r="C247" s="216" t="s">
        <v>363</v>
      </c>
      <c r="D247" s="216" t="s">
        <v>159</v>
      </c>
      <c r="E247" s="217" t="s">
        <v>364</v>
      </c>
      <c r="F247" s="218" t="s">
        <v>365</v>
      </c>
      <c r="G247" s="219" t="s">
        <v>176</v>
      </c>
      <c r="H247" s="220">
        <v>10</v>
      </c>
      <c r="I247" s="221"/>
      <c r="J247" s="222">
        <f>ROUND(I247*H247,2)</f>
        <v>0</v>
      </c>
      <c r="K247" s="218" t="s">
        <v>163</v>
      </c>
      <c r="L247" s="45"/>
      <c r="M247" s="223" t="s">
        <v>1</v>
      </c>
      <c r="N247" s="224" t="s">
        <v>43</v>
      </c>
      <c r="O247" s="92"/>
      <c r="P247" s="225">
        <f>O247*H247</f>
        <v>0</v>
      </c>
      <c r="Q247" s="225">
        <v>0.00017000000000000001</v>
      </c>
      <c r="R247" s="225">
        <f>Q247*H247</f>
        <v>0.0017000000000000001</v>
      </c>
      <c r="S247" s="225">
        <v>0</v>
      </c>
      <c r="T247" s="22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7" t="s">
        <v>328</v>
      </c>
      <c r="AT247" s="227" t="s">
        <v>159</v>
      </c>
      <c r="AU247" s="227" t="s">
        <v>88</v>
      </c>
      <c r="AY247" s="18" t="s">
        <v>156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8" t="s">
        <v>86</v>
      </c>
      <c r="BK247" s="228">
        <f>ROUND(I247*H247,2)</f>
        <v>0</v>
      </c>
      <c r="BL247" s="18" t="s">
        <v>328</v>
      </c>
      <c r="BM247" s="227" t="s">
        <v>366</v>
      </c>
    </row>
    <row r="248" s="13" customFormat="1">
      <c r="A248" s="13"/>
      <c r="B248" s="229"/>
      <c r="C248" s="230"/>
      <c r="D248" s="231" t="s">
        <v>166</v>
      </c>
      <c r="E248" s="232" t="s">
        <v>1</v>
      </c>
      <c r="F248" s="233" t="s">
        <v>362</v>
      </c>
      <c r="G248" s="230"/>
      <c r="H248" s="234">
        <v>10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166</v>
      </c>
      <c r="AU248" s="240" t="s">
        <v>88</v>
      </c>
      <c r="AV248" s="13" t="s">
        <v>88</v>
      </c>
      <c r="AW248" s="13" t="s">
        <v>34</v>
      </c>
      <c r="AX248" s="13" t="s">
        <v>78</v>
      </c>
      <c r="AY248" s="240" t="s">
        <v>156</v>
      </c>
    </row>
    <row r="249" s="14" customFormat="1">
      <c r="A249" s="14"/>
      <c r="B249" s="241"/>
      <c r="C249" s="242"/>
      <c r="D249" s="231" t="s">
        <v>166</v>
      </c>
      <c r="E249" s="243" t="s">
        <v>1</v>
      </c>
      <c r="F249" s="244" t="s">
        <v>172</v>
      </c>
      <c r="G249" s="242"/>
      <c r="H249" s="245">
        <v>10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1" t="s">
        <v>166</v>
      </c>
      <c r="AU249" s="251" t="s">
        <v>88</v>
      </c>
      <c r="AV249" s="14" t="s">
        <v>164</v>
      </c>
      <c r="AW249" s="14" t="s">
        <v>34</v>
      </c>
      <c r="AX249" s="14" t="s">
        <v>86</v>
      </c>
      <c r="AY249" s="251" t="s">
        <v>156</v>
      </c>
    </row>
    <row r="250" s="2" customFormat="1" ht="24.15" customHeight="1">
      <c r="A250" s="39"/>
      <c r="B250" s="40"/>
      <c r="C250" s="216" t="s">
        <v>367</v>
      </c>
      <c r="D250" s="216" t="s">
        <v>159</v>
      </c>
      <c r="E250" s="217" t="s">
        <v>368</v>
      </c>
      <c r="F250" s="218" t="s">
        <v>369</v>
      </c>
      <c r="G250" s="219" t="s">
        <v>176</v>
      </c>
      <c r="H250" s="220">
        <v>8</v>
      </c>
      <c r="I250" s="221"/>
      <c r="J250" s="222">
        <f>ROUND(I250*H250,2)</f>
        <v>0</v>
      </c>
      <c r="K250" s="218" t="s">
        <v>163</v>
      </c>
      <c r="L250" s="45"/>
      <c r="M250" s="223" t="s">
        <v>1</v>
      </c>
      <c r="N250" s="224" t="s">
        <v>43</v>
      </c>
      <c r="O250" s="92"/>
      <c r="P250" s="225">
        <f>O250*H250</f>
        <v>0</v>
      </c>
      <c r="Q250" s="225">
        <v>6.0000000000000002E-05</v>
      </c>
      <c r="R250" s="225">
        <f>Q250*H250</f>
        <v>0.00048000000000000001</v>
      </c>
      <c r="S250" s="225">
        <v>0</v>
      </c>
      <c r="T250" s="22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7" t="s">
        <v>328</v>
      </c>
      <c r="AT250" s="227" t="s">
        <v>159</v>
      </c>
      <c r="AU250" s="227" t="s">
        <v>88</v>
      </c>
      <c r="AY250" s="18" t="s">
        <v>156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8" t="s">
        <v>86</v>
      </c>
      <c r="BK250" s="228">
        <f>ROUND(I250*H250,2)</f>
        <v>0</v>
      </c>
      <c r="BL250" s="18" t="s">
        <v>328</v>
      </c>
      <c r="BM250" s="227" t="s">
        <v>370</v>
      </c>
    </row>
    <row r="251" s="13" customFormat="1">
      <c r="A251" s="13"/>
      <c r="B251" s="229"/>
      <c r="C251" s="230"/>
      <c r="D251" s="231" t="s">
        <v>166</v>
      </c>
      <c r="E251" s="232" t="s">
        <v>1</v>
      </c>
      <c r="F251" s="233" t="s">
        <v>371</v>
      </c>
      <c r="G251" s="230"/>
      <c r="H251" s="234">
        <v>8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166</v>
      </c>
      <c r="AU251" s="240" t="s">
        <v>88</v>
      </c>
      <c r="AV251" s="13" t="s">
        <v>88</v>
      </c>
      <c r="AW251" s="13" t="s">
        <v>34</v>
      </c>
      <c r="AX251" s="13" t="s">
        <v>78</v>
      </c>
      <c r="AY251" s="240" t="s">
        <v>156</v>
      </c>
    </row>
    <row r="252" s="14" customFormat="1">
      <c r="A252" s="14"/>
      <c r="B252" s="241"/>
      <c r="C252" s="242"/>
      <c r="D252" s="231" t="s">
        <v>166</v>
      </c>
      <c r="E252" s="243" t="s">
        <v>1</v>
      </c>
      <c r="F252" s="244" t="s">
        <v>172</v>
      </c>
      <c r="G252" s="242"/>
      <c r="H252" s="245">
        <v>8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166</v>
      </c>
      <c r="AU252" s="251" t="s">
        <v>88</v>
      </c>
      <c r="AV252" s="14" t="s">
        <v>164</v>
      </c>
      <c r="AW252" s="14" t="s">
        <v>34</v>
      </c>
      <c r="AX252" s="14" t="s">
        <v>86</v>
      </c>
      <c r="AY252" s="251" t="s">
        <v>156</v>
      </c>
    </row>
    <row r="253" s="2" customFormat="1" ht="24.15" customHeight="1">
      <c r="A253" s="39"/>
      <c r="B253" s="40"/>
      <c r="C253" s="216" t="s">
        <v>372</v>
      </c>
      <c r="D253" s="216" t="s">
        <v>159</v>
      </c>
      <c r="E253" s="217" t="s">
        <v>373</v>
      </c>
      <c r="F253" s="218" t="s">
        <v>374</v>
      </c>
      <c r="G253" s="219" t="s">
        <v>182</v>
      </c>
      <c r="H253" s="220">
        <v>4.5</v>
      </c>
      <c r="I253" s="221"/>
      <c r="J253" s="222">
        <f>ROUND(I253*H253,2)</f>
        <v>0</v>
      </c>
      <c r="K253" s="218" t="s">
        <v>163</v>
      </c>
      <c r="L253" s="45"/>
      <c r="M253" s="223" t="s">
        <v>1</v>
      </c>
      <c r="N253" s="224" t="s">
        <v>43</v>
      </c>
      <c r="O253" s="92"/>
      <c r="P253" s="225">
        <f>O253*H253</f>
        <v>0</v>
      </c>
      <c r="Q253" s="225">
        <v>0.00040000000000000002</v>
      </c>
      <c r="R253" s="225">
        <f>Q253*H253</f>
        <v>0.0018000000000000002</v>
      </c>
      <c r="S253" s="225">
        <v>0</v>
      </c>
      <c r="T253" s="22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7" t="s">
        <v>328</v>
      </c>
      <c r="AT253" s="227" t="s">
        <v>159</v>
      </c>
      <c r="AU253" s="227" t="s">
        <v>88</v>
      </c>
      <c r="AY253" s="18" t="s">
        <v>156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8" t="s">
        <v>86</v>
      </c>
      <c r="BK253" s="228">
        <f>ROUND(I253*H253,2)</f>
        <v>0</v>
      </c>
      <c r="BL253" s="18" t="s">
        <v>328</v>
      </c>
      <c r="BM253" s="227" t="s">
        <v>375</v>
      </c>
    </row>
    <row r="254" s="13" customFormat="1">
      <c r="A254" s="13"/>
      <c r="B254" s="229"/>
      <c r="C254" s="230"/>
      <c r="D254" s="231" t="s">
        <v>166</v>
      </c>
      <c r="E254" s="232" t="s">
        <v>1</v>
      </c>
      <c r="F254" s="233" t="s">
        <v>114</v>
      </c>
      <c r="G254" s="230"/>
      <c r="H254" s="234">
        <v>4.5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166</v>
      </c>
      <c r="AU254" s="240" t="s">
        <v>88</v>
      </c>
      <c r="AV254" s="13" t="s">
        <v>88</v>
      </c>
      <c r="AW254" s="13" t="s">
        <v>34</v>
      </c>
      <c r="AX254" s="13" t="s">
        <v>78</v>
      </c>
      <c r="AY254" s="240" t="s">
        <v>156</v>
      </c>
    </row>
    <row r="255" s="14" customFormat="1">
      <c r="A255" s="14"/>
      <c r="B255" s="241"/>
      <c r="C255" s="242"/>
      <c r="D255" s="231" t="s">
        <v>166</v>
      </c>
      <c r="E255" s="243" t="s">
        <v>1</v>
      </c>
      <c r="F255" s="244" t="s">
        <v>172</v>
      </c>
      <c r="G255" s="242"/>
      <c r="H255" s="245">
        <v>4.5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166</v>
      </c>
      <c r="AU255" s="251" t="s">
        <v>88</v>
      </c>
      <c r="AV255" s="14" t="s">
        <v>164</v>
      </c>
      <c r="AW255" s="14" t="s">
        <v>34</v>
      </c>
      <c r="AX255" s="14" t="s">
        <v>86</v>
      </c>
      <c r="AY255" s="251" t="s">
        <v>156</v>
      </c>
    </row>
    <row r="256" s="2" customFormat="1" ht="21.75" customHeight="1">
      <c r="A256" s="39"/>
      <c r="B256" s="40"/>
      <c r="C256" s="216" t="s">
        <v>376</v>
      </c>
      <c r="D256" s="216" t="s">
        <v>159</v>
      </c>
      <c r="E256" s="217" t="s">
        <v>377</v>
      </c>
      <c r="F256" s="218" t="s">
        <v>378</v>
      </c>
      <c r="G256" s="219" t="s">
        <v>182</v>
      </c>
      <c r="H256" s="220">
        <v>4.5</v>
      </c>
      <c r="I256" s="221"/>
      <c r="J256" s="222">
        <f>ROUND(I256*H256,2)</f>
        <v>0</v>
      </c>
      <c r="K256" s="218" t="s">
        <v>163</v>
      </c>
      <c r="L256" s="45"/>
      <c r="M256" s="223" t="s">
        <v>1</v>
      </c>
      <c r="N256" s="224" t="s">
        <v>43</v>
      </c>
      <c r="O256" s="92"/>
      <c r="P256" s="225">
        <f>O256*H256</f>
        <v>0</v>
      </c>
      <c r="Q256" s="225">
        <v>1.0000000000000001E-05</v>
      </c>
      <c r="R256" s="225">
        <f>Q256*H256</f>
        <v>4.5000000000000003E-05</v>
      </c>
      <c r="S256" s="225">
        <v>0</v>
      </c>
      <c r="T256" s="22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7" t="s">
        <v>328</v>
      </c>
      <c r="AT256" s="227" t="s">
        <v>159</v>
      </c>
      <c r="AU256" s="227" t="s">
        <v>88</v>
      </c>
      <c r="AY256" s="18" t="s">
        <v>156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8" t="s">
        <v>86</v>
      </c>
      <c r="BK256" s="228">
        <f>ROUND(I256*H256,2)</f>
        <v>0</v>
      </c>
      <c r="BL256" s="18" t="s">
        <v>328</v>
      </c>
      <c r="BM256" s="227" t="s">
        <v>379</v>
      </c>
    </row>
    <row r="257" s="13" customFormat="1">
      <c r="A257" s="13"/>
      <c r="B257" s="229"/>
      <c r="C257" s="230"/>
      <c r="D257" s="231" t="s">
        <v>166</v>
      </c>
      <c r="E257" s="232" t="s">
        <v>1</v>
      </c>
      <c r="F257" s="233" t="s">
        <v>114</v>
      </c>
      <c r="G257" s="230"/>
      <c r="H257" s="234">
        <v>4.5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166</v>
      </c>
      <c r="AU257" s="240" t="s">
        <v>88</v>
      </c>
      <c r="AV257" s="13" t="s">
        <v>88</v>
      </c>
      <c r="AW257" s="13" t="s">
        <v>34</v>
      </c>
      <c r="AX257" s="13" t="s">
        <v>78</v>
      </c>
      <c r="AY257" s="240" t="s">
        <v>156</v>
      </c>
    </row>
    <row r="258" s="14" customFormat="1">
      <c r="A258" s="14"/>
      <c r="B258" s="241"/>
      <c r="C258" s="242"/>
      <c r="D258" s="231" t="s">
        <v>166</v>
      </c>
      <c r="E258" s="243" t="s">
        <v>1</v>
      </c>
      <c r="F258" s="244" t="s">
        <v>172</v>
      </c>
      <c r="G258" s="242"/>
      <c r="H258" s="245">
        <v>4.5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1" t="s">
        <v>166</v>
      </c>
      <c r="AU258" s="251" t="s">
        <v>88</v>
      </c>
      <c r="AV258" s="14" t="s">
        <v>164</v>
      </c>
      <c r="AW258" s="14" t="s">
        <v>34</v>
      </c>
      <c r="AX258" s="14" t="s">
        <v>86</v>
      </c>
      <c r="AY258" s="251" t="s">
        <v>156</v>
      </c>
    </row>
    <row r="259" s="2" customFormat="1" ht="24.15" customHeight="1">
      <c r="A259" s="39"/>
      <c r="B259" s="40"/>
      <c r="C259" s="216" t="s">
        <v>380</v>
      </c>
      <c r="D259" s="216" t="s">
        <v>159</v>
      </c>
      <c r="E259" s="217" t="s">
        <v>381</v>
      </c>
      <c r="F259" s="218" t="s">
        <v>382</v>
      </c>
      <c r="G259" s="219" t="s">
        <v>342</v>
      </c>
      <c r="H259" s="273"/>
      <c r="I259" s="221"/>
      <c r="J259" s="222">
        <f>ROUND(I259*H259,2)</f>
        <v>0</v>
      </c>
      <c r="K259" s="218" t="s">
        <v>163</v>
      </c>
      <c r="L259" s="45"/>
      <c r="M259" s="223" t="s">
        <v>1</v>
      </c>
      <c r="N259" s="224" t="s">
        <v>43</v>
      </c>
      <c r="O259" s="92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7" t="s">
        <v>328</v>
      </c>
      <c r="AT259" s="227" t="s">
        <v>159</v>
      </c>
      <c r="AU259" s="227" t="s">
        <v>88</v>
      </c>
      <c r="AY259" s="18" t="s">
        <v>156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8" t="s">
        <v>86</v>
      </c>
      <c r="BK259" s="228">
        <f>ROUND(I259*H259,2)</f>
        <v>0</v>
      </c>
      <c r="BL259" s="18" t="s">
        <v>328</v>
      </c>
      <c r="BM259" s="227" t="s">
        <v>383</v>
      </c>
    </row>
    <row r="260" s="2" customFormat="1" ht="24.15" customHeight="1">
      <c r="A260" s="39"/>
      <c r="B260" s="40"/>
      <c r="C260" s="216" t="s">
        <v>384</v>
      </c>
      <c r="D260" s="216" t="s">
        <v>159</v>
      </c>
      <c r="E260" s="217" t="s">
        <v>385</v>
      </c>
      <c r="F260" s="218" t="s">
        <v>386</v>
      </c>
      <c r="G260" s="219" t="s">
        <v>342</v>
      </c>
      <c r="H260" s="273"/>
      <c r="I260" s="221"/>
      <c r="J260" s="222">
        <f>ROUND(I260*H260,2)</f>
        <v>0</v>
      </c>
      <c r="K260" s="218" t="s">
        <v>163</v>
      </c>
      <c r="L260" s="45"/>
      <c r="M260" s="223" t="s">
        <v>1</v>
      </c>
      <c r="N260" s="224" t="s">
        <v>43</v>
      </c>
      <c r="O260" s="92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7" t="s">
        <v>328</v>
      </c>
      <c r="AT260" s="227" t="s">
        <v>159</v>
      </c>
      <c r="AU260" s="227" t="s">
        <v>88</v>
      </c>
      <c r="AY260" s="18" t="s">
        <v>156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8" t="s">
        <v>86</v>
      </c>
      <c r="BK260" s="228">
        <f>ROUND(I260*H260,2)</f>
        <v>0</v>
      </c>
      <c r="BL260" s="18" t="s">
        <v>328</v>
      </c>
      <c r="BM260" s="227" t="s">
        <v>387</v>
      </c>
    </row>
    <row r="261" s="12" customFormat="1" ht="22.8" customHeight="1">
      <c r="A261" s="12"/>
      <c r="B261" s="200"/>
      <c r="C261" s="201"/>
      <c r="D261" s="202" t="s">
        <v>77</v>
      </c>
      <c r="E261" s="214" t="s">
        <v>388</v>
      </c>
      <c r="F261" s="214" t="s">
        <v>389</v>
      </c>
      <c r="G261" s="201"/>
      <c r="H261" s="201"/>
      <c r="I261" s="204"/>
      <c r="J261" s="215">
        <f>BK261</f>
        <v>0</v>
      </c>
      <c r="K261" s="201"/>
      <c r="L261" s="206"/>
      <c r="M261" s="207"/>
      <c r="N261" s="208"/>
      <c r="O261" s="208"/>
      <c r="P261" s="209">
        <f>SUM(P262:P267)</f>
        <v>0</v>
      </c>
      <c r="Q261" s="208"/>
      <c r="R261" s="209">
        <f>SUM(R262:R267)</f>
        <v>0.001536</v>
      </c>
      <c r="S261" s="208"/>
      <c r="T261" s="210">
        <f>SUM(T262:T267)</f>
        <v>0.016256000000000003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1" t="s">
        <v>88</v>
      </c>
      <c r="AT261" s="212" t="s">
        <v>77</v>
      </c>
      <c r="AU261" s="212" t="s">
        <v>86</v>
      </c>
      <c r="AY261" s="211" t="s">
        <v>156</v>
      </c>
      <c r="BK261" s="213">
        <f>SUM(BK262:BK267)</f>
        <v>0</v>
      </c>
    </row>
    <row r="262" s="2" customFormat="1" ht="24.15" customHeight="1">
      <c r="A262" s="39"/>
      <c r="B262" s="40"/>
      <c r="C262" s="216" t="s">
        <v>390</v>
      </c>
      <c r="D262" s="216" t="s">
        <v>159</v>
      </c>
      <c r="E262" s="217" t="s">
        <v>391</v>
      </c>
      <c r="F262" s="218" t="s">
        <v>392</v>
      </c>
      <c r="G262" s="219" t="s">
        <v>182</v>
      </c>
      <c r="H262" s="220">
        <v>6.4000000000000004</v>
      </c>
      <c r="I262" s="221"/>
      <c r="J262" s="222">
        <f>ROUND(I262*H262,2)</f>
        <v>0</v>
      </c>
      <c r="K262" s="218" t="s">
        <v>163</v>
      </c>
      <c r="L262" s="45"/>
      <c r="M262" s="223" t="s">
        <v>1</v>
      </c>
      <c r="N262" s="224" t="s">
        <v>43</v>
      </c>
      <c r="O262" s="92"/>
      <c r="P262" s="225">
        <f>O262*H262</f>
        <v>0</v>
      </c>
      <c r="Q262" s="225">
        <v>0.00024000000000000001</v>
      </c>
      <c r="R262" s="225">
        <f>Q262*H262</f>
        <v>0.001536</v>
      </c>
      <c r="S262" s="225">
        <v>0.0025400000000000002</v>
      </c>
      <c r="T262" s="226">
        <f>S262*H262</f>
        <v>0.016256000000000003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7" t="s">
        <v>328</v>
      </c>
      <c r="AT262" s="227" t="s">
        <v>159</v>
      </c>
      <c r="AU262" s="227" t="s">
        <v>88</v>
      </c>
      <c r="AY262" s="18" t="s">
        <v>156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8" t="s">
        <v>86</v>
      </c>
      <c r="BK262" s="228">
        <f>ROUND(I262*H262,2)</f>
        <v>0</v>
      </c>
      <c r="BL262" s="18" t="s">
        <v>328</v>
      </c>
      <c r="BM262" s="227" t="s">
        <v>393</v>
      </c>
    </row>
    <row r="263" s="15" customFormat="1">
      <c r="A263" s="15"/>
      <c r="B263" s="252"/>
      <c r="C263" s="253"/>
      <c r="D263" s="231" t="s">
        <v>166</v>
      </c>
      <c r="E263" s="254" t="s">
        <v>1</v>
      </c>
      <c r="F263" s="255" t="s">
        <v>394</v>
      </c>
      <c r="G263" s="253"/>
      <c r="H263" s="254" t="s">
        <v>1</v>
      </c>
      <c r="I263" s="256"/>
      <c r="J263" s="253"/>
      <c r="K263" s="253"/>
      <c r="L263" s="257"/>
      <c r="M263" s="258"/>
      <c r="N263" s="259"/>
      <c r="O263" s="259"/>
      <c r="P263" s="259"/>
      <c r="Q263" s="259"/>
      <c r="R263" s="259"/>
      <c r="S263" s="259"/>
      <c r="T263" s="260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1" t="s">
        <v>166</v>
      </c>
      <c r="AU263" s="261" t="s">
        <v>88</v>
      </c>
      <c r="AV263" s="15" t="s">
        <v>86</v>
      </c>
      <c r="AW263" s="15" t="s">
        <v>34</v>
      </c>
      <c r="AX263" s="15" t="s">
        <v>78</v>
      </c>
      <c r="AY263" s="261" t="s">
        <v>156</v>
      </c>
    </row>
    <row r="264" s="13" customFormat="1">
      <c r="A264" s="13"/>
      <c r="B264" s="229"/>
      <c r="C264" s="230"/>
      <c r="D264" s="231" t="s">
        <v>166</v>
      </c>
      <c r="E264" s="232" t="s">
        <v>1</v>
      </c>
      <c r="F264" s="233" t="s">
        <v>395</v>
      </c>
      <c r="G264" s="230"/>
      <c r="H264" s="234">
        <v>6.4000000000000004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166</v>
      </c>
      <c r="AU264" s="240" t="s">
        <v>88</v>
      </c>
      <c r="AV264" s="13" t="s">
        <v>88</v>
      </c>
      <c r="AW264" s="13" t="s">
        <v>34</v>
      </c>
      <c r="AX264" s="13" t="s">
        <v>78</v>
      </c>
      <c r="AY264" s="240" t="s">
        <v>156</v>
      </c>
    </row>
    <row r="265" s="14" customFormat="1">
      <c r="A265" s="14"/>
      <c r="B265" s="241"/>
      <c r="C265" s="242"/>
      <c r="D265" s="231" t="s">
        <v>166</v>
      </c>
      <c r="E265" s="243" t="s">
        <v>1</v>
      </c>
      <c r="F265" s="244" t="s">
        <v>172</v>
      </c>
      <c r="G265" s="242"/>
      <c r="H265" s="245">
        <v>6.4000000000000004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1" t="s">
        <v>166</v>
      </c>
      <c r="AU265" s="251" t="s">
        <v>88</v>
      </c>
      <c r="AV265" s="14" t="s">
        <v>164</v>
      </c>
      <c r="AW265" s="14" t="s">
        <v>34</v>
      </c>
      <c r="AX265" s="14" t="s">
        <v>86</v>
      </c>
      <c r="AY265" s="251" t="s">
        <v>156</v>
      </c>
    </row>
    <row r="266" s="2" customFormat="1" ht="24.15" customHeight="1">
      <c r="A266" s="39"/>
      <c r="B266" s="40"/>
      <c r="C266" s="216" t="s">
        <v>396</v>
      </c>
      <c r="D266" s="216" t="s">
        <v>159</v>
      </c>
      <c r="E266" s="217" t="s">
        <v>397</v>
      </c>
      <c r="F266" s="218" t="s">
        <v>398</v>
      </c>
      <c r="G266" s="219" t="s">
        <v>342</v>
      </c>
      <c r="H266" s="273"/>
      <c r="I266" s="221"/>
      <c r="J266" s="222">
        <f>ROUND(I266*H266,2)</f>
        <v>0</v>
      </c>
      <c r="K266" s="218" t="s">
        <v>163</v>
      </c>
      <c r="L266" s="45"/>
      <c r="M266" s="223" t="s">
        <v>1</v>
      </c>
      <c r="N266" s="224" t="s">
        <v>43</v>
      </c>
      <c r="O266" s="92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7" t="s">
        <v>328</v>
      </c>
      <c r="AT266" s="227" t="s">
        <v>159</v>
      </c>
      <c r="AU266" s="227" t="s">
        <v>88</v>
      </c>
      <c r="AY266" s="18" t="s">
        <v>156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8" t="s">
        <v>86</v>
      </c>
      <c r="BK266" s="228">
        <f>ROUND(I266*H266,2)</f>
        <v>0</v>
      </c>
      <c r="BL266" s="18" t="s">
        <v>328</v>
      </c>
      <c r="BM266" s="227" t="s">
        <v>399</v>
      </c>
    </row>
    <row r="267" s="2" customFormat="1" ht="24.15" customHeight="1">
      <c r="A267" s="39"/>
      <c r="B267" s="40"/>
      <c r="C267" s="216" t="s">
        <v>400</v>
      </c>
      <c r="D267" s="216" t="s">
        <v>159</v>
      </c>
      <c r="E267" s="217" t="s">
        <v>401</v>
      </c>
      <c r="F267" s="218" t="s">
        <v>402</v>
      </c>
      <c r="G267" s="219" t="s">
        <v>342</v>
      </c>
      <c r="H267" s="273"/>
      <c r="I267" s="221"/>
      <c r="J267" s="222">
        <f>ROUND(I267*H267,2)</f>
        <v>0</v>
      </c>
      <c r="K267" s="218" t="s">
        <v>163</v>
      </c>
      <c r="L267" s="45"/>
      <c r="M267" s="223" t="s">
        <v>1</v>
      </c>
      <c r="N267" s="224" t="s">
        <v>43</v>
      </c>
      <c r="O267" s="92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7" t="s">
        <v>328</v>
      </c>
      <c r="AT267" s="227" t="s">
        <v>159</v>
      </c>
      <c r="AU267" s="227" t="s">
        <v>88</v>
      </c>
      <c r="AY267" s="18" t="s">
        <v>156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8" t="s">
        <v>86</v>
      </c>
      <c r="BK267" s="228">
        <f>ROUND(I267*H267,2)</f>
        <v>0</v>
      </c>
      <c r="BL267" s="18" t="s">
        <v>328</v>
      </c>
      <c r="BM267" s="227" t="s">
        <v>403</v>
      </c>
    </row>
    <row r="268" s="12" customFormat="1" ht="22.8" customHeight="1">
      <c r="A268" s="12"/>
      <c r="B268" s="200"/>
      <c r="C268" s="201"/>
      <c r="D268" s="202" t="s">
        <v>77</v>
      </c>
      <c r="E268" s="214" t="s">
        <v>404</v>
      </c>
      <c r="F268" s="214" t="s">
        <v>405</v>
      </c>
      <c r="G268" s="201"/>
      <c r="H268" s="201"/>
      <c r="I268" s="204"/>
      <c r="J268" s="215">
        <f>BK268</f>
        <v>0</v>
      </c>
      <c r="K268" s="201"/>
      <c r="L268" s="206"/>
      <c r="M268" s="207"/>
      <c r="N268" s="208"/>
      <c r="O268" s="208"/>
      <c r="P268" s="209">
        <f>SUM(P269:P297)</f>
        <v>0</v>
      </c>
      <c r="Q268" s="208"/>
      <c r="R268" s="209">
        <f>SUM(R269:R297)</f>
        <v>0.0019099999999999998</v>
      </c>
      <c r="S268" s="208"/>
      <c r="T268" s="210">
        <f>SUM(T269:T297)</f>
        <v>0.074109999999999995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1" t="s">
        <v>88</v>
      </c>
      <c r="AT268" s="212" t="s">
        <v>77</v>
      </c>
      <c r="AU268" s="212" t="s">
        <v>86</v>
      </c>
      <c r="AY268" s="211" t="s">
        <v>156</v>
      </c>
      <c r="BK268" s="213">
        <f>SUM(BK269:BK297)</f>
        <v>0</v>
      </c>
    </row>
    <row r="269" s="2" customFormat="1" ht="16.5" customHeight="1">
      <c r="A269" s="39"/>
      <c r="B269" s="40"/>
      <c r="C269" s="216" t="s">
        <v>406</v>
      </c>
      <c r="D269" s="216" t="s">
        <v>159</v>
      </c>
      <c r="E269" s="217" t="s">
        <v>407</v>
      </c>
      <c r="F269" s="218" t="s">
        <v>408</v>
      </c>
      <c r="G269" s="219" t="s">
        <v>409</v>
      </c>
      <c r="H269" s="220">
        <v>3</v>
      </c>
      <c r="I269" s="221"/>
      <c r="J269" s="222">
        <f>ROUND(I269*H269,2)</f>
        <v>0</v>
      </c>
      <c r="K269" s="218" t="s">
        <v>163</v>
      </c>
      <c r="L269" s="45"/>
      <c r="M269" s="223" t="s">
        <v>1</v>
      </c>
      <c r="N269" s="224" t="s">
        <v>43</v>
      </c>
      <c r="O269" s="92"/>
      <c r="P269" s="225">
        <f>O269*H269</f>
        <v>0</v>
      </c>
      <c r="Q269" s="225">
        <v>0</v>
      </c>
      <c r="R269" s="225">
        <f>Q269*H269</f>
        <v>0</v>
      </c>
      <c r="S269" s="225">
        <v>0.019460000000000002</v>
      </c>
      <c r="T269" s="226">
        <f>S269*H269</f>
        <v>0.058380000000000001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7" t="s">
        <v>328</v>
      </c>
      <c r="AT269" s="227" t="s">
        <v>159</v>
      </c>
      <c r="AU269" s="227" t="s">
        <v>88</v>
      </c>
      <c r="AY269" s="18" t="s">
        <v>156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8" t="s">
        <v>86</v>
      </c>
      <c r="BK269" s="228">
        <f>ROUND(I269*H269,2)</f>
        <v>0</v>
      </c>
      <c r="BL269" s="18" t="s">
        <v>328</v>
      </c>
      <c r="BM269" s="227" t="s">
        <v>410</v>
      </c>
    </row>
    <row r="270" s="13" customFormat="1">
      <c r="A270" s="13"/>
      <c r="B270" s="229"/>
      <c r="C270" s="230"/>
      <c r="D270" s="231" t="s">
        <v>166</v>
      </c>
      <c r="E270" s="232" t="s">
        <v>1</v>
      </c>
      <c r="F270" s="233" t="s">
        <v>411</v>
      </c>
      <c r="G270" s="230"/>
      <c r="H270" s="234">
        <v>3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166</v>
      </c>
      <c r="AU270" s="240" t="s">
        <v>88</v>
      </c>
      <c r="AV270" s="13" t="s">
        <v>88</v>
      </c>
      <c r="AW270" s="13" t="s">
        <v>34</v>
      </c>
      <c r="AX270" s="13" t="s">
        <v>78</v>
      </c>
      <c r="AY270" s="240" t="s">
        <v>156</v>
      </c>
    </row>
    <row r="271" s="14" customFormat="1">
      <c r="A271" s="14"/>
      <c r="B271" s="241"/>
      <c r="C271" s="242"/>
      <c r="D271" s="231" t="s">
        <v>166</v>
      </c>
      <c r="E271" s="243" t="s">
        <v>1</v>
      </c>
      <c r="F271" s="244" t="s">
        <v>172</v>
      </c>
      <c r="G271" s="242"/>
      <c r="H271" s="245">
        <v>3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1" t="s">
        <v>166</v>
      </c>
      <c r="AU271" s="251" t="s">
        <v>88</v>
      </c>
      <c r="AV271" s="14" t="s">
        <v>164</v>
      </c>
      <c r="AW271" s="14" t="s">
        <v>34</v>
      </c>
      <c r="AX271" s="14" t="s">
        <v>86</v>
      </c>
      <c r="AY271" s="251" t="s">
        <v>156</v>
      </c>
    </row>
    <row r="272" s="2" customFormat="1" ht="24.15" customHeight="1">
      <c r="A272" s="39"/>
      <c r="B272" s="40"/>
      <c r="C272" s="216" t="s">
        <v>412</v>
      </c>
      <c r="D272" s="216" t="s">
        <v>159</v>
      </c>
      <c r="E272" s="217" t="s">
        <v>413</v>
      </c>
      <c r="F272" s="218" t="s">
        <v>414</v>
      </c>
      <c r="G272" s="219" t="s">
        <v>409</v>
      </c>
      <c r="H272" s="220">
        <v>1</v>
      </c>
      <c r="I272" s="221"/>
      <c r="J272" s="222">
        <f>ROUND(I272*H272,2)</f>
        <v>0</v>
      </c>
      <c r="K272" s="218" t="s">
        <v>163</v>
      </c>
      <c r="L272" s="45"/>
      <c r="M272" s="223" t="s">
        <v>1</v>
      </c>
      <c r="N272" s="224" t="s">
        <v>43</v>
      </c>
      <c r="O272" s="92"/>
      <c r="P272" s="225">
        <f>O272*H272</f>
        <v>0</v>
      </c>
      <c r="Q272" s="225">
        <v>0</v>
      </c>
      <c r="R272" s="225">
        <f>Q272*H272</f>
        <v>0</v>
      </c>
      <c r="S272" s="225">
        <v>0.0091999999999999998</v>
      </c>
      <c r="T272" s="226">
        <f>S272*H272</f>
        <v>0.0091999999999999998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7" t="s">
        <v>328</v>
      </c>
      <c r="AT272" s="227" t="s">
        <v>159</v>
      </c>
      <c r="AU272" s="227" t="s">
        <v>88</v>
      </c>
      <c r="AY272" s="18" t="s">
        <v>156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8" t="s">
        <v>86</v>
      </c>
      <c r="BK272" s="228">
        <f>ROUND(I272*H272,2)</f>
        <v>0</v>
      </c>
      <c r="BL272" s="18" t="s">
        <v>328</v>
      </c>
      <c r="BM272" s="227" t="s">
        <v>415</v>
      </c>
    </row>
    <row r="273" s="13" customFormat="1">
      <c r="A273" s="13"/>
      <c r="B273" s="229"/>
      <c r="C273" s="230"/>
      <c r="D273" s="231" t="s">
        <v>166</v>
      </c>
      <c r="E273" s="232" t="s">
        <v>1</v>
      </c>
      <c r="F273" s="233" t="s">
        <v>416</v>
      </c>
      <c r="G273" s="230"/>
      <c r="H273" s="234">
        <v>1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166</v>
      </c>
      <c r="AU273" s="240" t="s">
        <v>88</v>
      </c>
      <c r="AV273" s="13" t="s">
        <v>88</v>
      </c>
      <c r="AW273" s="13" t="s">
        <v>34</v>
      </c>
      <c r="AX273" s="13" t="s">
        <v>78</v>
      </c>
      <c r="AY273" s="240" t="s">
        <v>156</v>
      </c>
    </row>
    <row r="274" s="14" customFormat="1">
      <c r="A274" s="14"/>
      <c r="B274" s="241"/>
      <c r="C274" s="242"/>
      <c r="D274" s="231" t="s">
        <v>166</v>
      </c>
      <c r="E274" s="243" t="s">
        <v>1</v>
      </c>
      <c r="F274" s="244" t="s">
        <v>172</v>
      </c>
      <c r="G274" s="242"/>
      <c r="H274" s="245">
        <v>1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1" t="s">
        <v>166</v>
      </c>
      <c r="AU274" s="251" t="s">
        <v>88</v>
      </c>
      <c r="AV274" s="14" t="s">
        <v>164</v>
      </c>
      <c r="AW274" s="14" t="s">
        <v>34</v>
      </c>
      <c r="AX274" s="14" t="s">
        <v>86</v>
      </c>
      <c r="AY274" s="251" t="s">
        <v>156</v>
      </c>
    </row>
    <row r="275" s="2" customFormat="1" ht="16.5" customHeight="1">
      <c r="A275" s="39"/>
      <c r="B275" s="40"/>
      <c r="C275" s="216" t="s">
        <v>417</v>
      </c>
      <c r="D275" s="216" t="s">
        <v>159</v>
      </c>
      <c r="E275" s="217" t="s">
        <v>418</v>
      </c>
      <c r="F275" s="218" t="s">
        <v>419</v>
      </c>
      <c r="G275" s="219" t="s">
        <v>409</v>
      </c>
      <c r="H275" s="220">
        <v>1</v>
      </c>
      <c r="I275" s="221"/>
      <c r="J275" s="222">
        <f>ROUND(I275*H275,2)</f>
        <v>0</v>
      </c>
      <c r="K275" s="218" t="s">
        <v>163</v>
      </c>
      <c r="L275" s="45"/>
      <c r="M275" s="223" t="s">
        <v>1</v>
      </c>
      <c r="N275" s="224" t="s">
        <v>43</v>
      </c>
      <c r="O275" s="92"/>
      <c r="P275" s="225">
        <f>O275*H275</f>
        <v>0</v>
      </c>
      <c r="Q275" s="225">
        <v>0.00042999999999999999</v>
      </c>
      <c r="R275" s="225">
        <f>Q275*H275</f>
        <v>0.00042999999999999999</v>
      </c>
      <c r="S275" s="225">
        <v>0</v>
      </c>
      <c r="T275" s="22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7" t="s">
        <v>328</v>
      </c>
      <c r="AT275" s="227" t="s">
        <v>159</v>
      </c>
      <c r="AU275" s="227" t="s">
        <v>88</v>
      </c>
      <c r="AY275" s="18" t="s">
        <v>156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8" t="s">
        <v>86</v>
      </c>
      <c r="BK275" s="228">
        <f>ROUND(I275*H275,2)</f>
        <v>0</v>
      </c>
      <c r="BL275" s="18" t="s">
        <v>328</v>
      </c>
      <c r="BM275" s="227" t="s">
        <v>420</v>
      </c>
    </row>
    <row r="276" s="13" customFormat="1">
      <c r="A276" s="13"/>
      <c r="B276" s="229"/>
      <c r="C276" s="230"/>
      <c r="D276" s="231" t="s">
        <v>166</v>
      </c>
      <c r="E276" s="232" t="s">
        <v>1</v>
      </c>
      <c r="F276" s="233" t="s">
        <v>416</v>
      </c>
      <c r="G276" s="230"/>
      <c r="H276" s="234">
        <v>1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166</v>
      </c>
      <c r="AU276" s="240" t="s">
        <v>88</v>
      </c>
      <c r="AV276" s="13" t="s">
        <v>88</v>
      </c>
      <c r="AW276" s="13" t="s">
        <v>34</v>
      </c>
      <c r="AX276" s="13" t="s">
        <v>78</v>
      </c>
      <c r="AY276" s="240" t="s">
        <v>156</v>
      </c>
    </row>
    <row r="277" s="14" customFormat="1">
      <c r="A277" s="14"/>
      <c r="B277" s="241"/>
      <c r="C277" s="242"/>
      <c r="D277" s="231" t="s">
        <v>166</v>
      </c>
      <c r="E277" s="243" t="s">
        <v>1</v>
      </c>
      <c r="F277" s="244" t="s">
        <v>172</v>
      </c>
      <c r="G277" s="242"/>
      <c r="H277" s="245">
        <v>1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166</v>
      </c>
      <c r="AU277" s="251" t="s">
        <v>88</v>
      </c>
      <c r="AV277" s="14" t="s">
        <v>164</v>
      </c>
      <c r="AW277" s="14" t="s">
        <v>34</v>
      </c>
      <c r="AX277" s="14" t="s">
        <v>86</v>
      </c>
      <c r="AY277" s="251" t="s">
        <v>156</v>
      </c>
    </row>
    <row r="278" s="2" customFormat="1" ht="24.15" customHeight="1">
      <c r="A278" s="39"/>
      <c r="B278" s="40"/>
      <c r="C278" s="216" t="s">
        <v>421</v>
      </c>
      <c r="D278" s="216" t="s">
        <v>159</v>
      </c>
      <c r="E278" s="217" t="s">
        <v>422</v>
      </c>
      <c r="F278" s="218" t="s">
        <v>423</v>
      </c>
      <c r="G278" s="219" t="s">
        <v>409</v>
      </c>
      <c r="H278" s="220">
        <v>4</v>
      </c>
      <c r="I278" s="221"/>
      <c r="J278" s="222">
        <f>ROUND(I278*H278,2)</f>
        <v>0</v>
      </c>
      <c r="K278" s="218" t="s">
        <v>163</v>
      </c>
      <c r="L278" s="45"/>
      <c r="M278" s="223" t="s">
        <v>1</v>
      </c>
      <c r="N278" s="224" t="s">
        <v>43</v>
      </c>
      <c r="O278" s="92"/>
      <c r="P278" s="225">
        <f>O278*H278</f>
        <v>0</v>
      </c>
      <c r="Q278" s="225">
        <v>0.00024000000000000001</v>
      </c>
      <c r="R278" s="225">
        <f>Q278*H278</f>
        <v>0.00096000000000000002</v>
      </c>
      <c r="S278" s="225">
        <v>0</v>
      </c>
      <c r="T278" s="22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7" t="s">
        <v>328</v>
      </c>
      <c r="AT278" s="227" t="s">
        <v>159</v>
      </c>
      <c r="AU278" s="227" t="s">
        <v>88</v>
      </c>
      <c r="AY278" s="18" t="s">
        <v>156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8" t="s">
        <v>86</v>
      </c>
      <c r="BK278" s="228">
        <f>ROUND(I278*H278,2)</f>
        <v>0</v>
      </c>
      <c r="BL278" s="18" t="s">
        <v>328</v>
      </c>
      <c r="BM278" s="227" t="s">
        <v>424</v>
      </c>
    </row>
    <row r="279" s="13" customFormat="1">
      <c r="A279" s="13"/>
      <c r="B279" s="229"/>
      <c r="C279" s="230"/>
      <c r="D279" s="231" t="s">
        <v>166</v>
      </c>
      <c r="E279" s="232" t="s">
        <v>1</v>
      </c>
      <c r="F279" s="233" t="s">
        <v>164</v>
      </c>
      <c r="G279" s="230"/>
      <c r="H279" s="234">
        <v>4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166</v>
      </c>
      <c r="AU279" s="240" t="s">
        <v>88</v>
      </c>
      <c r="AV279" s="13" t="s">
        <v>88</v>
      </c>
      <c r="AW279" s="13" t="s">
        <v>34</v>
      </c>
      <c r="AX279" s="13" t="s">
        <v>78</v>
      </c>
      <c r="AY279" s="240" t="s">
        <v>156</v>
      </c>
    </row>
    <row r="280" s="14" customFormat="1">
      <c r="A280" s="14"/>
      <c r="B280" s="241"/>
      <c r="C280" s="242"/>
      <c r="D280" s="231" t="s">
        <v>166</v>
      </c>
      <c r="E280" s="243" t="s">
        <v>1</v>
      </c>
      <c r="F280" s="244" t="s">
        <v>172</v>
      </c>
      <c r="G280" s="242"/>
      <c r="H280" s="245">
        <v>4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1" t="s">
        <v>166</v>
      </c>
      <c r="AU280" s="251" t="s">
        <v>88</v>
      </c>
      <c r="AV280" s="14" t="s">
        <v>164</v>
      </c>
      <c r="AW280" s="14" t="s">
        <v>34</v>
      </c>
      <c r="AX280" s="14" t="s">
        <v>86</v>
      </c>
      <c r="AY280" s="251" t="s">
        <v>156</v>
      </c>
    </row>
    <row r="281" s="2" customFormat="1" ht="16.5" customHeight="1">
      <c r="A281" s="39"/>
      <c r="B281" s="40"/>
      <c r="C281" s="216" t="s">
        <v>425</v>
      </c>
      <c r="D281" s="216" t="s">
        <v>159</v>
      </c>
      <c r="E281" s="217" t="s">
        <v>426</v>
      </c>
      <c r="F281" s="218" t="s">
        <v>427</v>
      </c>
      <c r="G281" s="219" t="s">
        <v>409</v>
      </c>
      <c r="H281" s="220">
        <v>2</v>
      </c>
      <c r="I281" s="221"/>
      <c r="J281" s="222">
        <f>ROUND(I281*H281,2)</f>
        <v>0</v>
      </c>
      <c r="K281" s="218" t="s">
        <v>163</v>
      </c>
      <c r="L281" s="45"/>
      <c r="M281" s="223" t="s">
        <v>1</v>
      </c>
      <c r="N281" s="224" t="s">
        <v>43</v>
      </c>
      <c r="O281" s="92"/>
      <c r="P281" s="225">
        <f>O281*H281</f>
        <v>0</v>
      </c>
      <c r="Q281" s="225">
        <v>0</v>
      </c>
      <c r="R281" s="225">
        <f>Q281*H281</f>
        <v>0</v>
      </c>
      <c r="S281" s="225">
        <v>0.00156</v>
      </c>
      <c r="T281" s="226">
        <f>S281*H281</f>
        <v>0.0031199999999999999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7" t="s">
        <v>328</v>
      </c>
      <c r="AT281" s="227" t="s">
        <v>159</v>
      </c>
      <c r="AU281" s="227" t="s">
        <v>88</v>
      </c>
      <c r="AY281" s="18" t="s">
        <v>156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8" t="s">
        <v>86</v>
      </c>
      <c r="BK281" s="228">
        <f>ROUND(I281*H281,2)</f>
        <v>0</v>
      </c>
      <c r="BL281" s="18" t="s">
        <v>328</v>
      </c>
      <c r="BM281" s="227" t="s">
        <v>428</v>
      </c>
    </row>
    <row r="282" s="13" customFormat="1">
      <c r="A282" s="13"/>
      <c r="B282" s="229"/>
      <c r="C282" s="230"/>
      <c r="D282" s="231" t="s">
        <v>166</v>
      </c>
      <c r="E282" s="232" t="s">
        <v>1</v>
      </c>
      <c r="F282" s="233" t="s">
        <v>429</v>
      </c>
      <c r="G282" s="230"/>
      <c r="H282" s="234">
        <v>2</v>
      </c>
      <c r="I282" s="235"/>
      <c r="J282" s="230"/>
      <c r="K282" s="230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166</v>
      </c>
      <c r="AU282" s="240" t="s">
        <v>88</v>
      </c>
      <c r="AV282" s="13" t="s">
        <v>88</v>
      </c>
      <c r="AW282" s="13" t="s">
        <v>34</v>
      </c>
      <c r="AX282" s="13" t="s">
        <v>78</v>
      </c>
      <c r="AY282" s="240" t="s">
        <v>156</v>
      </c>
    </row>
    <row r="283" s="14" customFormat="1">
      <c r="A283" s="14"/>
      <c r="B283" s="241"/>
      <c r="C283" s="242"/>
      <c r="D283" s="231" t="s">
        <v>166</v>
      </c>
      <c r="E283" s="243" t="s">
        <v>1</v>
      </c>
      <c r="F283" s="244" t="s">
        <v>172</v>
      </c>
      <c r="G283" s="242"/>
      <c r="H283" s="245">
        <v>2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166</v>
      </c>
      <c r="AU283" s="251" t="s">
        <v>88</v>
      </c>
      <c r="AV283" s="14" t="s">
        <v>164</v>
      </c>
      <c r="AW283" s="14" t="s">
        <v>34</v>
      </c>
      <c r="AX283" s="14" t="s">
        <v>86</v>
      </c>
      <c r="AY283" s="251" t="s">
        <v>156</v>
      </c>
    </row>
    <row r="284" s="2" customFormat="1" ht="16.5" customHeight="1">
      <c r="A284" s="39"/>
      <c r="B284" s="40"/>
      <c r="C284" s="216" t="s">
        <v>430</v>
      </c>
      <c r="D284" s="216" t="s">
        <v>159</v>
      </c>
      <c r="E284" s="217" t="s">
        <v>431</v>
      </c>
      <c r="F284" s="218" t="s">
        <v>432</v>
      </c>
      <c r="G284" s="219" t="s">
        <v>409</v>
      </c>
      <c r="H284" s="220">
        <v>1</v>
      </c>
      <c r="I284" s="221"/>
      <c r="J284" s="222">
        <f>ROUND(I284*H284,2)</f>
        <v>0</v>
      </c>
      <c r="K284" s="218" t="s">
        <v>163</v>
      </c>
      <c r="L284" s="45"/>
      <c r="M284" s="223" t="s">
        <v>1</v>
      </c>
      <c r="N284" s="224" t="s">
        <v>43</v>
      </c>
      <c r="O284" s="92"/>
      <c r="P284" s="225">
        <f>O284*H284</f>
        <v>0</v>
      </c>
      <c r="Q284" s="225">
        <v>0</v>
      </c>
      <c r="R284" s="225">
        <f>Q284*H284</f>
        <v>0</v>
      </c>
      <c r="S284" s="225">
        <v>0.00085999999999999998</v>
      </c>
      <c r="T284" s="226">
        <f>S284*H284</f>
        <v>0.00085999999999999998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7" t="s">
        <v>328</v>
      </c>
      <c r="AT284" s="227" t="s">
        <v>159</v>
      </c>
      <c r="AU284" s="227" t="s">
        <v>88</v>
      </c>
      <c r="AY284" s="18" t="s">
        <v>156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8" t="s">
        <v>86</v>
      </c>
      <c r="BK284" s="228">
        <f>ROUND(I284*H284,2)</f>
        <v>0</v>
      </c>
      <c r="BL284" s="18" t="s">
        <v>328</v>
      </c>
      <c r="BM284" s="227" t="s">
        <v>433</v>
      </c>
    </row>
    <row r="285" s="13" customFormat="1">
      <c r="A285" s="13"/>
      <c r="B285" s="229"/>
      <c r="C285" s="230"/>
      <c r="D285" s="231" t="s">
        <v>166</v>
      </c>
      <c r="E285" s="232" t="s">
        <v>1</v>
      </c>
      <c r="F285" s="233" t="s">
        <v>416</v>
      </c>
      <c r="G285" s="230"/>
      <c r="H285" s="234">
        <v>1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166</v>
      </c>
      <c r="AU285" s="240" t="s">
        <v>88</v>
      </c>
      <c r="AV285" s="13" t="s">
        <v>88</v>
      </c>
      <c r="AW285" s="13" t="s">
        <v>34</v>
      </c>
      <c r="AX285" s="13" t="s">
        <v>78</v>
      </c>
      <c r="AY285" s="240" t="s">
        <v>156</v>
      </c>
    </row>
    <row r="286" s="14" customFormat="1">
      <c r="A286" s="14"/>
      <c r="B286" s="241"/>
      <c r="C286" s="242"/>
      <c r="D286" s="231" t="s">
        <v>166</v>
      </c>
      <c r="E286" s="243" t="s">
        <v>1</v>
      </c>
      <c r="F286" s="244" t="s">
        <v>172</v>
      </c>
      <c r="G286" s="242"/>
      <c r="H286" s="245">
        <v>1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1" t="s">
        <v>166</v>
      </c>
      <c r="AU286" s="251" t="s">
        <v>88</v>
      </c>
      <c r="AV286" s="14" t="s">
        <v>164</v>
      </c>
      <c r="AW286" s="14" t="s">
        <v>34</v>
      </c>
      <c r="AX286" s="14" t="s">
        <v>86</v>
      </c>
      <c r="AY286" s="251" t="s">
        <v>156</v>
      </c>
    </row>
    <row r="287" s="2" customFormat="1" ht="16.5" customHeight="1">
      <c r="A287" s="39"/>
      <c r="B287" s="40"/>
      <c r="C287" s="216" t="s">
        <v>434</v>
      </c>
      <c r="D287" s="216" t="s">
        <v>159</v>
      </c>
      <c r="E287" s="217" t="s">
        <v>435</v>
      </c>
      <c r="F287" s="218" t="s">
        <v>436</v>
      </c>
      <c r="G287" s="219" t="s">
        <v>176</v>
      </c>
      <c r="H287" s="220">
        <v>3</v>
      </c>
      <c r="I287" s="221"/>
      <c r="J287" s="222">
        <f>ROUND(I287*H287,2)</f>
        <v>0</v>
      </c>
      <c r="K287" s="218" t="s">
        <v>163</v>
      </c>
      <c r="L287" s="45"/>
      <c r="M287" s="223" t="s">
        <v>1</v>
      </c>
      <c r="N287" s="224" t="s">
        <v>43</v>
      </c>
      <c r="O287" s="92"/>
      <c r="P287" s="225">
        <f>O287*H287</f>
        <v>0</v>
      </c>
      <c r="Q287" s="225">
        <v>0</v>
      </c>
      <c r="R287" s="225">
        <f>Q287*H287</f>
        <v>0</v>
      </c>
      <c r="S287" s="225">
        <v>0.00084999999999999995</v>
      </c>
      <c r="T287" s="226">
        <f>S287*H287</f>
        <v>0.0025499999999999997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7" t="s">
        <v>328</v>
      </c>
      <c r="AT287" s="227" t="s">
        <v>159</v>
      </c>
      <c r="AU287" s="227" t="s">
        <v>88</v>
      </c>
      <c r="AY287" s="18" t="s">
        <v>156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8" t="s">
        <v>86</v>
      </c>
      <c r="BK287" s="228">
        <f>ROUND(I287*H287,2)</f>
        <v>0</v>
      </c>
      <c r="BL287" s="18" t="s">
        <v>328</v>
      </c>
      <c r="BM287" s="227" t="s">
        <v>437</v>
      </c>
    </row>
    <row r="288" s="13" customFormat="1">
      <c r="A288" s="13"/>
      <c r="B288" s="229"/>
      <c r="C288" s="230"/>
      <c r="D288" s="231" t="s">
        <v>166</v>
      </c>
      <c r="E288" s="232" t="s">
        <v>1</v>
      </c>
      <c r="F288" s="233" t="s">
        <v>233</v>
      </c>
      <c r="G288" s="230"/>
      <c r="H288" s="234">
        <v>3</v>
      </c>
      <c r="I288" s="235"/>
      <c r="J288" s="230"/>
      <c r="K288" s="230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166</v>
      </c>
      <c r="AU288" s="240" t="s">
        <v>88</v>
      </c>
      <c r="AV288" s="13" t="s">
        <v>88</v>
      </c>
      <c r="AW288" s="13" t="s">
        <v>34</v>
      </c>
      <c r="AX288" s="13" t="s">
        <v>78</v>
      </c>
      <c r="AY288" s="240" t="s">
        <v>156</v>
      </c>
    </row>
    <row r="289" s="14" customFormat="1">
      <c r="A289" s="14"/>
      <c r="B289" s="241"/>
      <c r="C289" s="242"/>
      <c r="D289" s="231" t="s">
        <v>166</v>
      </c>
      <c r="E289" s="243" t="s">
        <v>1</v>
      </c>
      <c r="F289" s="244" t="s">
        <v>172</v>
      </c>
      <c r="G289" s="242"/>
      <c r="H289" s="245">
        <v>3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1" t="s">
        <v>166</v>
      </c>
      <c r="AU289" s="251" t="s">
        <v>88</v>
      </c>
      <c r="AV289" s="14" t="s">
        <v>164</v>
      </c>
      <c r="AW289" s="14" t="s">
        <v>34</v>
      </c>
      <c r="AX289" s="14" t="s">
        <v>86</v>
      </c>
      <c r="AY289" s="251" t="s">
        <v>156</v>
      </c>
    </row>
    <row r="290" s="2" customFormat="1" ht="24.15" customHeight="1">
      <c r="A290" s="39"/>
      <c r="B290" s="40"/>
      <c r="C290" s="216" t="s">
        <v>438</v>
      </c>
      <c r="D290" s="216" t="s">
        <v>159</v>
      </c>
      <c r="E290" s="217" t="s">
        <v>439</v>
      </c>
      <c r="F290" s="218" t="s">
        <v>440</v>
      </c>
      <c r="G290" s="219" t="s">
        <v>176</v>
      </c>
      <c r="H290" s="220">
        <v>1</v>
      </c>
      <c r="I290" s="221"/>
      <c r="J290" s="222">
        <f>ROUND(I290*H290,2)</f>
        <v>0</v>
      </c>
      <c r="K290" s="218" t="s">
        <v>163</v>
      </c>
      <c r="L290" s="45"/>
      <c r="M290" s="223" t="s">
        <v>1</v>
      </c>
      <c r="N290" s="224" t="s">
        <v>43</v>
      </c>
      <c r="O290" s="92"/>
      <c r="P290" s="225">
        <f>O290*H290</f>
        <v>0</v>
      </c>
      <c r="Q290" s="225">
        <v>0.00024000000000000001</v>
      </c>
      <c r="R290" s="225">
        <f>Q290*H290</f>
        <v>0.00024000000000000001</v>
      </c>
      <c r="S290" s="225">
        <v>0</v>
      </c>
      <c r="T290" s="22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7" t="s">
        <v>328</v>
      </c>
      <c r="AT290" s="227" t="s">
        <v>159</v>
      </c>
      <c r="AU290" s="227" t="s">
        <v>88</v>
      </c>
      <c r="AY290" s="18" t="s">
        <v>156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8" t="s">
        <v>86</v>
      </c>
      <c r="BK290" s="228">
        <f>ROUND(I290*H290,2)</f>
        <v>0</v>
      </c>
      <c r="BL290" s="18" t="s">
        <v>328</v>
      </c>
      <c r="BM290" s="227" t="s">
        <v>441</v>
      </c>
    </row>
    <row r="291" s="13" customFormat="1">
      <c r="A291" s="13"/>
      <c r="B291" s="229"/>
      <c r="C291" s="230"/>
      <c r="D291" s="231" t="s">
        <v>166</v>
      </c>
      <c r="E291" s="232" t="s">
        <v>1</v>
      </c>
      <c r="F291" s="233" t="s">
        <v>86</v>
      </c>
      <c r="G291" s="230"/>
      <c r="H291" s="234">
        <v>1</v>
      </c>
      <c r="I291" s="235"/>
      <c r="J291" s="230"/>
      <c r="K291" s="230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166</v>
      </c>
      <c r="AU291" s="240" t="s">
        <v>88</v>
      </c>
      <c r="AV291" s="13" t="s">
        <v>88</v>
      </c>
      <c r="AW291" s="13" t="s">
        <v>34</v>
      </c>
      <c r="AX291" s="13" t="s">
        <v>78</v>
      </c>
      <c r="AY291" s="240" t="s">
        <v>156</v>
      </c>
    </row>
    <row r="292" s="14" customFormat="1">
      <c r="A292" s="14"/>
      <c r="B292" s="241"/>
      <c r="C292" s="242"/>
      <c r="D292" s="231" t="s">
        <v>166</v>
      </c>
      <c r="E292" s="243" t="s">
        <v>1</v>
      </c>
      <c r="F292" s="244" t="s">
        <v>172</v>
      </c>
      <c r="G292" s="242"/>
      <c r="H292" s="245">
        <v>1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1" t="s">
        <v>166</v>
      </c>
      <c r="AU292" s="251" t="s">
        <v>88</v>
      </c>
      <c r="AV292" s="14" t="s">
        <v>164</v>
      </c>
      <c r="AW292" s="14" t="s">
        <v>34</v>
      </c>
      <c r="AX292" s="14" t="s">
        <v>86</v>
      </c>
      <c r="AY292" s="251" t="s">
        <v>156</v>
      </c>
    </row>
    <row r="293" s="2" customFormat="1" ht="24.15" customHeight="1">
      <c r="A293" s="39"/>
      <c r="B293" s="40"/>
      <c r="C293" s="216" t="s">
        <v>442</v>
      </c>
      <c r="D293" s="216" t="s">
        <v>159</v>
      </c>
      <c r="E293" s="217" t="s">
        <v>443</v>
      </c>
      <c r="F293" s="218" t="s">
        <v>444</v>
      </c>
      <c r="G293" s="219" t="s">
        <v>176</v>
      </c>
      <c r="H293" s="220">
        <v>1</v>
      </c>
      <c r="I293" s="221"/>
      <c r="J293" s="222">
        <f>ROUND(I293*H293,2)</f>
        <v>0</v>
      </c>
      <c r="K293" s="218" t="s">
        <v>163</v>
      </c>
      <c r="L293" s="45"/>
      <c r="M293" s="223" t="s">
        <v>1</v>
      </c>
      <c r="N293" s="224" t="s">
        <v>43</v>
      </c>
      <c r="O293" s="92"/>
      <c r="P293" s="225">
        <f>O293*H293</f>
        <v>0</v>
      </c>
      <c r="Q293" s="225">
        <v>0.00027999999999999998</v>
      </c>
      <c r="R293" s="225">
        <f>Q293*H293</f>
        <v>0.00027999999999999998</v>
      </c>
      <c r="S293" s="225">
        <v>0</v>
      </c>
      <c r="T293" s="22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7" t="s">
        <v>328</v>
      </c>
      <c r="AT293" s="227" t="s">
        <v>159</v>
      </c>
      <c r="AU293" s="227" t="s">
        <v>88</v>
      </c>
      <c r="AY293" s="18" t="s">
        <v>156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8" t="s">
        <v>86</v>
      </c>
      <c r="BK293" s="228">
        <f>ROUND(I293*H293,2)</f>
        <v>0</v>
      </c>
      <c r="BL293" s="18" t="s">
        <v>328</v>
      </c>
      <c r="BM293" s="227" t="s">
        <v>445</v>
      </c>
    </row>
    <row r="294" s="13" customFormat="1">
      <c r="A294" s="13"/>
      <c r="B294" s="229"/>
      <c r="C294" s="230"/>
      <c r="D294" s="231" t="s">
        <v>166</v>
      </c>
      <c r="E294" s="232" t="s">
        <v>1</v>
      </c>
      <c r="F294" s="233" t="s">
        <v>86</v>
      </c>
      <c r="G294" s="230"/>
      <c r="H294" s="234">
        <v>1</v>
      </c>
      <c r="I294" s="235"/>
      <c r="J294" s="230"/>
      <c r="K294" s="230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166</v>
      </c>
      <c r="AU294" s="240" t="s">
        <v>88</v>
      </c>
      <c r="AV294" s="13" t="s">
        <v>88</v>
      </c>
      <c r="AW294" s="13" t="s">
        <v>34</v>
      </c>
      <c r="AX294" s="13" t="s">
        <v>78</v>
      </c>
      <c r="AY294" s="240" t="s">
        <v>156</v>
      </c>
    </row>
    <row r="295" s="14" customFormat="1">
      <c r="A295" s="14"/>
      <c r="B295" s="241"/>
      <c r="C295" s="242"/>
      <c r="D295" s="231" t="s">
        <v>166</v>
      </c>
      <c r="E295" s="243" t="s">
        <v>1</v>
      </c>
      <c r="F295" s="244" t="s">
        <v>172</v>
      </c>
      <c r="G295" s="242"/>
      <c r="H295" s="245">
        <v>1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1" t="s">
        <v>166</v>
      </c>
      <c r="AU295" s="251" t="s">
        <v>88</v>
      </c>
      <c r="AV295" s="14" t="s">
        <v>164</v>
      </c>
      <c r="AW295" s="14" t="s">
        <v>34</v>
      </c>
      <c r="AX295" s="14" t="s">
        <v>86</v>
      </c>
      <c r="AY295" s="251" t="s">
        <v>156</v>
      </c>
    </row>
    <row r="296" s="2" customFormat="1" ht="24.15" customHeight="1">
      <c r="A296" s="39"/>
      <c r="B296" s="40"/>
      <c r="C296" s="216" t="s">
        <v>446</v>
      </c>
      <c r="D296" s="216" t="s">
        <v>159</v>
      </c>
      <c r="E296" s="217" t="s">
        <v>447</v>
      </c>
      <c r="F296" s="218" t="s">
        <v>448</v>
      </c>
      <c r="G296" s="219" t="s">
        <v>342</v>
      </c>
      <c r="H296" s="273"/>
      <c r="I296" s="221"/>
      <c r="J296" s="222">
        <f>ROUND(I296*H296,2)</f>
        <v>0</v>
      </c>
      <c r="K296" s="218" t="s">
        <v>163</v>
      </c>
      <c r="L296" s="45"/>
      <c r="M296" s="223" t="s">
        <v>1</v>
      </c>
      <c r="N296" s="224" t="s">
        <v>43</v>
      </c>
      <c r="O296" s="92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7" t="s">
        <v>328</v>
      </c>
      <c r="AT296" s="227" t="s">
        <v>159</v>
      </c>
      <c r="AU296" s="227" t="s">
        <v>88</v>
      </c>
      <c r="AY296" s="18" t="s">
        <v>156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8" t="s">
        <v>86</v>
      </c>
      <c r="BK296" s="228">
        <f>ROUND(I296*H296,2)</f>
        <v>0</v>
      </c>
      <c r="BL296" s="18" t="s">
        <v>328</v>
      </c>
      <c r="BM296" s="227" t="s">
        <v>449</v>
      </c>
    </row>
    <row r="297" s="2" customFormat="1" ht="24.15" customHeight="1">
      <c r="A297" s="39"/>
      <c r="B297" s="40"/>
      <c r="C297" s="216" t="s">
        <v>450</v>
      </c>
      <c r="D297" s="216" t="s">
        <v>159</v>
      </c>
      <c r="E297" s="217" t="s">
        <v>451</v>
      </c>
      <c r="F297" s="218" t="s">
        <v>452</v>
      </c>
      <c r="G297" s="219" t="s">
        <v>342</v>
      </c>
      <c r="H297" s="273"/>
      <c r="I297" s="221"/>
      <c r="J297" s="222">
        <f>ROUND(I297*H297,2)</f>
        <v>0</v>
      </c>
      <c r="K297" s="218" t="s">
        <v>163</v>
      </c>
      <c r="L297" s="45"/>
      <c r="M297" s="223" t="s">
        <v>1</v>
      </c>
      <c r="N297" s="224" t="s">
        <v>43</v>
      </c>
      <c r="O297" s="92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7" t="s">
        <v>328</v>
      </c>
      <c r="AT297" s="227" t="s">
        <v>159</v>
      </c>
      <c r="AU297" s="227" t="s">
        <v>88</v>
      </c>
      <c r="AY297" s="18" t="s">
        <v>156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8" t="s">
        <v>86</v>
      </c>
      <c r="BK297" s="228">
        <f>ROUND(I297*H297,2)</f>
        <v>0</v>
      </c>
      <c r="BL297" s="18" t="s">
        <v>328</v>
      </c>
      <c r="BM297" s="227" t="s">
        <v>453</v>
      </c>
    </row>
    <row r="298" s="12" customFormat="1" ht="22.8" customHeight="1">
      <c r="A298" s="12"/>
      <c r="B298" s="200"/>
      <c r="C298" s="201"/>
      <c r="D298" s="202" t="s">
        <v>77</v>
      </c>
      <c r="E298" s="214" t="s">
        <v>454</v>
      </c>
      <c r="F298" s="214" t="s">
        <v>455</v>
      </c>
      <c r="G298" s="201"/>
      <c r="H298" s="201"/>
      <c r="I298" s="204"/>
      <c r="J298" s="215">
        <f>BK298</f>
        <v>0</v>
      </c>
      <c r="K298" s="201"/>
      <c r="L298" s="206"/>
      <c r="M298" s="207"/>
      <c r="N298" s="208"/>
      <c r="O298" s="208"/>
      <c r="P298" s="209">
        <f>SUM(P299:P319)</f>
        <v>0</v>
      </c>
      <c r="Q298" s="208"/>
      <c r="R298" s="209">
        <f>SUM(R299:R319)</f>
        <v>0.019370000000000002</v>
      </c>
      <c r="S298" s="208"/>
      <c r="T298" s="210">
        <f>SUM(T299:T319)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1" t="s">
        <v>88</v>
      </c>
      <c r="AT298" s="212" t="s">
        <v>77</v>
      </c>
      <c r="AU298" s="212" t="s">
        <v>86</v>
      </c>
      <c r="AY298" s="211" t="s">
        <v>156</v>
      </c>
      <c r="BK298" s="213">
        <f>SUM(BK299:BK319)</f>
        <v>0</v>
      </c>
    </row>
    <row r="299" s="2" customFormat="1" ht="24.15" customHeight="1">
      <c r="A299" s="39"/>
      <c r="B299" s="40"/>
      <c r="C299" s="216" t="s">
        <v>456</v>
      </c>
      <c r="D299" s="216" t="s">
        <v>159</v>
      </c>
      <c r="E299" s="217" t="s">
        <v>457</v>
      </c>
      <c r="F299" s="218" t="s">
        <v>458</v>
      </c>
      <c r="G299" s="219" t="s">
        <v>182</v>
      </c>
      <c r="H299" s="220">
        <v>6</v>
      </c>
      <c r="I299" s="221"/>
      <c r="J299" s="222">
        <f>ROUND(I299*H299,2)</f>
        <v>0</v>
      </c>
      <c r="K299" s="218" t="s">
        <v>163</v>
      </c>
      <c r="L299" s="45"/>
      <c r="M299" s="223" t="s">
        <v>1</v>
      </c>
      <c r="N299" s="224" t="s">
        <v>43</v>
      </c>
      <c r="O299" s="92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7" t="s">
        <v>328</v>
      </c>
      <c r="AT299" s="227" t="s">
        <v>159</v>
      </c>
      <c r="AU299" s="227" t="s">
        <v>88</v>
      </c>
      <c r="AY299" s="18" t="s">
        <v>156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8" t="s">
        <v>86</v>
      </c>
      <c r="BK299" s="228">
        <f>ROUND(I299*H299,2)</f>
        <v>0</v>
      </c>
      <c r="BL299" s="18" t="s">
        <v>328</v>
      </c>
      <c r="BM299" s="227" t="s">
        <v>459</v>
      </c>
    </row>
    <row r="300" s="13" customFormat="1">
      <c r="A300" s="13"/>
      <c r="B300" s="229"/>
      <c r="C300" s="230"/>
      <c r="D300" s="231" t="s">
        <v>166</v>
      </c>
      <c r="E300" s="232" t="s">
        <v>1</v>
      </c>
      <c r="F300" s="233" t="s">
        <v>460</v>
      </c>
      <c r="G300" s="230"/>
      <c r="H300" s="234">
        <v>6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166</v>
      </c>
      <c r="AU300" s="240" t="s">
        <v>88</v>
      </c>
      <c r="AV300" s="13" t="s">
        <v>88</v>
      </c>
      <c r="AW300" s="13" t="s">
        <v>34</v>
      </c>
      <c r="AX300" s="13" t="s">
        <v>78</v>
      </c>
      <c r="AY300" s="240" t="s">
        <v>156</v>
      </c>
    </row>
    <row r="301" s="14" customFormat="1">
      <c r="A301" s="14"/>
      <c r="B301" s="241"/>
      <c r="C301" s="242"/>
      <c r="D301" s="231" t="s">
        <v>166</v>
      </c>
      <c r="E301" s="243" t="s">
        <v>1</v>
      </c>
      <c r="F301" s="244" t="s">
        <v>172</v>
      </c>
      <c r="G301" s="242"/>
      <c r="H301" s="245">
        <v>6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1" t="s">
        <v>166</v>
      </c>
      <c r="AU301" s="251" t="s">
        <v>88</v>
      </c>
      <c r="AV301" s="14" t="s">
        <v>164</v>
      </c>
      <c r="AW301" s="14" t="s">
        <v>34</v>
      </c>
      <c r="AX301" s="14" t="s">
        <v>86</v>
      </c>
      <c r="AY301" s="251" t="s">
        <v>156</v>
      </c>
    </row>
    <row r="302" s="2" customFormat="1" ht="21.75" customHeight="1">
      <c r="A302" s="39"/>
      <c r="B302" s="40"/>
      <c r="C302" s="274" t="s">
        <v>461</v>
      </c>
      <c r="D302" s="274" t="s">
        <v>462</v>
      </c>
      <c r="E302" s="275" t="s">
        <v>463</v>
      </c>
      <c r="F302" s="276" t="s">
        <v>464</v>
      </c>
      <c r="G302" s="277" t="s">
        <v>182</v>
      </c>
      <c r="H302" s="278">
        <v>6.2999999999999998</v>
      </c>
      <c r="I302" s="279"/>
      <c r="J302" s="280">
        <f>ROUND(I302*H302,2)</f>
        <v>0</v>
      </c>
      <c r="K302" s="276" t="s">
        <v>163</v>
      </c>
      <c r="L302" s="281"/>
      <c r="M302" s="282" t="s">
        <v>1</v>
      </c>
      <c r="N302" s="283" t="s">
        <v>43</v>
      </c>
      <c r="O302" s="92"/>
      <c r="P302" s="225">
        <f>O302*H302</f>
        <v>0</v>
      </c>
      <c r="Q302" s="225">
        <v>0.00020000000000000001</v>
      </c>
      <c r="R302" s="225">
        <f>Q302*H302</f>
        <v>0.0012600000000000001</v>
      </c>
      <c r="S302" s="225">
        <v>0</v>
      </c>
      <c r="T302" s="22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7" t="s">
        <v>465</v>
      </c>
      <c r="AT302" s="227" t="s">
        <v>462</v>
      </c>
      <c r="AU302" s="227" t="s">
        <v>88</v>
      </c>
      <c r="AY302" s="18" t="s">
        <v>156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8" t="s">
        <v>86</v>
      </c>
      <c r="BK302" s="228">
        <f>ROUND(I302*H302,2)</f>
        <v>0</v>
      </c>
      <c r="BL302" s="18" t="s">
        <v>328</v>
      </c>
      <c r="BM302" s="227" t="s">
        <v>466</v>
      </c>
    </row>
    <row r="303" s="13" customFormat="1">
      <c r="A303" s="13"/>
      <c r="B303" s="229"/>
      <c r="C303" s="230"/>
      <c r="D303" s="231" t="s">
        <v>166</v>
      </c>
      <c r="E303" s="230"/>
      <c r="F303" s="233" t="s">
        <v>467</v>
      </c>
      <c r="G303" s="230"/>
      <c r="H303" s="234">
        <v>6.2999999999999998</v>
      </c>
      <c r="I303" s="235"/>
      <c r="J303" s="230"/>
      <c r="K303" s="230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166</v>
      </c>
      <c r="AU303" s="240" t="s">
        <v>88</v>
      </c>
      <c r="AV303" s="13" t="s">
        <v>88</v>
      </c>
      <c r="AW303" s="13" t="s">
        <v>4</v>
      </c>
      <c r="AX303" s="13" t="s">
        <v>86</v>
      </c>
      <c r="AY303" s="240" t="s">
        <v>156</v>
      </c>
    </row>
    <row r="304" s="2" customFormat="1" ht="24.15" customHeight="1">
      <c r="A304" s="39"/>
      <c r="B304" s="40"/>
      <c r="C304" s="216" t="s">
        <v>468</v>
      </c>
      <c r="D304" s="216" t="s">
        <v>159</v>
      </c>
      <c r="E304" s="217" t="s">
        <v>469</v>
      </c>
      <c r="F304" s="218" t="s">
        <v>470</v>
      </c>
      <c r="G304" s="219" t="s">
        <v>182</v>
      </c>
      <c r="H304" s="220">
        <v>20</v>
      </c>
      <c r="I304" s="221"/>
      <c r="J304" s="222">
        <f>ROUND(I304*H304,2)</f>
        <v>0</v>
      </c>
      <c r="K304" s="218" t="s">
        <v>163</v>
      </c>
      <c r="L304" s="45"/>
      <c r="M304" s="223" t="s">
        <v>1</v>
      </c>
      <c r="N304" s="224" t="s">
        <v>43</v>
      </c>
      <c r="O304" s="92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7" t="s">
        <v>328</v>
      </c>
      <c r="AT304" s="227" t="s">
        <v>159</v>
      </c>
      <c r="AU304" s="227" t="s">
        <v>88</v>
      </c>
      <c r="AY304" s="18" t="s">
        <v>156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8" t="s">
        <v>86</v>
      </c>
      <c r="BK304" s="228">
        <f>ROUND(I304*H304,2)</f>
        <v>0</v>
      </c>
      <c r="BL304" s="18" t="s">
        <v>328</v>
      </c>
      <c r="BM304" s="227" t="s">
        <v>471</v>
      </c>
    </row>
    <row r="305" s="13" customFormat="1">
      <c r="A305" s="13"/>
      <c r="B305" s="229"/>
      <c r="C305" s="230"/>
      <c r="D305" s="231" t="s">
        <v>166</v>
      </c>
      <c r="E305" s="232" t="s">
        <v>1</v>
      </c>
      <c r="F305" s="233" t="s">
        <v>472</v>
      </c>
      <c r="G305" s="230"/>
      <c r="H305" s="234">
        <v>20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166</v>
      </c>
      <c r="AU305" s="240" t="s">
        <v>88</v>
      </c>
      <c r="AV305" s="13" t="s">
        <v>88</v>
      </c>
      <c r="AW305" s="13" t="s">
        <v>34</v>
      </c>
      <c r="AX305" s="13" t="s">
        <v>78</v>
      </c>
      <c r="AY305" s="240" t="s">
        <v>156</v>
      </c>
    </row>
    <row r="306" s="14" customFormat="1">
      <c r="A306" s="14"/>
      <c r="B306" s="241"/>
      <c r="C306" s="242"/>
      <c r="D306" s="231" t="s">
        <v>166</v>
      </c>
      <c r="E306" s="243" t="s">
        <v>1</v>
      </c>
      <c r="F306" s="244" t="s">
        <v>172</v>
      </c>
      <c r="G306" s="242"/>
      <c r="H306" s="245">
        <v>20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1" t="s">
        <v>166</v>
      </c>
      <c r="AU306" s="251" t="s">
        <v>88</v>
      </c>
      <c r="AV306" s="14" t="s">
        <v>164</v>
      </c>
      <c r="AW306" s="14" t="s">
        <v>34</v>
      </c>
      <c r="AX306" s="14" t="s">
        <v>86</v>
      </c>
      <c r="AY306" s="251" t="s">
        <v>156</v>
      </c>
    </row>
    <row r="307" s="2" customFormat="1" ht="24.15" customHeight="1">
      <c r="A307" s="39"/>
      <c r="B307" s="40"/>
      <c r="C307" s="274" t="s">
        <v>473</v>
      </c>
      <c r="D307" s="274" t="s">
        <v>462</v>
      </c>
      <c r="E307" s="275" t="s">
        <v>474</v>
      </c>
      <c r="F307" s="276" t="s">
        <v>475</v>
      </c>
      <c r="G307" s="277" t="s">
        <v>182</v>
      </c>
      <c r="H307" s="278">
        <v>23</v>
      </c>
      <c r="I307" s="279"/>
      <c r="J307" s="280">
        <f>ROUND(I307*H307,2)</f>
        <v>0</v>
      </c>
      <c r="K307" s="276" t="s">
        <v>163</v>
      </c>
      <c r="L307" s="281"/>
      <c r="M307" s="282" t="s">
        <v>1</v>
      </c>
      <c r="N307" s="283" t="s">
        <v>43</v>
      </c>
      <c r="O307" s="92"/>
      <c r="P307" s="225">
        <f>O307*H307</f>
        <v>0</v>
      </c>
      <c r="Q307" s="225">
        <v>0.00076999999999999996</v>
      </c>
      <c r="R307" s="225">
        <f>Q307*H307</f>
        <v>0.01771</v>
      </c>
      <c r="S307" s="225">
        <v>0</v>
      </c>
      <c r="T307" s="22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7" t="s">
        <v>465</v>
      </c>
      <c r="AT307" s="227" t="s">
        <v>462</v>
      </c>
      <c r="AU307" s="227" t="s">
        <v>88</v>
      </c>
      <c r="AY307" s="18" t="s">
        <v>156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8" t="s">
        <v>86</v>
      </c>
      <c r="BK307" s="228">
        <f>ROUND(I307*H307,2)</f>
        <v>0</v>
      </c>
      <c r="BL307" s="18" t="s">
        <v>328</v>
      </c>
      <c r="BM307" s="227" t="s">
        <v>476</v>
      </c>
    </row>
    <row r="308" s="13" customFormat="1">
      <c r="A308" s="13"/>
      <c r="B308" s="229"/>
      <c r="C308" s="230"/>
      <c r="D308" s="231" t="s">
        <v>166</v>
      </c>
      <c r="E308" s="230"/>
      <c r="F308" s="233" t="s">
        <v>477</v>
      </c>
      <c r="G308" s="230"/>
      <c r="H308" s="234">
        <v>23</v>
      </c>
      <c r="I308" s="235"/>
      <c r="J308" s="230"/>
      <c r="K308" s="230"/>
      <c r="L308" s="236"/>
      <c r="M308" s="237"/>
      <c r="N308" s="238"/>
      <c r="O308" s="238"/>
      <c r="P308" s="238"/>
      <c r="Q308" s="238"/>
      <c r="R308" s="238"/>
      <c r="S308" s="238"/>
      <c r="T308" s="23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0" t="s">
        <v>166</v>
      </c>
      <c r="AU308" s="240" t="s">
        <v>88</v>
      </c>
      <c r="AV308" s="13" t="s">
        <v>88</v>
      </c>
      <c r="AW308" s="13" t="s">
        <v>4</v>
      </c>
      <c r="AX308" s="13" t="s">
        <v>86</v>
      </c>
      <c r="AY308" s="240" t="s">
        <v>156</v>
      </c>
    </row>
    <row r="309" s="2" customFormat="1" ht="24.15" customHeight="1">
      <c r="A309" s="39"/>
      <c r="B309" s="40"/>
      <c r="C309" s="216" t="s">
        <v>478</v>
      </c>
      <c r="D309" s="216" t="s">
        <v>159</v>
      </c>
      <c r="E309" s="217" t="s">
        <v>479</v>
      </c>
      <c r="F309" s="218" t="s">
        <v>480</v>
      </c>
      <c r="G309" s="219" t="s">
        <v>176</v>
      </c>
      <c r="H309" s="220">
        <v>2</v>
      </c>
      <c r="I309" s="221"/>
      <c r="J309" s="222">
        <f>ROUND(I309*H309,2)</f>
        <v>0</v>
      </c>
      <c r="K309" s="218" t="s">
        <v>163</v>
      </c>
      <c r="L309" s="45"/>
      <c r="M309" s="223" t="s">
        <v>1</v>
      </c>
      <c r="N309" s="224" t="s">
        <v>43</v>
      </c>
      <c r="O309" s="92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7" t="s">
        <v>328</v>
      </c>
      <c r="AT309" s="227" t="s">
        <v>159</v>
      </c>
      <c r="AU309" s="227" t="s">
        <v>88</v>
      </c>
      <c r="AY309" s="18" t="s">
        <v>156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8" t="s">
        <v>86</v>
      </c>
      <c r="BK309" s="228">
        <f>ROUND(I309*H309,2)</f>
        <v>0</v>
      </c>
      <c r="BL309" s="18" t="s">
        <v>328</v>
      </c>
      <c r="BM309" s="227" t="s">
        <v>481</v>
      </c>
    </row>
    <row r="310" s="2" customFormat="1" ht="24.15" customHeight="1">
      <c r="A310" s="39"/>
      <c r="B310" s="40"/>
      <c r="C310" s="216" t="s">
        <v>482</v>
      </c>
      <c r="D310" s="216" t="s">
        <v>159</v>
      </c>
      <c r="E310" s="217" t="s">
        <v>483</v>
      </c>
      <c r="F310" s="218" t="s">
        <v>484</v>
      </c>
      <c r="G310" s="219" t="s">
        <v>176</v>
      </c>
      <c r="H310" s="220">
        <v>1</v>
      </c>
      <c r="I310" s="221"/>
      <c r="J310" s="222">
        <f>ROUND(I310*H310,2)</f>
        <v>0</v>
      </c>
      <c r="K310" s="218" t="s">
        <v>163</v>
      </c>
      <c r="L310" s="45"/>
      <c r="M310" s="223" t="s">
        <v>1</v>
      </c>
      <c r="N310" s="224" t="s">
        <v>43</v>
      </c>
      <c r="O310" s="92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7" t="s">
        <v>328</v>
      </c>
      <c r="AT310" s="227" t="s">
        <v>159</v>
      </c>
      <c r="AU310" s="227" t="s">
        <v>88</v>
      </c>
      <c r="AY310" s="18" t="s">
        <v>156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8" t="s">
        <v>86</v>
      </c>
      <c r="BK310" s="228">
        <f>ROUND(I310*H310,2)</f>
        <v>0</v>
      </c>
      <c r="BL310" s="18" t="s">
        <v>328</v>
      </c>
      <c r="BM310" s="227" t="s">
        <v>485</v>
      </c>
    </row>
    <row r="311" s="2" customFormat="1" ht="16.5" customHeight="1">
      <c r="A311" s="39"/>
      <c r="B311" s="40"/>
      <c r="C311" s="274" t="s">
        <v>486</v>
      </c>
      <c r="D311" s="274" t="s">
        <v>462</v>
      </c>
      <c r="E311" s="275" t="s">
        <v>487</v>
      </c>
      <c r="F311" s="276" t="s">
        <v>488</v>
      </c>
      <c r="G311" s="277" t="s">
        <v>176</v>
      </c>
      <c r="H311" s="278">
        <v>1</v>
      </c>
      <c r="I311" s="279"/>
      <c r="J311" s="280">
        <f>ROUND(I311*H311,2)</f>
        <v>0</v>
      </c>
      <c r="K311" s="276" t="s">
        <v>163</v>
      </c>
      <c r="L311" s="281"/>
      <c r="M311" s="282" t="s">
        <v>1</v>
      </c>
      <c r="N311" s="283" t="s">
        <v>43</v>
      </c>
      <c r="O311" s="92"/>
      <c r="P311" s="225">
        <f>O311*H311</f>
        <v>0</v>
      </c>
      <c r="Q311" s="225">
        <v>0.00040000000000000002</v>
      </c>
      <c r="R311" s="225">
        <f>Q311*H311</f>
        <v>0.00040000000000000002</v>
      </c>
      <c r="S311" s="225">
        <v>0</v>
      </c>
      <c r="T311" s="226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7" t="s">
        <v>465</v>
      </c>
      <c r="AT311" s="227" t="s">
        <v>462</v>
      </c>
      <c r="AU311" s="227" t="s">
        <v>88</v>
      </c>
      <c r="AY311" s="18" t="s">
        <v>156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8" t="s">
        <v>86</v>
      </c>
      <c r="BK311" s="228">
        <f>ROUND(I311*H311,2)</f>
        <v>0</v>
      </c>
      <c r="BL311" s="18" t="s">
        <v>328</v>
      </c>
      <c r="BM311" s="227" t="s">
        <v>489</v>
      </c>
    </row>
    <row r="312" s="2" customFormat="1" ht="24.15" customHeight="1">
      <c r="A312" s="39"/>
      <c r="B312" s="40"/>
      <c r="C312" s="216" t="s">
        <v>490</v>
      </c>
      <c r="D312" s="216" t="s">
        <v>159</v>
      </c>
      <c r="E312" s="217" t="s">
        <v>491</v>
      </c>
      <c r="F312" s="218" t="s">
        <v>492</v>
      </c>
      <c r="G312" s="219" t="s">
        <v>176</v>
      </c>
      <c r="H312" s="220">
        <v>1</v>
      </c>
      <c r="I312" s="221"/>
      <c r="J312" s="222">
        <f>ROUND(I312*H312,2)</f>
        <v>0</v>
      </c>
      <c r="K312" s="218" t="s">
        <v>163</v>
      </c>
      <c r="L312" s="45"/>
      <c r="M312" s="223" t="s">
        <v>1</v>
      </c>
      <c r="N312" s="224" t="s">
        <v>43</v>
      </c>
      <c r="O312" s="92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7" t="s">
        <v>328</v>
      </c>
      <c r="AT312" s="227" t="s">
        <v>159</v>
      </c>
      <c r="AU312" s="227" t="s">
        <v>88</v>
      </c>
      <c r="AY312" s="18" t="s">
        <v>156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8" t="s">
        <v>86</v>
      </c>
      <c r="BK312" s="228">
        <f>ROUND(I312*H312,2)</f>
        <v>0</v>
      </c>
      <c r="BL312" s="18" t="s">
        <v>328</v>
      </c>
      <c r="BM312" s="227" t="s">
        <v>493</v>
      </c>
    </row>
    <row r="313" s="2" customFormat="1" ht="24.15" customHeight="1">
      <c r="A313" s="39"/>
      <c r="B313" s="40"/>
      <c r="C313" s="216" t="s">
        <v>494</v>
      </c>
      <c r="D313" s="216" t="s">
        <v>159</v>
      </c>
      <c r="E313" s="217" t="s">
        <v>495</v>
      </c>
      <c r="F313" s="218" t="s">
        <v>496</v>
      </c>
      <c r="G313" s="219" t="s">
        <v>497</v>
      </c>
      <c r="H313" s="220">
        <v>1</v>
      </c>
      <c r="I313" s="221"/>
      <c r="J313" s="222">
        <f>ROUND(I313*H313,2)</f>
        <v>0</v>
      </c>
      <c r="K313" s="218" t="s">
        <v>1</v>
      </c>
      <c r="L313" s="45"/>
      <c r="M313" s="223" t="s">
        <v>1</v>
      </c>
      <c r="N313" s="224" t="s">
        <v>43</v>
      </c>
      <c r="O313" s="92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7" t="s">
        <v>328</v>
      </c>
      <c r="AT313" s="227" t="s">
        <v>159</v>
      </c>
      <c r="AU313" s="227" t="s">
        <v>88</v>
      </c>
      <c r="AY313" s="18" t="s">
        <v>156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8" t="s">
        <v>86</v>
      </c>
      <c r="BK313" s="228">
        <f>ROUND(I313*H313,2)</f>
        <v>0</v>
      </c>
      <c r="BL313" s="18" t="s">
        <v>328</v>
      </c>
      <c r="BM313" s="227" t="s">
        <v>498</v>
      </c>
    </row>
    <row r="314" s="2" customFormat="1" ht="24.15" customHeight="1">
      <c r="A314" s="39"/>
      <c r="B314" s="40"/>
      <c r="C314" s="216" t="s">
        <v>499</v>
      </c>
      <c r="D314" s="216" t="s">
        <v>159</v>
      </c>
      <c r="E314" s="217" t="s">
        <v>500</v>
      </c>
      <c r="F314" s="218" t="s">
        <v>501</v>
      </c>
      <c r="G314" s="219" t="s">
        <v>497</v>
      </c>
      <c r="H314" s="220">
        <v>1</v>
      </c>
      <c r="I314" s="221"/>
      <c r="J314" s="222">
        <f>ROUND(I314*H314,2)</f>
        <v>0</v>
      </c>
      <c r="K314" s="218" t="s">
        <v>1</v>
      </c>
      <c r="L314" s="45"/>
      <c r="M314" s="223" t="s">
        <v>1</v>
      </c>
      <c r="N314" s="224" t="s">
        <v>43</v>
      </c>
      <c r="O314" s="92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7" t="s">
        <v>328</v>
      </c>
      <c r="AT314" s="227" t="s">
        <v>159</v>
      </c>
      <c r="AU314" s="227" t="s">
        <v>88</v>
      </c>
      <c r="AY314" s="18" t="s">
        <v>156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8" t="s">
        <v>86</v>
      </c>
      <c r="BK314" s="228">
        <f>ROUND(I314*H314,2)</f>
        <v>0</v>
      </c>
      <c r="BL314" s="18" t="s">
        <v>328</v>
      </c>
      <c r="BM314" s="227" t="s">
        <v>502</v>
      </c>
    </row>
    <row r="315" s="2" customFormat="1" ht="24.15" customHeight="1">
      <c r="A315" s="39"/>
      <c r="B315" s="40"/>
      <c r="C315" s="216" t="s">
        <v>503</v>
      </c>
      <c r="D315" s="216" t="s">
        <v>159</v>
      </c>
      <c r="E315" s="217" t="s">
        <v>504</v>
      </c>
      <c r="F315" s="218" t="s">
        <v>505</v>
      </c>
      <c r="G315" s="219" t="s">
        <v>497</v>
      </c>
      <c r="H315" s="220">
        <v>1</v>
      </c>
      <c r="I315" s="221"/>
      <c r="J315" s="222">
        <f>ROUND(I315*H315,2)</f>
        <v>0</v>
      </c>
      <c r="K315" s="218" t="s">
        <v>1</v>
      </c>
      <c r="L315" s="45"/>
      <c r="M315" s="223" t="s">
        <v>1</v>
      </c>
      <c r="N315" s="224" t="s">
        <v>43</v>
      </c>
      <c r="O315" s="92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7" t="s">
        <v>328</v>
      </c>
      <c r="AT315" s="227" t="s">
        <v>159</v>
      </c>
      <c r="AU315" s="227" t="s">
        <v>88</v>
      </c>
      <c r="AY315" s="18" t="s">
        <v>156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8" t="s">
        <v>86</v>
      </c>
      <c r="BK315" s="228">
        <f>ROUND(I315*H315,2)</f>
        <v>0</v>
      </c>
      <c r="BL315" s="18" t="s">
        <v>328</v>
      </c>
      <c r="BM315" s="227" t="s">
        <v>506</v>
      </c>
    </row>
    <row r="316" s="2" customFormat="1" ht="24.15" customHeight="1">
      <c r="A316" s="39"/>
      <c r="B316" s="40"/>
      <c r="C316" s="216" t="s">
        <v>507</v>
      </c>
      <c r="D316" s="216" t="s">
        <v>159</v>
      </c>
      <c r="E316" s="217" t="s">
        <v>508</v>
      </c>
      <c r="F316" s="218" t="s">
        <v>509</v>
      </c>
      <c r="G316" s="219" t="s">
        <v>497</v>
      </c>
      <c r="H316" s="220">
        <v>1</v>
      </c>
      <c r="I316" s="221"/>
      <c r="J316" s="222">
        <f>ROUND(I316*H316,2)</f>
        <v>0</v>
      </c>
      <c r="K316" s="218" t="s">
        <v>1</v>
      </c>
      <c r="L316" s="45"/>
      <c r="M316" s="223" t="s">
        <v>1</v>
      </c>
      <c r="N316" s="224" t="s">
        <v>43</v>
      </c>
      <c r="O316" s="92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7" t="s">
        <v>328</v>
      </c>
      <c r="AT316" s="227" t="s">
        <v>159</v>
      </c>
      <c r="AU316" s="227" t="s">
        <v>88</v>
      </c>
      <c r="AY316" s="18" t="s">
        <v>156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8" t="s">
        <v>86</v>
      </c>
      <c r="BK316" s="228">
        <f>ROUND(I316*H316,2)</f>
        <v>0</v>
      </c>
      <c r="BL316" s="18" t="s">
        <v>328</v>
      </c>
      <c r="BM316" s="227" t="s">
        <v>510</v>
      </c>
    </row>
    <row r="317" s="2" customFormat="1" ht="24.15" customHeight="1">
      <c r="A317" s="39"/>
      <c r="B317" s="40"/>
      <c r="C317" s="216" t="s">
        <v>511</v>
      </c>
      <c r="D317" s="216" t="s">
        <v>159</v>
      </c>
      <c r="E317" s="217" t="s">
        <v>512</v>
      </c>
      <c r="F317" s="218" t="s">
        <v>513</v>
      </c>
      <c r="G317" s="219" t="s">
        <v>497</v>
      </c>
      <c r="H317" s="220">
        <v>1</v>
      </c>
      <c r="I317" s="221"/>
      <c r="J317" s="222">
        <f>ROUND(I317*H317,2)</f>
        <v>0</v>
      </c>
      <c r="K317" s="218" t="s">
        <v>1</v>
      </c>
      <c r="L317" s="45"/>
      <c r="M317" s="223" t="s">
        <v>1</v>
      </c>
      <c r="N317" s="224" t="s">
        <v>43</v>
      </c>
      <c r="O317" s="92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7" t="s">
        <v>328</v>
      </c>
      <c r="AT317" s="227" t="s">
        <v>159</v>
      </c>
      <c r="AU317" s="227" t="s">
        <v>88</v>
      </c>
      <c r="AY317" s="18" t="s">
        <v>156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8" t="s">
        <v>86</v>
      </c>
      <c r="BK317" s="228">
        <f>ROUND(I317*H317,2)</f>
        <v>0</v>
      </c>
      <c r="BL317" s="18" t="s">
        <v>328</v>
      </c>
      <c r="BM317" s="227" t="s">
        <v>514</v>
      </c>
    </row>
    <row r="318" s="2" customFormat="1" ht="24.15" customHeight="1">
      <c r="A318" s="39"/>
      <c r="B318" s="40"/>
      <c r="C318" s="216" t="s">
        <v>515</v>
      </c>
      <c r="D318" s="216" t="s">
        <v>159</v>
      </c>
      <c r="E318" s="217" t="s">
        <v>516</v>
      </c>
      <c r="F318" s="218" t="s">
        <v>517</v>
      </c>
      <c r="G318" s="219" t="s">
        <v>342</v>
      </c>
      <c r="H318" s="273"/>
      <c r="I318" s="221"/>
      <c r="J318" s="222">
        <f>ROUND(I318*H318,2)</f>
        <v>0</v>
      </c>
      <c r="K318" s="218" t="s">
        <v>163</v>
      </c>
      <c r="L318" s="45"/>
      <c r="M318" s="223" t="s">
        <v>1</v>
      </c>
      <c r="N318" s="224" t="s">
        <v>43</v>
      </c>
      <c r="O318" s="92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7" t="s">
        <v>328</v>
      </c>
      <c r="AT318" s="227" t="s">
        <v>159</v>
      </c>
      <c r="AU318" s="227" t="s">
        <v>88</v>
      </c>
      <c r="AY318" s="18" t="s">
        <v>156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8" t="s">
        <v>86</v>
      </c>
      <c r="BK318" s="228">
        <f>ROUND(I318*H318,2)</f>
        <v>0</v>
      </c>
      <c r="BL318" s="18" t="s">
        <v>328</v>
      </c>
      <c r="BM318" s="227" t="s">
        <v>518</v>
      </c>
    </row>
    <row r="319" s="2" customFormat="1" ht="24.15" customHeight="1">
      <c r="A319" s="39"/>
      <c r="B319" s="40"/>
      <c r="C319" s="216" t="s">
        <v>519</v>
      </c>
      <c r="D319" s="216" t="s">
        <v>159</v>
      </c>
      <c r="E319" s="217" t="s">
        <v>520</v>
      </c>
      <c r="F319" s="218" t="s">
        <v>521</v>
      </c>
      <c r="G319" s="219" t="s">
        <v>342</v>
      </c>
      <c r="H319" s="273"/>
      <c r="I319" s="221"/>
      <c r="J319" s="222">
        <f>ROUND(I319*H319,2)</f>
        <v>0</v>
      </c>
      <c r="K319" s="218" t="s">
        <v>163</v>
      </c>
      <c r="L319" s="45"/>
      <c r="M319" s="223" t="s">
        <v>1</v>
      </c>
      <c r="N319" s="224" t="s">
        <v>43</v>
      </c>
      <c r="O319" s="92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7" t="s">
        <v>328</v>
      </c>
      <c r="AT319" s="227" t="s">
        <v>159</v>
      </c>
      <c r="AU319" s="227" t="s">
        <v>88</v>
      </c>
      <c r="AY319" s="18" t="s">
        <v>156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8" t="s">
        <v>86</v>
      </c>
      <c r="BK319" s="228">
        <f>ROUND(I319*H319,2)</f>
        <v>0</v>
      </c>
      <c r="BL319" s="18" t="s">
        <v>328</v>
      </c>
      <c r="BM319" s="227" t="s">
        <v>522</v>
      </c>
    </row>
    <row r="320" s="12" customFormat="1" ht="22.8" customHeight="1">
      <c r="A320" s="12"/>
      <c r="B320" s="200"/>
      <c r="C320" s="201"/>
      <c r="D320" s="202" t="s">
        <v>77</v>
      </c>
      <c r="E320" s="214" t="s">
        <v>523</v>
      </c>
      <c r="F320" s="214" t="s">
        <v>524</v>
      </c>
      <c r="G320" s="201"/>
      <c r="H320" s="201"/>
      <c r="I320" s="204"/>
      <c r="J320" s="215">
        <f>BK320</f>
        <v>0</v>
      </c>
      <c r="K320" s="201"/>
      <c r="L320" s="206"/>
      <c r="M320" s="207"/>
      <c r="N320" s="208"/>
      <c r="O320" s="208"/>
      <c r="P320" s="209">
        <f>SUM(P321:P330)</f>
        <v>0</v>
      </c>
      <c r="Q320" s="208"/>
      <c r="R320" s="209">
        <f>SUM(R321:R330)</f>
        <v>0</v>
      </c>
      <c r="S320" s="208"/>
      <c r="T320" s="210">
        <f>SUM(T321:T330)</f>
        <v>0.61343048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1" t="s">
        <v>88</v>
      </c>
      <c r="AT320" s="212" t="s">
        <v>77</v>
      </c>
      <c r="AU320" s="212" t="s">
        <v>86</v>
      </c>
      <c r="AY320" s="211" t="s">
        <v>156</v>
      </c>
      <c r="BK320" s="213">
        <f>SUM(BK321:BK330)</f>
        <v>0</v>
      </c>
    </row>
    <row r="321" s="2" customFormat="1" ht="37.8" customHeight="1">
      <c r="A321" s="39"/>
      <c r="B321" s="40"/>
      <c r="C321" s="216" t="s">
        <v>525</v>
      </c>
      <c r="D321" s="216" t="s">
        <v>159</v>
      </c>
      <c r="E321" s="217" t="s">
        <v>526</v>
      </c>
      <c r="F321" s="218" t="s">
        <v>527</v>
      </c>
      <c r="G321" s="219" t="s">
        <v>162</v>
      </c>
      <c r="H321" s="220">
        <v>9.1579999999999995</v>
      </c>
      <c r="I321" s="221"/>
      <c r="J321" s="222">
        <f>ROUND(I321*H321,2)</f>
        <v>0</v>
      </c>
      <c r="K321" s="218" t="s">
        <v>163</v>
      </c>
      <c r="L321" s="45"/>
      <c r="M321" s="223" t="s">
        <v>1</v>
      </c>
      <c r="N321" s="224" t="s">
        <v>43</v>
      </c>
      <c r="O321" s="92"/>
      <c r="P321" s="225">
        <f>O321*H321</f>
        <v>0</v>
      </c>
      <c r="Q321" s="225">
        <v>0</v>
      </c>
      <c r="R321" s="225">
        <f>Q321*H321</f>
        <v>0</v>
      </c>
      <c r="S321" s="225">
        <v>0.019560000000000001</v>
      </c>
      <c r="T321" s="226">
        <f>S321*H321</f>
        <v>0.17913048000000001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7" t="s">
        <v>328</v>
      </c>
      <c r="AT321" s="227" t="s">
        <v>159</v>
      </c>
      <c r="AU321" s="227" t="s">
        <v>88</v>
      </c>
      <c r="AY321" s="18" t="s">
        <v>156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8" t="s">
        <v>86</v>
      </c>
      <c r="BK321" s="228">
        <f>ROUND(I321*H321,2)</f>
        <v>0</v>
      </c>
      <c r="BL321" s="18" t="s">
        <v>328</v>
      </c>
      <c r="BM321" s="227" t="s">
        <v>528</v>
      </c>
    </row>
    <row r="322" s="13" customFormat="1">
      <c r="A322" s="13"/>
      <c r="B322" s="229"/>
      <c r="C322" s="230"/>
      <c r="D322" s="231" t="s">
        <v>166</v>
      </c>
      <c r="E322" s="232" t="s">
        <v>1</v>
      </c>
      <c r="F322" s="233" t="s">
        <v>529</v>
      </c>
      <c r="G322" s="230"/>
      <c r="H322" s="234">
        <v>9.1579999999999995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166</v>
      </c>
      <c r="AU322" s="240" t="s">
        <v>88</v>
      </c>
      <c r="AV322" s="13" t="s">
        <v>88</v>
      </c>
      <c r="AW322" s="13" t="s">
        <v>34</v>
      </c>
      <c r="AX322" s="13" t="s">
        <v>78</v>
      </c>
      <c r="AY322" s="240" t="s">
        <v>156</v>
      </c>
    </row>
    <row r="323" s="14" customFormat="1">
      <c r="A323" s="14"/>
      <c r="B323" s="241"/>
      <c r="C323" s="242"/>
      <c r="D323" s="231" t="s">
        <v>166</v>
      </c>
      <c r="E323" s="243" t="s">
        <v>1</v>
      </c>
      <c r="F323" s="244" t="s">
        <v>172</v>
      </c>
      <c r="G323" s="242"/>
      <c r="H323" s="245">
        <v>9.1579999999999995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1" t="s">
        <v>166</v>
      </c>
      <c r="AU323" s="251" t="s">
        <v>88</v>
      </c>
      <c r="AV323" s="14" t="s">
        <v>164</v>
      </c>
      <c r="AW323" s="14" t="s">
        <v>34</v>
      </c>
      <c r="AX323" s="14" t="s">
        <v>86</v>
      </c>
      <c r="AY323" s="251" t="s">
        <v>156</v>
      </c>
    </row>
    <row r="324" s="2" customFormat="1" ht="24.15" customHeight="1">
      <c r="A324" s="39"/>
      <c r="B324" s="40"/>
      <c r="C324" s="216" t="s">
        <v>530</v>
      </c>
      <c r="D324" s="216" t="s">
        <v>159</v>
      </c>
      <c r="E324" s="217" t="s">
        <v>531</v>
      </c>
      <c r="F324" s="218" t="s">
        <v>532</v>
      </c>
      <c r="G324" s="219" t="s">
        <v>182</v>
      </c>
      <c r="H324" s="220">
        <v>43.43</v>
      </c>
      <c r="I324" s="221"/>
      <c r="J324" s="222">
        <f>ROUND(I324*H324,2)</f>
        <v>0</v>
      </c>
      <c r="K324" s="218" t="s">
        <v>163</v>
      </c>
      <c r="L324" s="45"/>
      <c r="M324" s="223" t="s">
        <v>1</v>
      </c>
      <c r="N324" s="224" t="s">
        <v>43</v>
      </c>
      <c r="O324" s="92"/>
      <c r="P324" s="225">
        <f>O324*H324</f>
        <v>0</v>
      </c>
      <c r="Q324" s="225">
        <v>0</v>
      </c>
      <c r="R324" s="225">
        <f>Q324*H324</f>
        <v>0</v>
      </c>
      <c r="S324" s="225">
        <v>0.01</v>
      </c>
      <c r="T324" s="226">
        <f>S324*H324</f>
        <v>0.43430000000000002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7" t="s">
        <v>328</v>
      </c>
      <c r="AT324" s="227" t="s">
        <v>159</v>
      </c>
      <c r="AU324" s="227" t="s">
        <v>88</v>
      </c>
      <c r="AY324" s="18" t="s">
        <v>156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8" t="s">
        <v>86</v>
      </c>
      <c r="BK324" s="228">
        <f>ROUND(I324*H324,2)</f>
        <v>0</v>
      </c>
      <c r="BL324" s="18" t="s">
        <v>328</v>
      </c>
      <c r="BM324" s="227" t="s">
        <v>533</v>
      </c>
    </row>
    <row r="325" s="15" customFormat="1">
      <c r="A325" s="15"/>
      <c r="B325" s="252"/>
      <c r="C325" s="253"/>
      <c r="D325" s="231" t="s">
        <v>166</v>
      </c>
      <c r="E325" s="254" t="s">
        <v>1</v>
      </c>
      <c r="F325" s="255" t="s">
        <v>534</v>
      </c>
      <c r="G325" s="253"/>
      <c r="H325" s="254" t="s">
        <v>1</v>
      </c>
      <c r="I325" s="256"/>
      <c r="J325" s="253"/>
      <c r="K325" s="253"/>
      <c r="L325" s="257"/>
      <c r="M325" s="258"/>
      <c r="N325" s="259"/>
      <c r="O325" s="259"/>
      <c r="P325" s="259"/>
      <c r="Q325" s="259"/>
      <c r="R325" s="259"/>
      <c r="S325" s="259"/>
      <c r="T325" s="260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1" t="s">
        <v>166</v>
      </c>
      <c r="AU325" s="261" t="s">
        <v>88</v>
      </c>
      <c r="AV325" s="15" t="s">
        <v>86</v>
      </c>
      <c r="AW325" s="15" t="s">
        <v>34</v>
      </c>
      <c r="AX325" s="15" t="s">
        <v>78</v>
      </c>
      <c r="AY325" s="261" t="s">
        <v>156</v>
      </c>
    </row>
    <row r="326" s="13" customFormat="1">
      <c r="A326" s="13"/>
      <c r="B326" s="229"/>
      <c r="C326" s="230"/>
      <c r="D326" s="231" t="s">
        <v>166</v>
      </c>
      <c r="E326" s="232" t="s">
        <v>1</v>
      </c>
      <c r="F326" s="233" t="s">
        <v>535</v>
      </c>
      <c r="G326" s="230"/>
      <c r="H326" s="234">
        <v>20.164999999999999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166</v>
      </c>
      <c r="AU326" s="240" t="s">
        <v>88</v>
      </c>
      <c r="AV326" s="13" t="s">
        <v>88</v>
      </c>
      <c r="AW326" s="13" t="s">
        <v>34</v>
      </c>
      <c r="AX326" s="13" t="s">
        <v>78</v>
      </c>
      <c r="AY326" s="240" t="s">
        <v>156</v>
      </c>
    </row>
    <row r="327" s="13" customFormat="1">
      <c r="A327" s="13"/>
      <c r="B327" s="229"/>
      <c r="C327" s="230"/>
      <c r="D327" s="231" t="s">
        <v>166</v>
      </c>
      <c r="E327" s="232" t="s">
        <v>1</v>
      </c>
      <c r="F327" s="233" t="s">
        <v>536</v>
      </c>
      <c r="G327" s="230"/>
      <c r="H327" s="234">
        <v>23.265000000000001</v>
      </c>
      <c r="I327" s="235"/>
      <c r="J327" s="230"/>
      <c r="K327" s="230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166</v>
      </c>
      <c r="AU327" s="240" t="s">
        <v>88</v>
      </c>
      <c r="AV327" s="13" t="s">
        <v>88</v>
      </c>
      <c r="AW327" s="13" t="s">
        <v>34</v>
      </c>
      <c r="AX327" s="13" t="s">
        <v>78</v>
      </c>
      <c r="AY327" s="240" t="s">
        <v>156</v>
      </c>
    </row>
    <row r="328" s="14" customFormat="1">
      <c r="A328" s="14"/>
      <c r="B328" s="241"/>
      <c r="C328" s="242"/>
      <c r="D328" s="231" t="s">
        <v>166</v>
      </c>
      <c r="E328" s="243" t="s">
        <v>1</v>
      </c>
      <c r="F328" s="244" t="s">
        <v>172</v>
      </c>
      <c r="G328" s="242"/>
      <c r="H328" s="245">
        <v>43.43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1" t="s">
        <v>166</v>
      </c>
      <c r="AU328" s="251" t="s">
        <v>88</v>
      </c>
      <c r="AV328" s="14" t="s">
        <v>164</v>
      </c>
      <c r="AW328" s="14" t="s">
        <v>34</v>
      </c>
      <c r="AX328" s="14" t="s">
        <v>86</v>
      </c>
      <c r="AY328" s="251" t="s">
        <v>156</v>
      </c>
    </row>
    <row r="329" s="2" customFormat="1" ht="24.15" customHeight="1">
      <c r="A329" s="39"/>
      <c r="B329" s="40"/>
      <c r="C329" s="216" t="s">
        <v>537</v>
      </c>
      <c r="D329" s="216" t="s">
        <v>159</v>
      </c>
      <c r="E329" s="217" t="s">
        <v>538</v>
      </c>
      <c r="F329" s="218" t="s">
        <v>539</v>
      </c>
      <c r="G329" s="219" t="s">
        <v>342</v>
      </c>
      <c r="H329" s="273"/>
      <c r="I329" s="221"/>
      <c r="J329" s="222">
        <f>ROUND(I329*H329,2)</f>
        <v>0</v>
      </c>
      <c r="K329" s="218" t="s">
        <v>163</v>
      </c>
      <c r="L329" s="45"/>
      <c r="M329" s="223" t="s">
        <v>1</v>
      </c>
      <c r="N329" s="224" t="s">
        <v>43</v>
      </c>
      <c r="O329" s="92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7" t="s">
        <v>328</v>
      </c>
      <c r="AT329" s="227" t="s">
        <v>159</v>
      </c>
      <c r="AU329" s="227" t="s">
        <v>88</v>
      </c>
      <c r="AY329" s="18" t="s">
        <v>156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8" t="s">
        <v>86</v>
      </c>
      <c r="BK329" s="228">
        <f>ROUND(I329*H329,2)</f>
        <v>0</v>
      </c>
      <c r="BL329" s="18" t="s">
        <v>328</v>
      </c>
      <c r="BM329" s="227" t="s">
        <v>540</v>
      </c>
    </row>
    <row r="330" s="2" customFormat="1" ht="24.15" customHeight="1">
      <c r="A330" s="39"/>
      <c r="B330" s="40"/>
      <c r="C330" s="216" t="s">
        <v>541</v>
      </c>
      <c r="D330" s="216" t="s">
        <v>159</v>
      </c>
      <c r="E330" s="217" t="s">
        <v>542</v>
      </c>
      <c r="F330" s="218" t="s">
        <v>543</v>
      </c>
      <c r="G330" s="219" t="s">
        <v>342</v>
      </c>
      <c r="H330" s="273"/>
      <c r="I330" s="221"/>
      <c r="J330" s="222">
        <f>ROUND(I330*H330,2)</f>
        <v>0</v>
      </c>
      <c r="K330" s="218" t="s">
        <v>163</v>
      </c>
      <c r="L330" s="45"/>
      <c r="M330" s="223" t="s">
        <v>1</v>
      </c>
      <c r="N330" s="224" t="s">
        <v>43</v>
      </c>
      <c r="O330" s="92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7" t="s">
        <v>328</v>
      </c>
      <c r="AT330" s="227" t="s">
        <v>159</v>
      </c>
      <c r="AU330" s="227" t="s">
        <v>88</v>
      </c>
      <c r="AY330" s="18" t="s">
        <v>156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8" t="s">
        <v>86</v>
      </c>
      <c r="BK330" s="228">
        <f>ROUND(I330*H330,2)</f>
        <v>0</v>
      </c>
      <c r="BL330" s="18" t="s">
        <v>328</v>
      </c>
      <c r="BM330" s="227" t="s">
        <v>544</v>
      </c>
    </row>
    <row r="331" s="12" customFormat="1" ht="22.8" customHeight="1">
      <c r="A331" s="12"/>
      <c r="B331" s="200"/>
      <c r="C331" s="201"/>
      <c r="D331" s="202" t="s">
        <v>77</v>
      </c>
      <c r="E331" s="214" t="s">
        <v>545</v>
      </c>
      <c r="F331" s="214" t="s">
        <v>546</v>
      </c>
      <c r="G331" s="201"/>
      <c r="H331" s="201"/>
      <c r="I331" s="204"/>
      <c r="J331" s="215">
        <f>BK331</f>
        <v>0</v>
      </c>
      <c r="K331" s="201"/>
      <c r="L331" s="206"/>
      <c r="M331" s="207"/>
      <c r="N331" s="208"/>
      <c r="O331" s="208"/>
      <c r="P331" s="209">
        <f>SUM(P332:P338)</f>
        <v>0</v>
      </c>
      <c r="Q331" s="208"/>
      <c r="R331" s="209">
        <f>SUM(R332:R338)</f>
        <v>0.024</v>
      </c>
      <c r="S331" s="208"/>
      <c r="T331" s="210">
        <f>SUM(T332:T338)</f>
        <v>0.048000000000000001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1" t="s">
        <v>88</v>
      </c>
      <c r="AT331" s="212" t="s">
        <v>77</v>
      </c>
      <c r="AU331" s="212" t="s">
        <v>86</v>
      </c>
      <c r="AY331" s="211" t="s">
        <v>156</v>
      </c>
      <c r="BK331" s="213">
        <f>SUM(BK332:BK338)</f>
        <v>0</v>
      </c>
    </row>
    <row r="332" s="2" customFormat="1" ht="24.15" customHeight="1">
      <c r="A332" s="39"/>
      <c r="B332" s="40"/>
      <c r="C332" s="216" t="s">
        <v>547</v>
      </c>
      <c r="D332" s="216" t="s">
        <v>159</v>
      </c>
      <c r="E332" s="217" t="s">
        <v>548</v>
      </c>
      <c r="F332" s="218" t="s">
        <v>549</v>
      </c>
      <c r="G332" s="219" t="s">
        <v>176</v>
      </c>
      <c r="H332" s="220">
        <v>1</v>
      </c>
      <c r="I332" s="221"/>
      <c r="J332" s="222">
        <f>ROUND(I332*H332,2)</f>
        <v>0</v>
      </c>
      <c r="K332" s="218" t="s">
        <v>163</v>
      </c>
      <c r="L332" s="45"/>
      <c r="M332" s="223" t="s">
        <v>1</v>
      </c>
      <c r="N332" s="224" t="s">
        <v>43</v>
      </c>
      <c r="O332" s="92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7" t="s">
        <v>328</v>
      </c>
      <c r="AT332" s="227" t="s">
        <v>159</v>
      </c>
      <c r="AU332" s="227" t="s">
        <v>88</v>
      </c>
      <c r="AY332" s="18" t="s">
        <v>156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8" t="s">
        <v>86</v>
      </c>
      <c r="BK332" s="228">
        <f>ROUND(I332*H332,2)</f>
        <v>0</v>
      </c>
      <c r="BL332" s="18" t="s">
        <v>328</v>
      </c>
      <c r="BM332" s="227" t="s">
        <v>550</v>
      </c>
    </row>
    <row r="333" s="13" customFormat="1">
      <c r="A333" s="13"/>
      <c r="B333" s="229"/>
      <c r="C333" s="230"/>
      <c r="D333" s="231" t="s">
        <v>166</v>
      </c>
      <c r="E333" s="232" t="s">
        <v>1</v>
      </c>
      <c r="F333" s="233" t="s">
        <v>551</v>
      </c>
      <c r="G333" s="230"/>
      <c r="H333" s="234">
        <v>1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166</v>
      </c>
      <c r="AU333" s="240" t="s">
        <v>88</v>
      </c>
      <c r="AV333" s="13" t="s">
        <v>88</v>
      </c>
      <c r="AW333" s="13" t="s">
        <v>34</v>
      </c>
      <c r="AX333" s="13" t="s">
        <v>78</v>
      </c>
      <c r="AY333" s="240" t="s">
        <v>156</v>
      </c>
    </row>
    <row r="334" s="14" customFormat="1">
      <c r="A334" s="14"/>
      <c r="B334" s="241"/>
      <c r="C334" s="242"/>
      <c r="D334" s="231" t="s">
        <v>166</v>
      </c>
      <c r="E334" s="243" t="s">
        <v>1</v>
      </c>
      <c r="F334" s="244" t="s">
        <v>172</v>
      </c>
      <c r="G334" s="242"/>
      <c r="H334" s="245">
        <v>1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1" t="s">
        <v>166</v>
      </c>
      <c r="AU334" s="251" t="s">
        <v>88</v>
      </c>
      <c r="AV334" s="14" t="s">
        <v>164</v>
      </c>
      <c r="AW334" s="14" t="s">
        <v>34</v>
      </c>
      <c r="AX334" s="14" t="s">
        <v>86</v>
      </c>
      <c r="AY334" s="251" t="s">
        <v>156</v>
      </c>
    </row>
    <row r="335" s="2" customFormat="1" ht="21.75" customHeight="1">
      <c r="A335" s="39"/>
      <c r="B335" s="40"/>
      <c r="C335" s="274" t="s">
        <v>552</v>
      </c>
      <c r="D335" s="274" t="s">
        <v>462</v>
      </c>
      <c r="E335" s="275" t="s">
        <v>553</v>
      </c>
      <c r="F335" s="276" t="s">
        <v>554</v>
      </c>
      <c r="G335" s="277" t="s">
        <v>176</v>
      </c>
      <c r="H335" s="278">
        <v>1</v>
      </c>
      <c r="I335" s="279"/>
      <c r="J335" s="280">
        <f>ROUND(I335*H335,2)</f>
        <v>0</v>
      </c>
      <c r="K335" s="276" t="s">
        <v>1</v>
      </c>
      <c r="L335" s="281"/>
      <c r="M335" s="282" t="s">
        <v>1</v>
      </c>
      <c r="N335" s="283" t="s">
        <v>43</v>
      </c>
      <c r="O335" s="92"/>
      <c r="P335" s="225">
        <f>O335*H335</f>
        <v>0</v>
      </c>
      <c r="Q335" s="225">
        <v>0.024</v>
      </c>
      <c r="R335" s="225">
        <f>Q335*H335</f>
        <v>0.024</v>
      </c>
      <c r="S335" s="225">
        <v>0</v>
      </c>
      <c r="T335" s="226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7" t="s">
        <v>465</v>
      </c>
      <c r="AT335" s="227" t="s">
        <v>462</v>
      </c>
      <c r="AU335" s="227" t="s">
        <v>88</v>
      </c>
      <c r="AY335" s="18" t="s">
        <v>156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8" t="s">
        <v>86</v>
      </c>
      <c r="BK335" s="228">
        <f>ROUND(I335*H335,2)</f>
        <v>0</v>
      </c>
      <c r="BL335" s="18" t="s">
        <v>328</v>
      </c>
      <c r="BM335" s="227" t="s">
        <v>555</v>
      </c>
    </row>
    <row r="336" s="2" customFormat="1" ht="24.15" customHeight="1">
      <c r="A336" s="39"/>
      <c r="B336" s="40"/>
      <c r="C336" s="216" t="s">
        <v>556</v>
      </c>
      <c r="D336" s="216" t="s">
        <v>159</v>
      </c>
      <c r="E336" s="217" t="s">
        <v>557</v>
      </c>
      <c r="F336" s="218" t="s">
        <v>558</v>
      </c>
      <c r="G336" s="219" t="s">
        <v>176</v>
      </c>
      <c r="H336" s="220">
        <v>2</v>
      </c>
      <c r="I336" s="221"/>
      <c r="J336" s="222">
        <f>ROUND(I336*H336,2)</f>
        <v>0</v>
      </c>
      <c r="K336" s="218" t="s">
        <v>163</v>
      </c>
      <c r="L336" s="45"/>
      <c r="M336" s="223" t="s">
        <v>1</v>
      </c>
      <c r="N336" s="224" t="s">
        <v>43</v>
      </c>
      <c r="O336" s="92"/>
      <c r="P336" s="225">
        <f>O336*H336</f>
        <v>0</v>
      </c>
      <c r="Q336" s="225">
        <v>0</v>
      </c>
      <c r="R336" s="225">
        <f>Q336*H336</f>
        <v>0</v>
      </c>
      <c r="S336" s="225">
        <v>0.024</v>
      </c>
      <c r="T336" s="226">
        <f>S336*H336</f>
        <v>0.048000000000000001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7" t="s">
        <v>328</v>
      </c>
      <c r="AT336" s="227" t="s">
        <v>159</v>
      </c>
      <c r="AU336" s="227" t="s">
        <v>88</v>
      </c>
      <c r="AY336" s="18" t="s">
        <v>156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8" t="s">
        <v>86</v>
      </c>
      <c r="BK336" s="228">
        <f>ROUND(I336*H336,2)</f>
        <v>0</v>
      </c>
      <c r="BL336" s="18" t="s">
        <v>328</v>
      </c>
      <c r="BM336" s="227" t="s">
        <v>559</v>
      </c>
    </row>
    <row r="337" s="2" customFormat="1" ht="24.15" customHeight="1">
      <c r="A337" s="39"/>
      <c r="B337" s="40"/>
      <c r="C337" s="216" t="s">
        <v>560</v>
      </c>
      <c r="D337" s="216" t="s">
        <v>159</v>
      </c>
      <c r="E337" s="217" t="s">
        <v>561</v>
      </c>
      <c r="F337" s="218" t="s">
        <v>562</v>
      </c>
      <c r="G337" s="219" t="s">
        <v>342</v>
      </c>
      <c r="H337" s="273"/>
      <c r="I337" s="221"/>
      <c r="J337" s="222">
        <f>ROUND(I337*H337,2)</f>
        <v>0</v>
      </c>
      <c r="K337" s="218" t="s">
        <v>163</v>
      </c>
      <c r="L337" s="45"/>
      <c r="M337" s="223" t="s">
        <v>1</v>
      </c>
      <c r="N337" s="224" t="s">
        <v>43</v>
      </c>
      <c r="O337" s="92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7" t="s">
        <v>328</v>
      </c>
      <c r="AT337" s="227" t="s">
        <v>159</v>
      </c>
      <c r="AU337" s="227" t="s">
        <v>88</v>
      </c>
      <c r="AY337" s="18" t="s">
        <v>156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8" t="s">
        <v>86</v>
      </c>
      <c r="BK337" s="228">
        <f>ROUND(I337*H337,2)</f>
        <v>0</v>
      </c>
      <c r="BL337" s="18" t="s">
        <v>328</v>
      </c>
      <c r="BM337" s="227" t="s">
        <v>563</v>
      </c>
    </row>
    <row r="338" s="2" customFormat="1" ht="24.15" customHeight="1">
      <c r="A338" s="39"/>
      <c r="B338" s="40"/>
      <c r="C338" s="216" t="s">
        <v>564</v>
      </c>
      <c r="D338" s="216" t="s">
        <v>159</v>
      </c>
      <c r="E338" s="217" t="s">
        <v>565</v>
      </c>
      <c r="F338" s="218" t="s">
        <v>566</v>
      </c>
      <c r="G338" s="219" t="s">
        <v>342</v>
      </c>
      <c r="H338" s="273"/>
      <c r="I338" s="221"/>
      <c r="J338" s="222">
        <f>ROUND(I338*H338,2)</f>
        <v>0</v>
      </c>
      <c r="K338" s="218" t="s">
        <v>163</v>
      </c>
      <c r="L338" s="45"/>
      <c r="M338" s="223" t="s">
        <v>1</v>
      </c>
      <c r="N338" s="224" t="s">
        <v>43</v>
      </c>
      <c r="O338" s="92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7" t="s">
        <v>328</v>
      </c>
      <c r="AT338" s="227" t="s">
        <v>159</v>
      </c>
      <c r="AU338" s="227" t="s">
        <v>88</v>
      </c>
      <c r="AY338" s="18" t="s">
        <v>156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8" t="s">
        <v>86</v>
      </c>
      <c r="BK338" s="228">
        <f>ROUND(I338*H338,2)</f>
        <v>0</v>
      </c>
      <c r="BL338" s="18" t="s">
        <v>328</v>
      </c>
      <c r="BM338" s="227" t="s">
        <v>567</v>
      </c>
    </row>
    <row r="339" s="12" customFormat="1" ht="22.8" customHeight="1">
      <c r="A339" s="12"/>
      <c r="B339" s="200"/>
      <c r="C339" s="201"/>
      <c r="D339" s="202" t="s">
        <v>77</v>
      </c>
      <c r="E339" s="214" t="s">
        <v>568</v>
      </c>
      <c r="F339" s="214" t="s">
        <v>569</v>
      </c>
      <c r="G339" s="201"/>
      <c r="H339" s="201"/>
      <c r="I339" s="204"/>
      <c r="J339" s="215">
        <f>BK339</f>
        <v>0</v>
      </c>
      <c r="K339" s="201"/>
      <c r="L339" s="206"/>
      <c r="M339" s="207"/>
      <c r="N339" s="208"/>
      <c r="O339" s="208"/>
      <c r="P339" s="209">
        <f>SUM(P340:P369)</f>
        <v>0</v>
      </c>
      <c r="Q339" s="208"/>
      <c r="R339" s="209">
        <f>SUM(R340:R369)</f>
        <v>0.26069365</v>
      </c>
      <c r="S339" s="208"/>
      <c r="T339" s="210">
        <f>SUM(T340:T369)</f>
        <v>0.19505499999999998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1" t="s">
        <v>88</v>
      </c>
      <c r="AT339" s="212" t="s">
        <v>77</v>
      </c>
      <c r="AU339" s="212" t="s">
        <v>86</v>
      </c>
      <c r="AY339" s="211" t="s">
        <v>156</v>
      </c>
      <c r="BK339" s="213">
        <f>SUM(BK340:BK369)</f>
        <v>0</v>
      </c>
    </row>
    <row r="340" s="2" customFormat="1" ht="21.75" customHeight="1">
      <c r="A340" s="39"/>
      <c r="B340" s="40"/>
      <c r="C340" s="216" t="s">
        <v>570</v>
      </c>
      <c r="D340" s="216" t="s">
        <v>159</v>
      </c>
      <c r="E340" s="217" t="s">
        <v>571</v>
      </c>
      <c r="F340" s="218" t="s">
        <v>572</v>
      </c>
      <c r="G340" s="219" t="s">
        <v>162</v>
      </c>
      <c r="H340" s="220">
        <v>72.129999999999995</v>
      </c>
      <c r="I340" s="221"/>
      <c r="J340" s="222">
        <f>ROUND(I340*H340,2)</f>
        <v>0</v>
      </c>
      <c r="K340" s="218" t="s">
        <v>163</v>
      </c>
      <c r="L340" s="45"/>
      <c r="M340" s="223" t="s">
        <v>1</v>
      </c>
      <c r="N340" s="224" t="s">
        <v>43</v>
      </c>
      <c r="O340" s="92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7" t="s">
        <v>328</v>
      </c>
      <c r="AT340" s="227" t="s">
        <v>159</v>
      </c>
      <c r="AU340" s="227" t="s">
        <v>88</v>
      </c>
      <c r="AY340" s="18" t="s">
        <v>156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8" t="s">
        <v>86</v>
      </c>
      <c r="BK340" s="228">
        <f>ROUND(I340*H340,2)</f>
        <v>0</v>
      </c>
      <c r="BL340" s="18" t="s">
        <v>328</v>
      </c>
      <c r="BM340" s="227" t="s">
        <v>573</v>
      </c>
    </row>
    <row r="341" s="13" customFormat="1">
      <c r="A341" s="13"/>
      <c r="B341" s="229"/>
      <c r="C341" s="230"/>
      <c r="D341" s="231" t="s">
        <v>166</v>
      </c>
      <c r="E341" s="232" t="s">
        <v>1</v>
      </c>
      <c r="F341" s="233" t="s">
        <v>574</v>
      </c>
      <c r="G341" s="230"/>
      <c r="H341" s="234">
        <v>72.129999999999995</v>
      </c>
      <c r="I341" s="235"/>
      <c r="J341" s="230"/>
      <c r="K341" s="230"/>
      <c r="L341" s="236"/>
      <c r="M341" s="237"/>
      <c r="N341" s="238"/>
      <c r="O341" s="238"/>
      <c r="P341" s="238"/>
      <c r="Q341" s="238"/>
      <c r="R341" s="238"/>
      <c r="S341" s="238"/>
      <c r="T341" s="23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0" t="s">
        <v>166</v>
      </c>
      <c r="AU341" s="240" t="s">
        <v>88</v>
      </c>
      <c r="AV341" s="13" t="s">
        <v>88</v>
      </c>
      <c r="AW341" s="13" t="s">
        <v>34</v>
      </c>
      <c r="AX341" s="13" t="s">
        <v>78</v>
      </c>
      <c r="AY341" s="240" t="s">
        <v>156</v>
      </c>
    </row>
    <row r="342" s="14" customFormat="1">
      <c r="A342" s="14"/>
      <c r="B342" s="241"/>
      <c r="C342" s="242"/>
      <c r="D342" s="231" t="s">
        <v>166</v>
      </c>
      <c r="E342" s="243" t="s">
        <v>100</v>
      </c>
      <c r="F342" s="244" t="s">
        <v>172</v>
      </c>
      <c r="G342" s="242"/>
      <c r="H342" s="245">
        <v>72.129999999999995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1" t="s">
        <v>166</v>
      </c>
      <c r="AU342" s="251" t="s">
        <v>88</v>
      </c>
      <c r="AV342" s="14" t="s">
        <v>164</v>
      </c>
      <c r="AW342" s="14" t="s">
        <v>34</v>
      </c>
      <c r="AX342" s="14" t="s">
        <v>86</v>
      </c>
      <c r="AY342" s="251" t="s">
        <v>156</v>
      </c>
    </row>
    <row r="343" s="2" customFormat="1" ht="16.5" customHeight="1">
      <c r="A343" s="39"/>
      <c r="B343" s="40"/>
      <c r="C343" s="216" t="s">
        <v>575</v>
      </c>
      <c r="D343" s="216" t="s">
        <v>159</v>
      </c>
      <c r="E343" s="217" t="s">
        <v>576</v>
      </c>
      <c r="F343" s="218" t="s">
        <v>577</v>
      </c>
      <c r="G343" s="219" t="s">
        <v>162</v>
      </c>
      <c r="H343" s="220">
        <v>72.129999999999995</v>
      </c>
      <c r="I343" s="221"/>
      <c r="J343" s="222">
        <f>ROUND(I343*H343,2)</f>
        <v>0</v>
      </c>
      <c r="K343" s="218" t="s">
        <v>163</v>
      </c>
      <c r="L343" s="45"/>
      <c r="M343" s="223" t="s">
        <v>1</v>
      </c>
      <c r="N343" s="224" t="s">
        <v>43</v>
      </c>
      <c r="O343" s="92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7" t="s">
        <v>328</v>
      </c>
      <c r="AT343" s="227" t="s">
        <v>159</v>
      </c>
      <c r="AU343" s="227" t="s">
        <v>88</v>
      </c>
      <c r="AY343" s="18" t="s">
        <v>156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8" t="s">
        <v>86</v>
      </c>
      <c r="BK343" s="228">
        <f>ROUND(I343*H343,2)</f>
        <v>0</v>
      </c>
      <c r="BL343" s="18" t="s">
        <v>328</v>
      </c>
      <c r="BM343" s="227" t="s">
        <v>578</v>
      </c>
    </row>
    <row r="344" s="13" customFormat="1">
      <c r="A344" s="13"/>
      <c r="B344" s="229"/>
      <c r="C344" s="230"/>
      <c r="D344" s="231" t="s">
        <v>166</v>
      </c>
      <c r="E344" s="232" t="s">
        <v>1</v>
      </c>
      <c r="F344" s="233" t="s">
        <v>100</v>
      </c>
      <c r="G344" s="230"/>
      <c r="H344" s="234">
        <v>72.129999999999995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166</v>
      </c>
      <c r="AU344" s="240" t="s">
        <v>88</v>
      </c>
      <c r="AV344" s="13" t="s">
        <v>88</v>
      </c>
      <c r="AW344" s="13" t="s">
        <v>34</v>
      </c>
      <c r="AX344" s="13" t="s">
        <v>78</v>
      </c>
      <c r="AY344" s="240" t="s">
        <v>156</v>
      </c>
    </row>
    <row r="345" s="14" customFormat="1">
      <c r="A345" s="14"/>
      <c r="B345" s="241"/>
      <c r="C345" s="242"/>
      <c r="D345" s="231" t="s">
        <v>166</v>
      </c>
      <c r="E345" s="243" t="s">
        <v>1</v>
      </c>
      <c r="F345" s="244" t="s">
        <v>172</v>
      </c>
      <c r="G345" s="242"/>
      <c r="H345" s="245">
        <v>72.129999999999995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1" t="s">
        <v>166</v>
      </c>
      <c r="AU345" s="251" t="s">
        <v>88</v>
      </c>
      <c r="AV345" s="14" t="s">
        <v>164</v>
      </c>
      <c r="AW345" s="14" t="s">
        <v>34</v>
      </c>
      <c r="AX345" s="14" t="s">
        <v>86</v>
      </c>
      <c r="AY345" s="251" t="s">
        <v>156</v>
      </c>
    </row>
    <row r="346" s="2" customFormat="1" ht="24.15" customHeight="1">
      <c r="A346" s="39"/>
      <c r="B346" s="40"/>
      <c r="C346" s="216" t="s">
        <v>579</v>
      </c>
      <c r="D346" s="216" t="s">
        <v>159</v>
      </c>
      <c r="E346" s="217" t="s">
        <v>580</v>
      </c>
      <c r="F346" s="218" t="s">
        <v>581</v>
      </c>
      <c r="G346" s="219" t="s">
        <v>162</v>
      </c>
      <c r="H346" s="220">
        <v>72.129999999999995</v>
      </c>
      <c r="I346" s="221"/>
      <c r="J346" s="222">
        <f>ROUND(I346*H346,2)</f>
        <v>0</v>
      </c>
      <c r="K346" s="218" t="s">
        <v>163</v>
      </c>
      <c r="L346" s="45"/>
      <c r="M346" s="223" t="s">
        <v>1</v>
      </c>
      <c r="N346" s="224" t="s">
        <v>43</v>
      </c>
      <c r="O346" s="92"/>
      <c r="P346" s="225">
        <f>O346*H346</f>
        <v>0</v>
      </c>
      <c r="Q346" s="225">
        <v>0</v>
      </c>
      <c r="R346" s="225">
        <f>Q346*H346</f>
        <v>0</v>
      </c>
      <c r="S346" s="225">
        <v>0.0025000000000000001</v>
      </c>
      <c r="T346" s="226">
        <f>S346*H346</f>
        <v>0.18032499999999999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7" t="s">
        <v>328</v>
      </c>
      <c r="AT346" s="227" t="s">
        <v>159</v>
      </c>
      <c r="AU346" s="227" t="s">
        <v>88</v>
      </c>
      <c r="AY346" s="18" t="s">
        <v>156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8" t="s">
        <v>86</v>
      </c>
      <c r="BK346" s="228">
        <f>ROUND(I346*H346,2)</f>
        <v>0</v>
      </c>
      <c r="BL346" s="18" t="s">
        <v>328</v>
      </c>
      <c r="BM346" s="227" t="s">
        <v>582</v>
      </c>
    </row>
    <row r="347" s="13" customFormat="1">
      <c r="A347" s="13"/>
      <c r="B347" s="229"/>
      <c r="C347" s="230"/>
      <c r="D347" s="231" t="s">
        <v>166</v>
      </c>
      <c r="E347" s="232" t="s">
        <v>1</v>
      </c>
      <c r="F347" s="233" t="s">
        <v>101</v>
      </c>
      <c r="G347" s="230"/>
      <c r="H347" s="234">
        <v>72.129999999999995</v>
      </c>
      <c r="I347" s="235"/>
      <c r="J347" s="230"/>
      <c r="K347" s="230"/>
      <c r="L347" s="236"/>
      <c r="M347" s="237"/>
      <c r="N347" s="238"/>
      <c r="O347" s="238"/>
      <c r="P347" s="238"/>
      <c r="Q347" s="238"/>
      <c r="R347" s="238"/>
      <c r="S347" s="238"/>
      <c r="T347" s="23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0" t="s">
        <v>166</v>
      </c>
      <c r="AU347" s="240" t="s">
        <v>88</v>
      </c>
      <c r="AV347" s="13" t="s">
        <v>88</v>
      </c>
      <c r="AW347" s="13" t="s">
        <v>34</v>
      </c>
      <c r="AX347" s="13" t="s">
        <v>78</v>
      </c>
      <c r="AY347" s="240" t="s">
        <v>156</v>
      </c>
    </row>
    <row r="348" s="14" customFormat="1">
      <c r="A348" s="14"/>
      <c r="B348" s="241"/>
      <c r="C348" s="242"/>
      <c r="D348" s="231" t="s">
        <v>166</v>
      </c>
      <c r="E348" s="243" t="s">
        <v>1</v>
      </c>
      <c r="F348" s="244" t="s">
        <v>172</v>
      </c>
      <c r="G348" s="242"/>
      <c r="H348" s="245">
        <v>72.129999999999995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1" t="s">
        <v>166</v>
      </c>
      <c r="AU348" s="251" t="s">
        <v>88</v>
      </c>
      <c r="AV348" s="14" t="s">
        <v>164</v>
      </c>
      <c r="AW348" s="14" t="s">
        <v>34</v>
      </c>
      <c r="AX348" s="14" t="s">
        <v>86</v>
      </c>
      <c r="AY348" s="251" t="s">
        <v>156</v>
      </c>
    </row>
    <row r="349" s="2" customFormat="1" ht="16.5" customHeight="1">
      <c r="A349" s="39"/>
      <c r="B349" s="40"/>
      <c r="C349" s="216" t="s">
        <v>583</v>
      </c>
      <c r="D349" s="216" t="s">
        <v>159</v>
      </c>
      <c r="E349" s="217" t="s">
        <v>584</v>
      </c>
      <c r="F349" s="218" t="s">
        <v>585</v>
      </c>
      <c r="G349" s="219" t="s">
        <v>162</v>
      </c>
      <c r="H349" s="220">
        <v>72.129999999999995</v>
      </c>
      <c r="I349" s="221"/>
      <c r="J349" s="222">
        <f>ROUND(I349*H349,2)</f>
        <v>0</v>
      </c>
      <c r="K349" s="218" t="s">
        <v>163</v>
      </c>
      <c r="L349" s="45"/>
      <c r="M349" s="223" t="s">
        <v>1</v>
      </c>
      <c r="N349" s="224" t="s">
        <v>43</v>
      </c>
      <c r="O349" s="92"/>
      <c r="P349" s="225">
        <f>O349*H349</f>
        <v>0</v>
      </c>
      <c r="Q349" s="225">
        <v>0.00029999999999999997</v>
      </c>
      <c r="R349" s="225">
        <f>Q349*H349</f>
        <v>0.021638999999999995</v>
      </c>
      <c r="S349" s="225">
        <v>0</v>
      </c>
      <c r="T349" s="226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7" t="s">
        <v>328</v>
      </c>
      <c r="AT349" s="227" t="s">
        <v>159</v>
      </c>
      <c r="AU349" s="227" t="s">
        <v>88</v>
      </c>
      <c r="AY349" s="18" t="s">
        <v>156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8" t="s">
        <v>86</v>
      </c>
      <c r="BK349" s="228">
        <f>ROUND(I349*H349,2)</f>
        <v>0</v>
      </c>
      <c r="BL349" s="18" t="s">
        <v>328</v>
      </c>
      <c r="BM349" s="227" t="s">
        <v>586</v>
      </c>
    </row>
    <row r="350" s="13" customFormat="1">
      <c r="A350" s="13"/>
      <c r="B350" s="229"/>
      <c r="C350" s="230"/>
      <c r="D350" s="231" t="s">
        <v>166</v>
      </c>
      <c r="E350" s="232" t="s">
        <v>1</v>
      </c>
      <c r="F350" s="233" t="s">
        <v>100</v>
      </c>
      <c r="G350" s="230"/>
      <c r="H350" s="234">
        <v>72.129999999999995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166</v>
      </c>
      <c r="AU350" s="240" t="s">
        <v>88</v>
      </c>
      <c r="AV350" s="13" t="s">
        <v>88</v>
      </c>
      <c r="AW350" s="13" t="s">
        <v>34</v>
      </c>
      <c r="AX350" s="13" t="s">
        <v>78</v>
      </c>
      <c r="AY350" s="240" t="s">
        <v>156</v>
      </c>
    </row>
    <row r="351" s="14" customFormat="1">
      <c r="A351" s="14"/>
      <c r="B351" s="241"/>
      <c r="C351" s="242"/>
      <c r="D351" s="231" t="s">
        <v>166</v>
      </c>
      <c r="E351" s="243" t="s">
        <v>1</v>
      </c>
      <c r="F351" s="244" t="s">
        <v>172</v>
      </c>
      <c r="G351" s="242"/>
      <c r="H351" s="245">
        <v>72.129999999999995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166</v>
      </c>
      <c r="AU351" s="251" t="s">
        <v>88</v>
      </c>
      <c r="AV351" s="14" t="s">
        <v>164</v>
      </c>
      <c r="AW351" s="14" t="s">
        <v>34</v>
      </c>
      <c r="AX351" s="14" t="s">
        <v>86</v>
      </c>
      <c r="AY351" s="251" t="s">
        <v>156</v>
      </c>
    </row>
    <row r="352" s="2" customFormat="1" ht="16.5" customHeight="1">
      <c r="A352" s="39"/>
      <c r="B352" s="40"/>
      <c r="C352" s="274" t="s">
        <v>587</v>
      </c>
      <c r="D352" s="274" t="s">
        <v>462</v>
      </c>
      <c r="E352" s="275" t="s">
        <v>588</v>
      </c>
      <c r="F352" s="276" t="s">
        <v>589</v>
      </c>
      <c r="G352" s="277" t="s">
        <v>162</v>
      </c>
      <c r="H352" s="278">
        <v>79.343000000000004</v>
      </c>
      <c r="I352" s="279"/>
      <c r="J352" s="280">
        <f>ROUND(I352*H352,2)</f>
        <v>0</v>
      </c>
      <c r="K352" s="276" t="s">
        <v>163</v>
      </c>
      <c r="L352" s="281"/>
      <c r="M352" s="282" t="s">
        <v>1</v>
      </c>
      <c r="N352" s="283" t="s">
        <v>43</v>
      </c>
      <c r="O352" s="92"/>
      <c r="P352" s="225">
        <f>O352*H352</f>
        <v>0</v>
      </c>
      <c r="Q352" s="225">
        <v>0.0028300000000000001</v>
      </c>
      <c r="R352" s="225">
        <f>Q352*H352</f>
        <v>0.22454069000000002</v>
      </c>
      <c r="S352" s="225">
        <v>0</v>
      </c>
      <c r="T352" s="226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7" t="s">
        <v>434</v>
      </c>
      <c r="AT352" s="227" t="s">
        <v>462</v>
      </c>
      <c r="AU352" s="227" t="s">
        <v>88</v>
      </c>
      <c r="AY352" s="18" t="s">
        <v>156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8" t="s">
        <v>86</v>
      </c>
      <c r="BK352" s="228">
        <f>ROUND(I352*H352,2)</f>
        <v>0</v>
      </c>
      <c r="BL352" s="18" t="s">
        <v>434</v>
      </c>
      <c r="BM352" s="227" t="s">
        <v>590</v>
      </c>
    </row>
    <row r="353" s="13" customFormat="1">
      <c r="A353" s="13"/>
      <c r="B353" s="229"/>
      <c r="C353" s="230"/>
      <c r="D353" s="231" t="s">
        <v>166</v>
      </c>
      <c r="E353" s="232" t="s">
        <v>1</v>
      </c>
      <c r="F353" s="233" t="s">
        <v>100</v>
      </c>
      <c r="G353" s="230"/>
      <c r="H353" s="234">
        <v>72.129999999999995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166</v>
      </c>
      <c r="AU353" s="240" t="s">
        <v>88</v>
      </c>
      <c r="AV353" s="13" t="s">
        <v>88</v>
      </c>
      <c r="AW353" s="13" t="s">
        <v>34</v>
      </c>
      <c r="AX353" s="13" t="s">
        <v>78</v>
      </c>
      <c r="AY353" s="240" t="s">
        <v>156</v>
      </c>
    </row>
    <row r="354" s="14" customFormat="1">
      <c r="A354" s="14"/>
      <c r="B354" s="241"/>
      <c r="C354" s="242"/>
      <c r="D354" s="231" t="s">
        <v>166</v>
      </c>
      <c r="E354" s="243" t="s">
        <v>1</v>
      </c>
      <c r="F354" s="244" t="s">
        <v>172</v>
      </c>
      <c r="G354" s="242"/>
      <c r="H354" s="245">
        <v>72.129999999999995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1" t="s">
        <v>166</v>
      </c>
      <c r="AU354" s="251" t="s">
        <v>88</v>
      </c>
      <c r="AV354" s="14" t="s">
        <v>164</v>
      </c>
      <c r="AW354" s="14" t="s">
        <v>34</v>
      </c>
      <c r="AX354" s="14" t="s">
        <v>86</v>
      </c>
      <c r="AY354" s="251" t="s">
        <v>156</v>
      </c>
    </row>
    <row r="355" s="13" customFormat="1">
      <c r="A355" s="13"/>
      <c r="B355" s="229"/>
      <c r="C355" s="230"/>
      <c r="D355" s="231" t="s">
        <v>166</v>
      </c>
      <c r="E355" s="230"/>
      <c r="F355" s="233" t="s">
        <v>591</v>
      </c>
      <c r="G355" s="230"/>
      <c r="H355" s="234">
        <v>79.343000000000004</v>
      </c>
      <c r="I355" s="235"/>
      <c r="J355" s="230"/>
      <c r="K355" s="230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166</v>
      </c>
      <c r="AU355" s="240" t="s">
        <v>88</v>
      </c>
      <c r="AV355" s="13" t="s">
        <v>88</v>
      </c>
      <c r="AW355" s="13" t="s">
        <v>4</v>
      </c>
      <c r="AX355" s="13" t="s">
        <v>86</v>
      </c>
      <c r="AY355" s="240" t="s">
        <v>156</v>
      </c>
    </row>
    <row r="356" s="2" customFormat="1" ht="24.15" customHeight="1">
      <c r="A356" s="39"/>
      <c r="B356" s="40"/>
      <c r="C356" s="216" t="s">
        <v>592</v>
      </c>
      <c r="D356" s="216" t="s">
        <v>159</v>
      </c>
      <c r="E356" s="217" t="s">
        <v>593</v>
      </c>
      <c r="F356" s="218" t="s">
        <v>594</v>
      </c>
      <c r="G356" s="219" t="s">
        <v>182</v>
      </c>
      <c r="H356" s="220">
        <v>20.300000000000001</v>
      </c>
      <c r="I356" s="221"/>
      <c r="J356" s="222">
        <f>ROUND(I356*H356,2)</f>
        <v>0</v>
      </c>
      <c r="K356" s="218" t="s">
        <v>163</v>
      </c>
      <c r="L356" s="45"/>
      <c r="M356" s="223" t="s">
        <v>1</v>
      </c>
      <c r="N356" s="224" t="s">
        <v>43</v>
      </c>
      <c r="O356" s="92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7" t="s">
        <v>328</v>
      </c>
      <c r="AT356" s="227" t="s">
        <v>159</v>
      </c>
      <c r="AU356" s="227" t="s">
        <v>88</v>
      </c>
      <c r="AY356" s="18" t="s">
        <v>156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18" t="s">
        <v>86</v>
      </c>
      <c r="BK356" s="228">
        <f>ROUND(I356*H356,2)</f>
        <v>0</v>
      </c>
      <c r="BL356" s="18" t="s">
        <v>328</v>
      </c>
      <c r="BM356" s="227" t="s">
        <v>595</v>
      </c>
    </row>
    <row r="357" s="15" customFormat="1">
      <c r="A357" s="15"/>
      <c r="B357" s="252"/>
      <c r="C357" s="253"/>
      <c r="D357" s="231" t="s">
        <v>166</v>
      </c>
      <c r="E357" s="254" t="s">
        <v>1</v>
      </c>
      <c r="F357" s="255" t="s">
        <v>596</v>
      </c>
      <c r="G357" s="253"/>
      <c r="H357" s="254" t="s">
        <v>1</v>
      </c>
      <c r="I357" s="256"/>
      <c r="J357" s="253"/>
      <c r="K357" s="253"/>
      <c r="L357" s="257"/>
      <c r="M357" s="258"/>
      <c r="N357" s="259"/>
      <c r="O357" s="259"/>
      <c r="P357" s="259"/>
      <c r="Q357" s="259"/>
      <c r="R357" s="259"/>
      <c r="S357" s="259"/>
      <c r="T357" s="260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1" t="s">
        <v>166</v>
      </c>
      <c r="AU357" s="261" t="s">
        <v>88</v>
      </c>
      <c r="AV357" s="15" t="s">
        <v>86</v>
      </c>
      <c r="AW357" s="15" t="s">
        <v>34</v>
      </c>
      <c r="AX357" s="15" t="s">
        <v>78</v>
      </c>
      <c r="AY357" s="261" t="s">
        <v>156</v>
      </c>
    </row>
    <row r="358" s="13" customFormat="1">
      <c r="A358" s="13"/>
      <c r="B358" s="229"/>
      <c r="C358" s="230"/>
      <c r="D358" s="231" t="s">
        <v>166</v>
      </c>
      <c r="E358" s="232" t="s">
        <v>1</v>
      </c>
      <c r="F358" s="233" t="s">
        <v>597</v>
      </c>
      <c r="G358" s="230"/>
      <c r="H358" s="234">
        <v>20.300000000000001</v>
      </c>
      <c r="I358" s="235"/>
      <c r="J358" s="230"/>
      <c r="K358" s="230"/>
      <c r="L358" s="236"/>
      <c r="M358" s="237"/>
      <c r="N358" s="238"/>
      <c r="O358" s="238"/>
      <c r="P358" s="238"/>
      <c r="Q358" s="238"/>
      <c r="R358" s="238"/>
      <c r="S358" s="238"/>
      <c r="T358" s="23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0" t="s">
        <v>166</v>
      </c>
      <c r="AU358" s="240" t="s">
        <v>88</v>
      </c>
      <c r="AV358" s="13" t="s">
        <v>88</v>
      </c>
      <c r="AW358" s="13" t="s">
        <v>34</v>
      </c>
      <c r="AX358" s="13" t="s">
        <v>78</v>
      </c>
      <c r="AY358" s="240" t="s">
        <v>156</v>
      </c>
    </row>
    <row r="359" s="14" customFormat="1">
      <c r="A359" s="14"/>
      <c r="B359" s="241"/>
      <c r="C359" s="242"/>
      <c r="D359" s="231" t="s">
        <v>166</v>
      </c>
      <c r="E359" s="243" t="s">
        <v>1</v>
      </c>
      <c r="F359" s="244" t="s">
        <v>172</v>
      </c>
      <c r="G359" s="242"/>
      <c r="H359" s="245">
        <v>20.300000000000001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1" t="s">
        <v>166</v>
      </c>
      <c r="AU359" s="251" t="s">
        <v>88</v>
      </c>
      <c r="AV359" s="14" t="s">
        <v>164</v>
      </c>
      <c r="AW359" s="14" t="s">
        <v>34</v>
      </c>
      <c r="AX359" s="14" t="s">
        <v>86</v>
      </c>
      <c r="AY359" s="251" t="s">
        <v>156</v>
      </c>
    </row>
    <row r="360" s="2" customFormat="1" ht="21.75" customHeight="1">
      <c r="A360" s="39"/>
      <c r="B360" s="40"/>
      <c r="C360" s="216" t="s">
        <v>598</v>
      </c>
      <c r="D360" s="216" t="s">
        <v>159</v>
      </c>
      <c r="E360" s="217" t="s">
        <v>599</v>
      </c>
      <c r="F360" s="218" t="s">
        <v>600</v>
      </c>
      <c r="G360" s="219" t="s">
        <v>182</v>
      </c>
      <c r="H360" s="220">
        <v>49.100000000000001</v>
      </c>
      <c r="I360" s="221"/>
      <c r="J360" s="222">
        <f>ROUND(I360*H360,2)</f>
        <v>0</v>
      </c>
      <c r="K360" s="218" t="s">
        <v>163</v>
      </c>
      <c r="L360" s="45"/>
      <c r="M360" s="223" t="s">
        <v>1</v>
      </c>
      <c r="N360" s="224" t="s">
        <v>43</v>
      </c>
      <c r="O360" s="92"/>
      <c r="P360" s="225">
        <f>O360*H360</f>
        <v>0</v>
      </c>
      <c r="Q360" s="225">
        <v>0</v>
      </c>
      <c r="R360" s="225">
        <f>Q360*H360</f>
        <v>0</v>
      </c>
      <c r="S360" s="225">
        <v>0.00029999999999999997</v>
      </c>
      <c r="T360" s="226">
        <f>S360*H360</f>
        <v>0.014729999999999998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7" t="s">
        <v>328</v>
      </c>
      <c r="AT360" s="227" t="s">
        <v>159</v>
      </c>
      <c r="AU360" s="227" t="s">
        <v>88</v>
      </c>
      <c r="AY360" s="18" t="s">
        <v>156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8" t="s">
        <v>86</v>
      </c>
      <c r="BK360" s="228">
        <f>ROUND(I360*H360,2)</f>
        <v>0</v>
      </c>
      <c r="BL360" s="18" t="s">
        <v>328</v>
      </c>
      <c r="BM360" s="227" t="s">
        <v>601</v>
      </c>
    </row>
    <row r="361" s="13" customFormat="1">
      <c r="A361" s="13"/>
      <c r="B361" s="229"/>
      <c r="C361" s="230"/>
      <c r="D361" s="231" t="s">
        <v>166</v>
      </c>
      <c r="E361" s="232" t="s">
        <v>1</v>
      </c>
      <c r="F361" s="233" t="s">
        <v>602</v>
      </c>
      <c r="G361" s="230"/>
      <c r="H361" s="234">
        <v>49.100000000000001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166</v>
      </c>
      <c r="AU361" s="240" t="s">
        <v>88</v>
      </c>
      <c r="AV361" s="13" t="s">
        <v>88</v>
      </c>
      <c r="AW361" s="13" t="s">
        <v>34</v>
      </c>
      <c r="AX361" s="13" t="s">
        <v>78</v>
      </c>
      <c r="AY361" s="240" t="s">
        <v>156</v>
      </c>
    </row>
    <row r="362" s="14" customFormat="1">
      <c r="A362" s="14"/>
      <c r="B362" s="241"/>
      <c r="C362" s="242"/>
      <c r="D362" s="231" t="s">
        <v>166</v>
      </c>
      <c r="E362" s="243" t="s">
        <v>1</v>
      </c>
      <c r="F362" s="244" t="s">
        <v>172</v>
      </c>
      <c r="G362" s="242"/>
      <c r="H362" s="245">
        <v>49.100000000000001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1" t="s">
        <v>166</v>
      </c>
      <c r="AU362" s="251" t="s">
        <v>88</v>
      </c>
      <c r="AV362" s="14" t="s">
        <v>164</v>
      </c>
      <c r="AW362" s="14" t="s">
        <v>34</v>
      </c>
      <c r="AX362" s="14" t="s">
        <v>86</v>
      </c>
      <c r="AY362" s="251" t="s">
        <v>156</v>
      </c>
    </row>
    <row r="363" s="2" customFormat="1" ht="16.5" customHeight="1">
      <c r="A363" s="39"/>
      <c r="B363" s="40"/>
      <c r="C363" s="216" t="s">
        <v>603</v>
      </c>
      <c r="D363" s="216" t="s">
        <v>159</v>
      </c>
      <c r="E363" s="217" t="s">
        <v>604</v>
      </c>
      <c r="F363" s="218" t="s">
        <v>605</v>
      </c>
      <c r="G363" s="219" t="s">
        <v>182</v>
      </c>
      <c r="H363" s="220">
        <v>49.100000000000001</v>
      </c>
      <c r="I363" s="221"/>
      <c r="J363" s="222">
        <f>ROUND(I363*H363,2)</f>
        <v>0</v>
      </c>
      <c r="K363" s="218" t="s">
        <v>163</v>
      </c>
      <c r="L363" s="45"/>
      <c r="M363" s="223" t="s">
        <v>1</v>
      </c>
      <c r="N363" s="224" t="s">
        <v>43</v>
      </c>
      <c r="O363" s="92"/>
      <c r="P363" s="225">
        <f>O363*H363</f>
        <v>0</v>
      </c>
      <c r="Q363" s="225">
        <v>1.0000000000000001E-05</v>
      </c>
      <c r="R363" s="225">
        <f>Q363*H363</f>
        <v>0.00049100000000000001</v>
      </c>
      <c r="S363" s="225">
        <v>0</v>
      </c>
      <c r="T363" s="226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7" t="s">
        <v>328</v>
      </c>
      <c r="AT363" s="227" t="s">
        <v>159</v>
      </c>
      <c r="AU363" s="227" t="s">
        <v>88</v>
      </c>
      <c r="AY363" s="18" t="s">
        <v>156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8" t="s">
        <v>86</v>
      </c>
      <c r="BK363" s="228">
        <f>ROUND(I363*H363,2)</f>
        <v>0</v>
      </c>
      <c r="BL363" s="18" t="s">
        <v>328</v>
      </c>
      <c r="BM363" s="227" t="s">
        <v>606</v>
      </c>
    </row>
    <row r="364" s="13" customFormat="1">
      <c r="A364" s="13"/>
      <c r="B364" s="229"/>
      <c r="C364" s="230"/>
      <c r="D364" s="231" t="s">
        <v>166</v>
      </c>
      <c r="E364" s="232" t="s">
        <v>1</v>
      </c>
      <c r="F364" s="233" t="s">
        <v>607</v>
      </c>
      <c r="G364" s="230"/>
      <c r="H364" s="234">
        <v>49.100000000000001</v>
      </c>
      <c r="I364" s="235"/>
      <c r="J364" s="230"/>
      <c r="K364" s="230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166</v>
      </c>
      <c r="AU364" s="240" t="s">
        <v>88</v>
      </c>
      <c r="AV364" s="13" t="s">
        <v>88</v>
      </c>
      <c r="AW364" s="13" t="s">
        <v>34</v>
      </c>
      <c r="AX364" s="13" t="s">
        <v>78</v>
      </c>
      <c r="AY364" s="240" t="s">
        <v>156</v>
      </c>
    </row>
    <row r="365" s="14" customFormat="1">
      <c r="A365" s="14"/>
      <c r="B365" s="241"/>
      <c r="C365" s="242"/>
      <c r="D365" s="231" t="s">
        <v>166</v>
      </c>
      <c r="E365" s="243" t="s">
        <v>608</v>
      </c>
      <c r="F365" s="244" t="s">
        <v>172</v>
      </c>
      <c r="G365" s="242"/>
      <c r="H365" s="245">
        <v>49.100000000000001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1" t="s">
        <v>166</v>
      </c>
      <c r="AU365" s="251" t="s">
        <v>88</v>
      </c>
      <c r="AV365" s="14" t="s">
        <v>164</v>
      </c>
      <c r="AW365" s="14" t="s">
        <v>34</v>
      </c>
      <c r="AX365" s="14" t="s">
        <v>86</v>
      </c>
      <c r="AY365" s="251" t="s">
        <v>156</v>
      </c>
    </row>
    <row r="366" s="2" customFormat="1" ht="16.5" customHeight="1">
      <c r="A366" s="39"/>
      <c r="B366" s="40"/>
      <c r="C366" s="274" t="s">
        <v>609</v>
      </c>
      <c r="D366" s="274" t="s">
        <v>462</v>
      </c>
      <c r="E366" s="275" t="s">
        <v>610</v>
      </c>
      <c r="F366" s="276" t="s">
        <v>611</v>
      </c>
      <c r="G366" s="277" t="s">
        <v>182</v>
      </c>
      <c r="H366" s="278">
        <v>50.082000000000001</v>
      </c>
      <c r="I366" s="279"/>
      <c r="J366" s="280">
        <f>ROUND(I366*H366,2)</f>
        <v>0</v>
      </c>
      <c r="K366" s="276" t="s">
        <v>163</v>
      </c>
      <c r="L366" s="281"/>
      <c r="M366" s="282" t="s">
        <v>1</v>
      </c>
      <c r="N366" s="283" t="s">
        <v>43</v>
      </c>
      <c r="O366" s="92"/>
      <c r="P366" s="225">
        <f>O366*H366</f>
        <v>0</v>
      </c>
      <c r="Q366" s="225">
        <v>0.00027999999999999998</v>
      </c>
      <c r="R366" s="225">
        <f>Q366*H366</f>
        <v>0.014022959999999999</v>
      </c>
      <c r="S366" s="225">
        <v>0</v>
      </c>
      <c r="T366" s="22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7" t="s">
        <v>465</v>
      </c>
      <c r="AT366" s="227" t="s">
        <v>462</v>
      </c>
      <c r="AU366" s="227" t="s">
        <v>88</v>
      </c>
      <c r="AY366" s="18" t="s">
        <v>156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8" t="s">
        <v>86</v>
      </c>
      <c r="BK366" s="228">
        <f>ROUND(I366*H366,2)</f>
        <v>0</v>
      </c>
      <c r="BL366" s="18" t="s">
        <v>328</v>
      </c>
      <c r="BM366" s="227" t="s">
        <v>612</v>
      </c>
    </row>
    <row r="367" s="13" customFormat="1">
      <c r="A367" s="13"/>
      <c r="B367" s="229"/>
      <c r="C367" s="230"/>
      <c r="D367" s="231" t="s">
        <v>166</v>
      </c>
      <c r="E367" s="230"/>
      <c r="F367" s="233" t="s">
        <v>613</v>
      </c>
      <c r="G367" s="230"/>
      <c r="H367" s="234">
        <v>50.082000000000001</v>
      </c>
      <c r="I367" s="235"/>
      <c r="J367" s="230"/>
      <c r="K367" s="230"/>
      <c r="L367" s="236"/>
      <c r="M367" s="237"/>
      <c r="N367" s="238"/>
      <c r="O367" s="238"/>
      <c r="P367" s="238"/>
      <c r="Q367" s="238"/>
      <c r="R367" s="238"/>
      <c r="S367" s="238"/>
      <c r="T367" s="23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0" t="s">
        <v>166</v>
      </c>
      <c r="AU367" s="240" t="s">
        <v>88</v>
      </c>
      <c r="AV367" s="13" t="s">
        <v>88</v>
      </c>
      <c r="AW367" s="13" t="s">
        <v>4</v>
      </c>
      <c r="AX367" s="13" t="s">
        <v>86</v>
      </c>
      <c r="AY367" s="240" t="s">
        <v>156</v>
      </c>
    </row>
    <row r="368" s="2" customFormat="1" ht="24.15" customHeight="1">
      <c r="A368" s="39"/>
      <c r="B368" s="40"/>
      <c r="C368" s="216" t="s">
        <v>614</v>
      </c>
      <c r="D368" s="216" t="s">
        <v>159</v>
      </c>
      <c r="E368" s="217" t="s">
        <v>615</v>
      </c>
      <c r="F368" s="218" t="s">
        <v>616</v>
      </c>
      <c r="G368" s="219" t="s">
        <v>342</v>
      </c>
      <c r="H368" s="273"/>
      <c r="I368" s="221"/>
      <c r="J368" s="222">
        <f>ROUND(I368*H368,2)</f>
        <v>0</v>
      </c>
      <c r="K368" s="218" t="s">
        <v>163</v>
      </c>
      <c r="L368" s="45"/>
      <c r="M368" s="223" t="s">
        <v>1</v>
      </c>
      <c r="N368" s="224" t="s">
        <v>43</v>
      </c>
      <c r="O368" s="92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7" t="s">
        <v>328</v>
      </c>
      <c r="AT368" s="227" t="s">
        <v>159</v>
      </c>
      <c r="AU368" s="227" t="s">
        <v>88</v>
      </c>
      <c r="AY368" s="18" t="s">
        <v>156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8" t="s">
        <v>86</v>
      </c>
      <c r="BK368" s="228">
        <f>ROUND(I368*H368,2)</f>
        <v>0</v>
      </c>
      <c r="BL368" s="18" t="s">
        <v>328</v>
      </c>
      <c r="BM368" s="227" t="s">
        <v>617</v>
      </c>
    </row>
    <row r="369" s="2" customFormat="1" ht="24.15" customHeight="1">
      <c r="A369" s="39"/>
      <c r="B369" s="40"/>
      <c r="C369" s="216" t="s">
        <v>618</v>
      </c>
      <c r="D369" s="216" t="s">
        <v>159</v>
      </c>
      <c r="E369" s="217" t="s">
        <v>619</v>
      </c>
      <c r="F369" s="218" t="s">
        <v>620</v>
      </c>
      <c r="G369" s="219" t="s">
        <v>342</v>
      </c>
      <c r="H369" s="273"/>
      <c r="I369" s="221"/>
      <c r="J369" s="222">
        <f>ROUND(I369*H369,2)</f>
        <v>0</v>
      </c>
      <c r="K369" s="218" t="s">
        <v>163</v>
      </c>
      <c r="L369" s="45"/>
      <c r="M369" s="223" t="s">
        <v>1</v>
      </c>
      <c r="N369" s="224" t="s">
        <v>43</v>
      </c>
      <c r="O369" s="92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7" t="s">
        <v>328</v>
      </c>
      <c r="AT369" s="227" t="s">
        <v>159</v>
      </c>
      <c r="AU369" s="227" t="s">
        <v>88</v>
      </c>
      <c r="AY369" s="18" t="s">
        <v>156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8" t="s">
        <v>86</v>
      </c>
      <c r="BK369" s="228">
        <f>ROUND(I369*H369,2)</f>
        <v>0</v>
      </c>
      <c r="BL369" s="18" t="s">
        <v>328</v>
      </c>
      <c r="BM369" s="227" t="s">
        <v>621</v>
      </c>
    </row>
    <row r="370" s="12" customFormat="1" ht="22.8" customHeight="1">
      <c r="A370" s="12"/>
      <c r="B370" s="200"/>
      <c r="C370" s="201"/>
      <c r="D370" s="202" t="s">
        <v>77</v>
      </c>
      <c r="E370" s="214" t="s">
        <v>622</v>
      </c>
      <c r="F370" s="214" t="s">
        <v>623</v>
      </c>
      <c r="G370" s="201"/>
      <c r="H370" s="201"/>
      <c r="I370" s="204"/>
      <c r="J370" s="215">
        <f>BK370</f>
        <v>0</v>
      </c>
      <c r="K370" s="201"/>
      <c r="L370" s="206"/>
      <c r="M370" s="207"/>
      <c r="N370" s="208"/>
      <c r="O370" s="208"/>
      <c r="P370" s="209">
        <f>SUM(P371:P405)</f>
        <v>0</v>
      </c>
      <c r="Q370" s="208"/>
      <c r="R370" s="209">
        <f>SUM(R371:R405)</f>
        <v>0.232486</v>
      </c>
      <c r="S370" s="208"/>
      <c r="T370" s="210">
        <f>SUM(T371:T405)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1" t="s">
        <v>88</v>
      </c>
      <c r="AT370" s="212" t="s">
        <v>77</v>
      </c>
      <c r="AU370" s="212" t="s">
        <v>86</v>
      </c>
      <c r="AY370" s="211" t="s">
        <v>156</v>
      </c>
      <c r="BK370" s="213">
        <f>SUM(BK371:BK405)</f>
        <v>0</v>
      </c>
    </row>
    <row r="371" s="2" customFormat="1" ht="16.5" customHeight="1">
      <c r="A371" s="39"/>
      <c r="B371" s="40"/>
      <c r="C371" s="216" t="s">
        <v>624</v>
      </c>
      <c r="D371" s="216" t="s">
        <v>159</v>
      </c>
      <c r="E371" s="217" t="s">
        <v>625</v>
      </c>
      <c r="F371" s="218" t="s">
        <v>626</v>
      </c>
      <c r="G371" s="219" t="s">
        <v>162</v>
      </c>
      <c r="H371" s="220">
        <v>6.8799999999999999</v>
      </c>
      <c r="I371" s="221"/>
      <c r="J371" s="222">
        <f>ROUND(I371*H371,2)</f>
        <v>0</v>
      </c>
      <c r="K371" s="218" t="s">
        <v>163</v>
      </c>
      <c r="L371" s="45"/>
      <c r="M371" s="223" t="s">
        <v>1</v>
      </c>
      <c r="N371" s="224" t="s">
        <v>43</v>
      </c>
      <c r="O371" s="92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7" t="s">
        <v>328</v>
      </c>
      <c r="AT371" s="227" t="s">
        <v>159</v>
      </c>
      <c r="AU371" s="227" t="s">
        <v>88</v>
      </c>
      <c r="AY371" s="18" t="s">
        <v>156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8" t="s">
        <v>86</v>
      </c>
      <c r="BK371" s="228">
        <f>ROUND(I371*H371,2)</f>
        <v>0</v>
      </c>
      <c r="BL371" s="18" t="s">
        <v>328</v>
      </c>
      <c r="BM371" s="227" t="s">
        <v>627</v>
      </c>
    </row>
    <row r="372" s="13" customFormat="1">
      <c r="A372" s="13"/>
      <c r="B372" s="229"/>
      <c r="C372" s="230"/>
      <c r="D372" s="231" t="s">
        <v>166</v>
      </c>
      <c r="E372" s="232" t="s">
        <v>1</v>
      </c>
      <c r="F372" s="233" t="s">
        <v>94</v>
      </c>
      <c r="G372" s="230"/>
      <c r="H372" s="234">
        <v>6.8799999999999999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166</v>
      </c>
      <c r="AU372" s="240" t="s">
        <v>88</v>
      </c>
      <c r="AV372" s="13" t="s">
        <v>88</v>
      </c>
      <c r="AW372" s="13" t="s">
        <v>34</v>
      </c>
      <c r="AX372" s="13" t="s">
        <v>78</v>
      </c>
      <c r="AY372" s="240" t="s">
        <v>156</v>
      </c>
    </row>
    <row r="373" s="14" customFormat="1">
      <c r="A373" s="14"/>
      <c r="B373" s="241"/>
      <c r="C373" s="242"/>
      <c r="D373" s="231" t="s">
        <v>166</v>
      </c>
      <c r="E373" s="243" t="s">
        <v>1</v>
      </c>
      <c r="F373" s="244" t="s">
        <v>172</v>
      </c>
      <c r="G373" s="242"/>
      <c r="H373" s="245">
        <v>6.8799999999999999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1" t="s">
        <v>166</v>
      </c>
      <c r="AU373" s="251" t="s">
        <v>88</v>
      </c>
      <c r="AV373" s="14" t="s">
        <v>164</v>
      </c>
      <c r="AW373" s="14" t="s">
        <v>34</v>
      </c>
      <c r="AX373" s="14" t="s">
        <v>86</v>
      </c>
      <c r="AY373" s="251" t="s">
        <v>156</v>
      </c>
    </row>
    <row r="374" s="2" customFormat="1" ht="16.5" customHeight="1">
      <c r="A374" s="39"/>
      <c r="B374" s="40"/>
      <c r="C374" s="216" t="s">
        <v>628</v>
      </c>
      <c r="D374" s="216" t="s">
        <v>159</v>
      </c>
      <c r="E374" s="217" t="s">
        <v>629</v>
      </c>
      <c r="F374" s="218" t="s">
        <v>630</v>
      </c>
      <c r="G374" s="219" t="s">
        <v>162</v>
      </c>
      <c r="H374" s="220">
        <v>6.8799999999999999</v>
      </c>
      <c r="I374" s="221"/>
      <c r="J374" s="222">
        <f>ROUND(I374*H374,2)</f>
        <v>0</v>
      </c>
      <c r="K374" s="218" t="s">
        <v>163</v>
      </c>
      <c r="L374" s="45"/>
      <c r="M374" s="223" t="s">
        <v>1</v>
      </c>
      <c r="N374" s="224" t="s">
        <v>43</v>
      </c>
      <c r="O374" s="92"/>
      <c r="P374" s="225">
        <f>O374*H374</f>
        <v>0</v>
      </c>
      <c r="Q374" s="225">
        <v>0.00029999999999999997</v>
      </c>
      <c r="R374" s="225">
        <f>Q374*H374</f>
        <v>0.0020639999999999999</v>
      </c>
      <c r="S374" s="225">
        <v>0</v>
      </c>
      <c r="T374" s="22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7" t="s">
        <v>328</v>
      </c>
      <c r="AT374" s="227" t="s">
        <v>159</v>
      </c>
      <c r="AU374" s="227" t="s">
        <v>88</v>
      </c>
      <c r="AY374" s="18" t="s">
        <v>156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8" t="s">
        <v>86</v>
      </c>
      <c r="BK374" s="228">
        <f>ROUND(I374*H374,2)</f>
        <v>0</v>
      </c>
      <c r="BL374" s="18" t="s">
        <v>328</v>
      </c>
      <c r="BM374" s="227" t="s">
        <v>631</v>
      </c>
    </row>
    <row r="375" s="13" customFormat="1">
      <c r="A375" s="13"/>
      <c r="B375" s="229"/>
      <c r="C375" s="230"/>
      <c r="D375" s="231" t="s">
        <v>166</v>
      </c>
      <c r="E375" s="232" t="s">
        <v>1</v>
      </c>
      <c r="F375" s="233" t="s">
        <v>94</v>
      </c>
      <c r="G375" s="230"/>
      <c r="H375" s="234">
        <v>6.8799999999999999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166</v>
      </c>
      <c r="AU375" s="240" t="s">
        <v>88</v>
      </c>
      <c r="AV375" s="13" t="s">
        <v>88</v>
      </c>
      <c r="AW375" s="13" t="s">
        <v>34</v>
      </c>
      <c r="AX375" s="13" t="s">
        <v>78</v>
      </c>
      <c r="AY375" s="240" t="s">
        <v>156</v>
      </c>
    </row>
    <row r="376" s="14" customFormat="1">
      <c r="A376" s="14"/>
      <c r="B376" s="241"/>
      <c r="C376" s="242"/>
      <c r="D376" s="231" t="s">
        <v>166</v>
      </c>
      <c r="E376" s="243" t="s">
        <v>1</v>
      </c>
      <c r="F376" s="244" t="s">
        <v>172</v>
      </c>
      <c r="G376" s="242"/>
      <c r="H376" s="245">
        <v>6.8799999999999999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1" t="s">
        <v>166</v>
      </c>
      <c r="AU376" s="251" t="s">
        <v>88</v>
      </c>
      <c r="AV376" s="14" t="s">
        <v>164</v>
      </c>
      <c r="AW376" s="14" t="s">
        <v>34</v>
      </c>
      <c r="AX376" s="14" t="s">
        <v>86</v>
      </c>
      <c r="AY376" s="251" t="s">
        <v>156</v>
      </c>
    </row>
    <row r="377" s="2" customFormat="1" ht="16.5" customHeight="1">
      <c r="A377" s="39"/>
      <c r="B377" s="40"/>
      <c r="C377" s="216" t="s">
        <v>632</v>
      </c>
      <c r="D377" s="216" t="s">
        <v>159</v>
      </c>
      <c r="E377" s="217" t="s">
        <v>633</v>
      </c>
      <c r="F377" s="218" t="s">
        <v>634</v>
      </c>
      <c r="G377" s="219" t="s">
        <v>162</v>
      </c>
      <c r="H377" s="220">
        <v>6.8799999999999999</v>
      </c>
      <c r="I377" s="221"/>
      <c r="J377" s="222">
        <f>ROUND(I377*H377,2)</f>
        <v>0</v>
      </c>
      <c r="K377" s="218" t="s">
        <v>163</v>
      </c>
      <c r="L377" s="45"/>
      <c r="M377" s="223" t="s">
        <v>1</v>
      </c>
      <c r="N377" s="224" t="s">
        <v>43</v>
      </c>
      <c r="O377" s="92"/>
      <c r="P377" s="225">
        <f>O377*H377</f>
        <v>0</v>
      </c>
      <c r="Q377" s="225">
        <v>0.0044999999999999997</v>
      </c>
      <c r="R377" s="225">
        <f>Q377*H377</f>
        <v>0.030959999999999998</v>
      </c>
      <c r="S377" s="225">
        <v>0</v>
      </c>
      <c r="T377" s="226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7" t="s">
        <v>328</v>
      </c>
      <c r="AT377" s="227" t="s">
        <v>159</v>
      </c>
      <c r="AU377" s="227" t="s">
        <v>88</v>
      </c>
      <c r="AY377" s="18" t="s">
        <v>156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8" t="s">
        <v>86</v>
      </c>
      <c r="BK377" s="228">
        <f>ROUND(I377*H377,2)</f>
        <v>0</v>
      </c>
      <c r="BL377" s="18" t="s">
        <v>328</v>
      </c>
      <c r="BM377" s="227" t="s">
        <v>635</v>
      </c>
    </row>
    <row r="378" s="13" customFormat="1">
      <c r="A378" s="13"/>
      <c r="B378" s="229"/>
      <c r="C378" s="230"/>
      <c r="D378" s="231" t="s">
        <v>166</v>
      </c>
      <c r="E378" s="232" t="s">
        <v>1</v>
      </c>
      <c r="F378" s="233" t="s">
        <v>94</v>
      </c>
      <c r="G378" s="230"/>
      <c r="H378" s="234">
        <v>6.8799999999999999</v>
      </c>
      <c r="I378" s="235"/>
      <c r="J378" s="230"/>
      <c r="K378" s="230"/>
      <c r="L378" s="236"/>
      <c r="M378" s="237"/>
      <c r="N378" s="238"/>
      <c r="O378" s="238"/>
      <c r="P378" s="238"/>
      <c r="Q378" s="238"/>
      <c r="R378" s="238"/>
      <c r="S378" s="238"/>
      <c r="T378" s="23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0" t="s">
        <v>166</v>
      </c>
      <c r="AU378" s="240" t="s">
        <v>88</v>
      </c>
      <c r="AV378" s="13" t="s">
        <v>88</v>
      </c>
      <c r="AW378" s="13" t="s">
        <v>34</v>
      </c>
      <c r="AX378" s="13" t="s">
        <v>78</v>
      </c>
      <c r="AY378" s="240" t="s">
        <v>156</v>
      </c>
    </row>
    <row r="379" s="14" customFormat="1">
      <c r="A379" s="14"/>
      <c r="B379" s="241"/>
      <c r="C379" s="242"/>
      <c r="D379" s="231" t="s">
        <v>166</v>
      </c>
      <c r="E379" s="243" t="s">
        <v>1</v>
      </c>
      <c r="F379" s="244" t="s">
        <v>172</v>
      </c>
      <c r="G379" s="242"/>
      <c r="H379" s="245">
        <v>6.8799999999999999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1" t="s">
        <v>166</v>
      </c>
      <c r="AU379" s="251" t="s">
        <v>88</v>
      </c>
      <c r="AV379" s="14" t="s">
        <v>164</v>
      </c>
      <c r="AW379" s="14" t="s">
        <v>34</v>
      </c>
      <c r="AX379" s="14" t="s">
        <v>86</v>
      </c>
      <c r="AY379" s="251" t="s">
        <v>156</v>
      </c>
    </row>
    <row r="380" s="2" customFormat="1" ht="24.15" customHeight="1">
      <c r="A380" s="39"/>
      <c r="B380" s="40"/>
      <c r="C380" s="216" t="s">
        <v>636</v>
      </c>
      <c r="D380" s="216" t="s">
        <v>159</v>
      </c>
      <c r="E380" s="217" t="s">
        <v>637</v>
      </c>
      <c r="F380" s="218" t="s">
        <v>638</v>
      </c>
      <c r="G380" s="219" t="s">
        <v>162</v>
      </c>
      <c r="H380" s="220">
        <v>6.8799999999999999</v>
      </c>
      <c r="I380" s="221"/>
      <c r="J380" s="222">
        <f>ROUND(I380*H380,2)</f>
        <v>0</v>
      </c>
      <c r="K380" s="218" t="s">
        <v>163</v>
      </c>
      <c r="L380" s="45"/>
      <c r="M380" s="223" t="s">
        <v>1</v>
      </c>
      <c r="N380" s="224" t="s">
        <v>43</v>
      </c>
      <c r="O380" s="92"/>
      <c r="P380" s="225">
        <f>O380*H380</f>
        <v>0</v>
      </c>
      <c r="Q380" s="225">
        <v>0.0014499999999999999</v>
      </c>
      <c r="R380" s="225">
        <f>Q380*H380</f>
        <v>0.0099759999999999988</v>
      </c>
      <c r="S380" s="225">
        <v>0</v>
      </c>
      <c r="T380" s="226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7" t="s">
        <v>328</v>
      </c>
      <c r="AT380" s="227" t="s">
        <v>159</v>
      </c>
      <c r="AU380" s="227" t="s">
        <v>88</v>
      </c>
      <c r="AY380" s="18" t="s">
        <v>156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8" t="s">
        <v>86</v>
      </c>
      <c r="BK380" s="228">
        <f>ROUND(I380*H380,2)</f>
        <v>0</v>
      </c>
      <c r="BL380" s="18" t="s">
        <v>328</v>
      </c>
      <c r="BM380" s="227" t="s">
        <v>639</v>
      </c>
    </row>
    <row r="381" s="13" customFormat="1">
      <c r="A381" s="13"/>
      <c r="B381" s="229"/>
      <c r="C381" s="230"/>
      <c r="D381" s="231" t="s">
        <v>166</v>
      </c>
      <c r="E381" s="232" t="s">
        <v>1</v>
      </c>
      <c r="F381" s="233" t="s">
        <v>94</v>
      </c>
      <c r="G381" s="230"/>
      <c r="H381" s="234">
        <v>6.8799999999999999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166</v>
      </c>
      <c r="AU381" s="240" t="s">
        <v>88</v>
      </c>
      <c r="AV381" s="13" t="s">
        <v>88</v>
      </c>
      <c r="AW381" s="13" t="s">
        <v>34</v>
      </c>
      <c r="AX381" s="13" t="s">
        <v>78</v>
      </c>
      <c r="AY381" s="240" t="s">
        <v>156</v>
      </c>
    </row>
    <row r="382" s="14" customFormat="1">
      <c r="A382" s="14"/>
      <c r="B382" s="241"/>
      <c r="C382" s="242"/>
      <c r="D382" s="231" t="s">
        <v>166</v>
      </c>
      <c r="E382" s="243" t="s">
        <v>1</v>
      </c>
      <c r="F382" s="244" t="s">
        <v>172</v>
      </c>
      <c r="G382" s="242"/>
      <c r="H382" s="245">
        <v>6.8799999999999999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1" t="s">
        <v>166</v>
      </c>
      <c r="AU382" s="251" t="s">
        <v>88</v>
      </c>
      <c r="AV382" s="14" t="s">
        <v>164</v>
      </c>
      <c r="AW382" s="14" t="s">
        <v>34</v>
      </c>
      <c r="AX382" s="14" t="s">
        <v>86</v>
      </c>
      <c r="AY382" s="251" t="s">
        <v>156</v>
      </c>
    </row>
    <row r="383" s="2" customFormat="1" ht="37.8" customHeight="1">
      <c r="A383" s="39"/>
      <c r="B383" s="40"/>
      <c r="C383" s="216" t="s">
        <v>640</v>
      </c>
      <c r="D383" s="216" t="s">
        <v>159</v>
      </c>
      <c r="E383" s="217" t="s">
        <v>641</v>
      </c>
      <c r="F383" s="218" t="s">
        <v>642</v>
      </c>
      <c r="G383" s="219" t="s">
        <v>162</v>
      </c>
      <c r="H383" s="220">
        <v>6.8799999999999999</v>
      </c>
      <c r="I383" s="221"/>
      <c r="J383" s="222">
        <f>ROUND(I383*H383,2)</f>
        <v>0</v>
      </c>
      <c r="K383" s="218" t="s">
        <v>163</v>
      </c>
      <c r="L383" s="45"/>
      <c r="M383" s="223" t="s">
        <v>1</v>
      </c>
      <c r="N383" s="224" t="s">
        <v>43</v>
      </c>
      <c r="O383" s="92"/>
      <c r="P383" s="225">
        <f>O383*H383</f>
        <v>0</v>
      </c>
      <c r="Q383" s="225">
        <v>0.0055799999999999999</v>
      </c>
      <c r="R383" s="225">
        <f>Q383*H383</f>
        <v>0.038390399999999998</v>
      </c>
      <c r="S383" s="225">
        <v>0</v>
      </c>
      <c r="T383" s="226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7" t="s">
        <v>328</v>
      </c>
      <c r="AT383" s="227" t="s">
        <v>159</v>
      </c>
      <c r="AU383" s="227" t="s">
        <v>88</v>
      </c>
      <c r="AY383" s="18" t="s">
        <v>156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8" t="s">
        <v>86</v>
      </c>
      <c r="BK383" s="228">
        <f>ROUND(I383*H383,2)</f>
        <v>0</v>
      </c>
      <c r="BL383" s="18" t="s">
        <v>328</v>
      </c>
      <c r="BM383" s="227" t="s">
        <v>643</v>
      </c>
    </row>
    <row r="384" s="15" customFormat="1">
      <c r="A384" s="15"/>
      <c r="B384" s="252"/>
      <c r="C384" s="253"/>
      <c r="D384" s="231" t="s">
        <v>166</v>
      </c>
      <c r="E384" s="254" t="s">
        <v>1</v>
      </c>
      <c r="F384" s="255" t="s">
        <v>202</v>
      </c>
      <c r="G384" s="253"/>
      <c r="H384" s="254" t="s">
        <v>1</v>
      </c>
      <c r="I384" s="256"/>
      <c r="J384" s="253"/>
      <c r="K384" s="253"/>
      <c r="L384" s="257"/>
      <c r="M384" s="258"/>
      <c r="N384" s="259"/>
      <c r="O384" s="259"/>
      <c r="P384" s="259"/>
      <c r="Q384" s="259"/>
      <c r="R384" s="259"/>
      <c r="S384" s="259"/>
      <c r="T384" s="260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1" t="s">
        <v>166</v>
      </c>
      <c r="AU384" s="261" t="s">
        <v>88</v>
      </c>
      <c r="AV384" s="15" t="s">
        <v>86</v>
      </c>
      <c r="AW384" s="15" t="s">
        <v>34</v>
      </c>
      <c r="AX384" s="15" t="s">
        <v>78</v>
      </c>
      <c r="AY384" s="261" t="s">
        <v>156</v>
      </c>
    </row>
    <row r="385" s="13" customFormat="1">
      <c r="A385" s="13"/>
      <c r="B385" s="229"/>
      <c r="C385" s="230"/>
      <c r="D385" s="231" t="s">
        <v>166</v>
      </c>
      <c r="E385" s="232" t="s">
        <v>1</v>
      </c>
      <c r="F385" s="233" t="s">
        <v>644</v>
      </c>
      <c r="G385" s="230"/>
      <c r="H385" s="234">
        <v>4.0800000000000001</v>
      </c>
      <c r="I385" s="235"/>
      <c r="J385" s="230"/>
      <c r="K385" s="230"/>
      <c r="L385" s="236"/>
      <c r="M385" s="237"/>
      <c r="N385" s="238"/>
      <c r="O385" s="238"/>
      <c r="P385" s="238"/>
      <c r="Q385" s="238"/>
      <c r="R385" s="238"/>
      <c r="S385" s="238"/>
      <c r="T385" s="23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0" t="s">
        <v>166</v>
      </c>
      <c r="AU385" s="240" t="s">
        <v>88</v>
      </c>
      <c r="AV385" s="13" t="s">
        <v>88</v>
      </c>
      <c r="AW385" s="13" t="s">
        <v>34</v>
      </c>
      <c r="AX385" s="13" t="s">
        <v>78</v>
      </c>
      <c r="AY385" s="240" t="s">
        <v>156</v>
      </c>
    </row>
    <row r="386" s="13" customFormat="1">
      <c r="A386" s="13"/>
      <c r="B386" s="229"/>
      <c r="C386" s="230"/>
      <c r="D386" s="231" t="s">
        <v>166</v>
      </c>
      <c r="E386" s="232" t="s">
        <v>1</v>
      </c>
      <c r="F386" s="233" t="s">
        <v>645</v>
      </c>
      <c r="G386" s="230"/>
      <c r="H386" s="234">
        <v>2.7999999999999998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166</v>
      </c>
      <c r="AU386" s="240" t="s">
        <v>88</v>
      </c>
      <c r="AV386" s="13" t="s">
        <v>88</v>
      </c>
      <c r="AW386" s="13" t="s">
        <v>34</v>
      </c>
      <c r="AX386" s="13" t="s">
        <v>78</v>
      </c>
      <c r="AY386" s="240" t="s">
        <v>156</v>
      </c>
    </row>
    <row r="387" s="14" customFormat="1">
      <c r="A387" s="14"/>
      <c r="B387" s="241"/>
      <c r="C387" s="242"/>
      <c r="D387" s="231" t="s">
        <v>166</v>
      </c>
      <c r="E387" s="243" t="s">
        <v>94</v>
      </c>
      <c r="F387" s="244" t="s">
        <v>172</v>
      </c>
      <c r="G387" s="242"/>
      <c r="H387" s="245">
        <v>6.8799999999999999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1" t="s">
        <v>166</v>
      </c>
      <c r="AU387" s="251" t="s">
        <v>88</v>
      </c>
      <c r="AV387" s="14" t="s">
        <v>164</v>
      </c>
      <c r="AW387" s="14" t="s">
        <v>34</v>
      </c>
      <c r="AX387" s="14" t="s">
        <v>86</v>
      </c>
      <c r="AY387" s="251" t="s">
        <v>156</v>
      </c>
    </row>
    <row r="388" s="2" customFormat="1" ht="16.5" customHeight="1">
      <c r="A388" s="39"/>
      <c r="B388" s="40"/>
      <c r="C388" s="274" t="s">
        <v>646</v>
      </c>
      <c r="D388" s="274" t="s">
        <v>462</v>
      </c>
      <c r="E388" s="275" t="s">
        <v>647</v>
      </c>
      <c r="F388" s="276" t="s">
        <v>648</v>
      </c>
      <c r="G388" s="277" t="s">
        <v>162</v>
      </c>
      <c r="H388" s="278">
        <v>7.5679999999999996</v>
      </c>
      <c r="I388" s="279"/>
      <c r="J388" s="280">
        <f>ROUND(I388*H388,2)</f>
        <v>0</v>
      </c>
      <c r="K388" s="276" t="s">
        <v>1</v>
      </c>
      <c r="L388" s="281"/>
      <c r="M388" s="282" t="s">
        <v>1</v>
      </c>
      <c r="N388" s="283" t="s">
        <v>43</v>
      </c>
      <c r="O388" s="92"/>
      <c r="P388" s="225">
        <f>O388*H388</f>
        <v>0</v>
      </c>
      <c r="Q388" s="225">
        <v>0.019199999999999998</v>
      </c>
      <c r="R388" s="225">
        <f>Q388*H388</f>
        <v>0.14530559999999998</v>
      </c>
      <c r="S388" s="225">
        <v>0</v>
      </c>
      <c r="T388" s="226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7" t="s">
        <v>465</v>
      </c>
      <c r="AT388" s="227" t="s">
        <v>462</v>
      </c>
      <c r="AU388" s="227" t="s">
        <v>88</v>
      </c>
      <c r="AY388" s="18" t="s">
        <v>156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8" t="s">
        <v>86</v>
      </c>
      <c r="BK388" s="228">
        <f>ROUND(I388*H388,2)</f>
        <v>0</v>
      </c>
      <c r="BL388" s="18" t="s">
        <v>328</v>
      </c>
      <c r="BM388" s="227" t="s">
        <v>649</v>
      </c>
    </row>
    <row r="389" s="13" customFormat="1">
      <c r="A389" s="13"/>
      <c r="B389" s="229"/>
      <c r="C389" s="230"/>
      <c r="D389" s="231" t="s">
        <v>166</v>
      </c>
      <c r="E389" s="232" t="s">
        <v>1</v>
      </c>
      <c r="F389" s="233" t="s">
        <v>94</v>
      </c>
      <c r="G389" s="230"/>
      <c r="H389" s="234">
        <v>6.8799999999999999</v>
      </c>
      <c r="I389" s="235"/>
      <c r="J389" s="230"/>
      <c r="K389" s="230"/>
      <c r="L389" s="236"/>
      <c r="M389" s="237"/>
      <c r="N389" s="238"/>
      <c r="O389" s="238"/>
      <c r="P389" s="238"/>
      <c r="Q389" s="238"/>
      <c r="R389" s="238"/>
      <c r="S389" s="238"/>
      <c r="T389" s="23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0" t="s">
        <v>166</v>
      </c>
      <c r="AU389" s="240" t="s">
        <v>88</v>
      </c>
      <c r="AV389" s="13" t="s">
        <v>88</v>
      </c>
      <c r="AW389" s="13" t="s">
        <v>34</v>
      </c>
      <c r="AX389" s="13" t="s">
        <v>78</v>
      </c>
      <c r="AY389" s="240" t="s">
        <v>156</v>
      </c>
    </row>
    <row r="390" s="14" customFormat="1">
      <c r="A390" s="14"/>
      <c r="B390" s="241"/>
      <c r="C390" s="242"/>
      <c r="D390" s="231" t="s">
        <v>166</v>
      </c>
      <c r="E390" s="243" t="s">
        <v>1</v>
      </c>
      <c r="F390" s="244" t="s">
        <v>172</v>
      </c>
      <c r="G390" s="242"/>
      <c r="H390" s="245">
        <v>6.8799999999999999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1" t="s">
        <v>166</v>
      </c>
      <c r="AU390" s="251" t="s">
        <v>88</v>
      </c>
      <c r="AV390" s="14" t="s">
        <v>164</v>
      </c>
      <c r="AW390" s="14" t="s">
        <v>34</v>
      </c>
      <c r="AX390" s="14" t="s">
        <v>86</v>
      </c>
      <c r="AY390" s="251" t="s">
        <v>156</v>
      </c>
    </row>
    <row r="391" s="13" customFormat="1">
      <c r="A391" s="13"/>
      <c r="B391" s="229"/>
      <c r="C391" s="230"/>
      <c r="D391" s="231" t="s">
        <v>166</v>
      </c>
      <c r="E391" s="230"/>
      <c r="F391" s="233" t="s">
        <v>650</v>
      </c>
      <c r="G391" s="230"/>
      <c r="H391" s="234">
        <v>7.5679999999999996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0" t="s">
        <v>166</v>
      </c>
      <c r="AU391" s="240" t="s">
        <v>88</v>
      </c>
      <c r="AV391" s="13" t="s">
        <v>88</v>
      </c>
      <c r="AW391" s="13" t="s">
        <v>4</v>
      </c>
      <c r="AX391" s="13" t="s">
        <v>86</v>
      </c>
      <c r="AY391" s="240" t="s">
        <v>156</v>
      </c>
    </row>
    <row r="392" s="2" customFormat="1" ht="16.5" customHeight="1">
      <c r="A392" s="39"/>
      <c r="B392" s="40"/>
      <c r="C392" s="216" t="s">
        <v>651</v>
      </c>
      <c r="D392" s="216" t="s">
        <v>159</v>
      </c>
      <c r="E392" s="217" t="s">
        <v>652</v>
      </c>
      <c r="F392" s="218" t="s">
        <v>653</v>
      </c>
      <c r="G392" s="219" t="s">
        <v>182</v>
      </c>
      <c r="H392" s="220">
        <v>10.699999999999999</v>
      </c>
      <c r="I392" s="221"/>
      <c r="J392" s="222">
        <f>ROUND(I392*H392,2)</f>
        <v>0</v>
      </c>
      <c r="K392" s="218" t="s">
        <v>1</v>
      </c>
      <c r="L392" s="45"/>
      <c r="M392" s="223" t="s">
        <v>1</v>
      </c>
      <c r="N392" s="224" t="s">
        <v>43</v>
      </c>
      <c r="O392" s="92"/>
      <c r="P392" s="225">
        <f>O392*H392</f>
        <v>0</v>
      </c>
      <c r="Q392" s="225">
        <v>0.00050000000000000001</v>
      </c>
      <c r="R392" s="225">
        <f>Q392*H392</f>
        <v>0.0053499999999999997</v>
      </c>
      <c r="S392" s="225">
        <v>0</v>
      </c>
      <c r="T392" s="226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7" t="s">
        <v>328</v>
      </c>
      <c r="AT392" s="227" t="s">
        <v>159</v>
      </c>
      <c r="AU392" s="227" t="s">
        <v>88</v>
      </c>
      <c r="AY392" s="18" t="s">
        <v>156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8" t="s">
        <v>86</v>
      </c>
      <c r="BK392" s="228">
        <f>ROUND(I392*H392,2)</f>
        <v>0</v>
      </c>
      <c r="BL392" s="18" t="s">
        <v>328</v>
      </c>
      <c r="BM392" s="227" t="s">
        <v>654</v>
      </c>
    </row>
    <row r="393" s="15" customFormat="1">
      <c r="A393" s="15"/>
      <c r="B393" s="252"/>
      <c r="C393" s="253"/>
      <c r="D393" s="231" t="s">
        <v>166</v>
      </c>
      <c r="E393" s="254" t="s">
        <v>1</v>
      </c>
      <c r="F393" s="255" t="s">
        <v>202</v>
      </c>
      <c r="G393" s="253"/>
      <c r="H393" s="254" t="s">
        <v>1</v>
      </c>
      <c r="I393" s="256"/>
      <c r="J393" s="253"/>
      <c r="K393" s="253"/>
      <c r="L393" s="257"/>
      <c r="M393" s="258"/>
      <c r="N393" s="259"/>
      <c r="O393" s="259"/>
      <c r="P393" s="259"/>
      <c r="Q393" s="259"/>
      <c r="R393" s="259"/>
      <c r="S393" s="259"/>
      <c r="T393" s="260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1" t="s">
        <v>166</v>
      </c>
      <c r="AU393" s="261" t="s">
        <v>88</v>
      </c>
      <c r="AV393" s="15" t="s">
        <v>86</v>
      </c>
      <c r="AW393" s="15" t="s">
        <v>34</v>
      </c>
      <c r="AX393" s="15" t="s">
        <v>78</v>
      </c>
      <c r="AY393" s="261" t="s">
        <v>156</v>
      </c>
    </row>
    <row r="394" s="13" customFormat="1">
      <c r="A394" s="13"/>
      <c r="B394" s="229"/>
      <c r="C394" s="230"/>
      <c r="D394" s="231" t="s">
        <v>166</v>
      </c>
      <c r="E394" s="232" t="s">
        <v>1</v>
      </c>
      <c r="F394" s="233" t="s">
        <v>655</v>
      </c>
      <c r="G394" s="230"/>
      <c r="H394" s="234">
        <v>5.75</v>
      </c>
      <c r="I394" s="235"/>
      <c r="J394" s="230"/>
      <c r="K394" s="230"/>
      <c r="L394" s="236"/>
      <c r="M394" s="237"/>
      <c r="N394" s="238"/>
      <c r="O394" s="238"/>
      <c r="P394" s="238"/>
      <c r="Q394" s="238"/>
      <c r="R394" s="238"/>
      <c r="S394" s="238"/>
      <c r="T394" s="23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0" t="s">
        <v>166</v>
      </c>
      <c r="AU394" s="240" t="s">
        <v>88</v>
      </c>
      <c r="AV394" s="13" t="s">
        <v>88</v>
      </c>
      <c r="AW394" s="13" t="s">
        <v>34</v>
      </c>
      <c r="AX394" s="13" t="s">
        <v>78</v>
      </c>
      <c r="AY394" s="240" t="s">
        <v>156</v>
      </c>
    </row>
    <row r="395" s="13" customFormat="1">
      <c r="A395" s="13"/>
      <c r="B395" s="229"/>
      <c r="C395" s="230"/>
      <c r="D395" s="231" t="s">
        <v>166</v>
      </c>
      <c r="E395" s="232" t="s">
        <v>1</v>
      </c>
      <c r="F395" s="233" t="s">
        <v>656</v>
      </c>
      <c r="G395" s="230"/>
      <c r="H395" s="234">
        <v>4.9500000000000002</v>
      </c>
      <c r="I395" s="235"/>
      <c r="J395" s="230"/>
      <c r="K395" s="230"/>
      <c r="L395" s="236"/>
      <c r="M395" s="237"/>
      <c r="N395" s="238"/>
      <c r="O395" s="238"/>
      <c r="P395" s="238"/>
      <c r="Q395" s="238"/>
      <c r="R395" s="238"/>
      <c r="S395" s="238"/>
      <c r="T395" s="23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0" t="s">
        <v>166</v>
      </c>
      <c r="AU395" s="240" t="s">
        <v>88</v>
      </c>
      <c r="AV395" s="13" t="s">
        <v>88</v>
      </c>
      <c r="AW395" s="13" t="s">
        <v>34</v>
      </c>
      <c r="AX395" s="13" t="s">
        <v>78</v>
      </c>
      <c r="AY395" s="240" t="s">
        <v>156</v>
      </c>
    </row>
    <row r="396" s="14" customFormat="1">
      <c r="A396" s="14"/>
      <c r="B396" s="241"/>
      <c r="C396" s="242"/>
      <c r="D396" s="231" t="s">
        <v>166</v>
      </c>
      <c r="E396" s="243" t="s">
        <v>1</v>
      </c>
      <c r="F396" s="244" t="s">
        <v>172</v>
      </c>
      <c r="G396" s="242"/>
      <c r="H396" s="245">
        <v>10.699999999999999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1" t="s">
        <v>166</v>
      </c>
      <c r="AU396" s="251" t="s">
        <v>88</v>
      </c>
      <c r="AV396" s="14" t="s">
        <v>164</v>
      </c>
      <c r="AW396" s="14" t="s">
        <v>34</v>
      </c>
      <c r="AX396" s="14" t="s">
        <v>86</v>
      </c>
      <c r="AY396" s="251" t="s">
        <v>156</v>
      </c>
    </row>
    <row r="397" s="2" customFormat="1" ht="16.5" customHeight="1">
      <c r="A397" s="39"/>
      <c r="B397" s="40"/>
      <c r="C397" s="216" t="s">
        <v>657</v>
      </c>
      <c r="D397" s="216" t="s">
        <v>159</v>
      </c>
      <c r="E397" s="217" t="s">
        <v>658</v>
      </c>
      <c r="F397" s="218" t="s">
        <v>659</v>
      </c>
      <c r="G397" s="219" t="s">
        <v>182</v>
      </c>
      <c r="H397" s="220">
        <v>3.2000000000000002</v>
      </c>
      <c r="I397" s="221"/>
      <c r="J397" s="222">
        <f>ROUND(I397*H397,2)</f>
        <v>0</v>
      </c>
      <c r="K397" s="218" t="s">
        <v>163</v>
      </c>
      <c r="L397" s="45"/>
      <c r="M397" s="223" t="s">
        <v>1</v>
      </c>
      <c r="N397" s="224" t="s">
        <v>43</v>
      </c>
      <c r="O397" s="92"/>
      <c r="P397" s="225">
        <f>O397*H397</f>
        <v>0</v>
      </c>
      <c r="Q397" s="225">
        <v>3.0000000000000001E-05</v>
      </c>
      <c r="R397" s="225">
        <f>Q397*H397</f>
        <v>9.6000000000000002E-05</v>
      </c>
      <c r="S397" s="225">
        <v>0</v>
      </c>
      <c r="T397" s="226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7" t="s">
        <v>328</v>
      </c>
      <c r="AT397" s="227" t="s">
        <v>159</v>
      </c>
      <c r="AU397" s="227" t="s">
        <v>88</v>
      </c>
      <c r="AY397" s="18" t="s">
        <v>156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8" t="s">
        <v>86</v>
      </c>
      <c r="BK397" s="228">
        <f>ROUND(I397*H397,2)</f>
        <v>0</v>
      </c>
      <c r="BL397" s="18" t="s">
        <v>328</v>
      </c>
      <c r="BM397" s="227" t="s">
        <v>660</v>
      </c>
    </row>
    <row r="398" s="15" customFormat="1">
      <c r="A398" s="15"/>
      <c r="B398" s="252"/>
      <c r="C398" s="253"/>
      <c r="D398" s="231" t="s">
        <v>166</v>
      </c>
      <c r="E398" s="254" t="s">
        <v>1</v>
      </c>
      <c r="F398" s="255" t="s">
        <v>202</v>
      </c>
      <c r="G398" s="253"/>
      <c r="H398" s="254" t="s">
        <v>1</v>
      </c>
      <c r="I398" s="256"/>
      <c r="J398" s="253"/>
      <c r="K398" s="253"/>
      <c r="L398" s="257"/>
      <c r="M398" s="258"/>
      <c r="N398" s="259"/>
      <c r="O398" s="259"/>
      <c r="P398" s="259"/>
      <c r="Q398" s="259"/>
      <c r="R398" s="259"/>
      <c r="S398" s="259"/>
      <c r="T398" s="260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1" t="s">
        <v>166</v>
      </c>
      <c r="AU398" s="261" t="s">
        <v>88</v>
      </c>
      <c r="AV398" s="15" t="s">
        <v>86</v>
      </c>
      <c r="AW398" s="15" t="s">
        <v>34</v>
      </c>
      <c r="AX398" s="15" t="s">
        <v>78</v>
      </c>
      <c r="AY398" s="261" t="s">
        <v>156</v>
      </c>
    </row>
    <row r="399" s="13" customFormat="1">
      <c r="A399" s="13"/>
      <c r="B399" s="229"/>
      <c r="C399" s="230"/>
      <c r="D399" s="231" t="s">
        <v>166</v>
      </c>
      <c r="E399" s="232" t="s">
        <v>1</v>
      </c>
      <c r="F399" s="233" t="s">
        <v>661</v>
      </c>
      <c r="G399" s="230"/>
      <c r="H399" s="234">
        <v>3.2000000000000002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166</v>
      </c>
      <c r="AU399" s="240" t="s">
        <v>88</v>
      </c>
      <c r="AV399" s="13" t="s">
        <v>88</v>
      </c>
      <c r="AW399" s="13" t="s">
        <v>34</v>
      </c>
      <c r="AX399" s="13" t="s">
        <v>78</v>
      </c>
      <c r="AY399" s="240" t="s">
        <v>156</v>
      </c>
    </row>
    <row r="400" s="14" customFormat="1">
      <c r="A400" s="14"/>
      <c r="B400" s="241"/>
      <c r="C400" s="242"/>
      <c r="D400" s="231" t="s">
        <v>166</v>
      </c>
      <c r="E400" s="243" t="s">
        <v>1</v>
      </c>
      <c r="F400" s="244" t="s">
        <v>172</v>
      </c>
      <c r="G400" s="242"/>
      <c r="H400" s="245">
        <v>3.2000000000000002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1" t="s">
        <v>166</v>
      </c>
      <c r="AU400" s="251" t="s">
        <v>88</v>
      </c>
      <c r="AV400" s="14" t="s">
        <v>164</v>
      </c>
      <c r="AW400" s="14" t="s">
        <v>34</v>
      </c>
      <c r="AX400" s="14" t="s">
        <v>86</v>
      </c>
      <c r="AY400" s="251" t="s">
        <v>156</v>
      </c>
    </row>
    <row r="401" s="2" customFormat="1" ht="24.15" customHeight="1">
      <c r="A401" s="39"/>
      <c r="B401" s="40"/>
      <c r="C401" s="216" t="s">
        <v>662</v>
      </c>
      <c r="D401" s="216" t="s">
        <v>159</v>
      </c>
      <c r="E401" s="217" t="s">
        <v>663</v>
      </c>
      <c r="F401" s="218" t="s">
        <v>664</v>
      </c>
      <c r="G401" s="219" t="s">
        <v>162</v>
      </c>
      <c r="H401" s="220">
        <v>6.8799999999999999</v>
      </c>
      <c r="I401" s="221"/>
      <c r="J401" s="222">
        <f>ROUND(I401*H401,2)</f>
        <v>0</v>
      </c>
      <c r="K401" s="218" t="s">
        <v>163</v>
      </c>
      <c r="L401" s="45"/>
      <c r="M401" s="223" t="s">
        <v>1</v>
      </c>
      <c r="N401" s="224" t="s">
        <v>43</v>
      </c>
      <c r="O401" s="92"/>
      <c r="P401" s="225">
        <f>O401*H401</f>
        <v>0</v>
      </c>
      <c r="Q401" s="225">
        <v>5.0000000000000002E-05</v>
      </c>
      <c r="R401" s="225">
        <f>Q401*H401</f>
        <v>0.00034400000000000001</v>
      </c>
      <c r="S401" s="225">
        <v>0</v>
      </c>
      <c r="T401" s="226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7" t="s">
        <v>328</v>
      </c>
      <c r="AT401" s="227" t="s">
        <v>159</v>
      </c>
      <c r="AU401" s="227" t="s">
        <v>88</v>
      </c>
      <c r="AY401" s="18" t="s">
        <v>156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8" t="s">
        <v>86</v>
      </c>
      <c r="BK401" s="228">
        <f>ROUND(I401*H401,2)</f>
        <v>0</v>
      </c>
      <c r="BL401" s="18" t="s">
        <v>328</v>
      </c>
      <c r="BM401" s="227" t="s">
        <v>665</v>
      </c>
    </row>
    <row r="402" s="13" customFormat="1">
      <c r="A402" s="13"/>
      <c r="B402" s="229"/>
      <c r="C402" s="230"/>
      <c r="D402" s="231" t="s">
        <v>166</v>
      </c>
      <c r="E402" s="232" t="s">
        <v>1</v>
      </c>
      <c r="F402" s="233" t="s">
        <v>94</v>
      </c>
      <c r="G402" s="230"/>
      <c r="H402" s="234">
        <v>6.8799999999999999</v>
      </c>
      <c r="I402" s="235"/>
      <c r="J402" s="230"/>
      <c r="K402" s="230"/>
      <c r="L402" s="236"/>
      <c r="M402" s="237"/>
      <c r="N402" s="238"/>
      <c r="O402" s="238"/>
      <c r="P402" s="238"/>
      <c r="Q402" s="238"/>
      <c r="R402" s="238"/>
      <c r="S402" s="238"/>
      <c r="T402" s="23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0" t="s">
        <v>166</v>
      </c>
      <c r="AU402" s="240" t="s">
        <v>88</v>
      </c>
      <c r="AV402" s="13" t="s">
        <v>88</v>
      </c>
      <c r="AW402" s="13" t="s">
        <v>34</v>
      </c>
      <c r="AX402" s="13" t="s">
        <v>78</v>
      </c>
      <c r="AY402" s="240" t="s">
        <v>156</v>
      </c>
    </row>
    <row r="403" s="14" customFormat="1">
      <c r="A403" s="14"/>
      <c r="B403" s="241"/>
      <c r="C403" s="242"/>
      <c r="D403" s="231" t="s">
        <v>166</v>
      </c>
      <c r="E403" s="243" t="s">
        <v>1</v>
      </c>
      <c r="F403" s="244" t="s">
        <v>172</v>
      </c>
      <c r="G403" s="242"/>
      <c r="H403" s="245">
        <v>6.8799999999999999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1" t="s">
        <v>166</v>
      </c>
      <c r="AU403" s="251" t="s">
        <v>88</v>
      </c>
      <c r="AV403" s="14" t="s">
        <v>164</v>
      </c>
      <c r="AW403" s="14" t="s">
        <v>34</v>
      </c>
      <c r="AX403" s="14" t="s">
        <v>86</v>
      </c>
      <c r="AY403" s="251" t="s">
        <v>156</v>
      </c>
    </row>
    <row r="404" s="2" customFormat="1" ht="24.15" customHeight="1">
      <c r="A404" s="39"/>
      <c r="B404" s="40"/>
      <c r="C404" s="216" t="s">
        <v>666</v>
      </c>
      <c r="D404" s="216" t="s">
        <v>159</v>
      </c>
      <c r="E404" s="217" t="s">
        <v>667</v>
      </c>
      <c r="F404" s="218" t="s">
        <v>668</v>
      </c>
      <c r="G404" s="219" t="s">
        <v>342</v>
      </c>
      <c r="H404" s="273"/>
      <c r="I404" s="221"/>
      <c r="J404" s="222">
        <f>ROUND(I404*H404,2)</f>
        <v>0</v>
      </c>
      <c r="K404" s="218" t="s">
        <v>163</v>
      </c>
      <c r="L404" s="45"/>
      <c r="M404" s="223" t="s">
        <v>1</v>
      </c>
      <c r="N404" s="224" t="s">
        <v>43</v>
      </c>
      <c r="O404" s="92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7" t="s">
        <v>328</v>
      </c>
      <c r="AT404" s="227" t="s">
        <v>159</v>
      </c>
      <c r="AU404" s="227" t="s">
        <v>88</v>
      </c>
      <c r="AY404" s="18" t="s">
        <v>156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18" t="s">
        <v>86</v>
      </c>
      <c r="BK404" s="228">
        <f>ROUND(I404*H404,2)</f>
        <v>0</v>
      </c>
      <c r="BL404" s="18" t="s">
        <v>328</v>
      </c>
      <c r="BM404" s="227" t="s">
        <v>669</v>
      </c>
    </row>
    <row r="405" s="2" customFormat="1" ht="24.15" customHeight="1">
      <c r="A405" s="39"/>
      <c r="B405" s="40"/>
      <c r="C405" s="216" t="s">
        <v>670</v>
      </c>
      <c r="D405" s="216" t="s">
        <v>159</v>
      </c>
      <c r="E405" s="217" t="s">
        <v>671</v>
      </c>
      <c r="F405" s="218" t="s">
        <v>672</v>
      </c>
      <c r="G405" s="219" t="s">
        <v>342</v>
      </c>
      <c r="H405" s="273"/>
      <c r="I405" s="221"/>
      <c r="J405" s="222">
        <f>ROUND(I405*H405,2)</f>
        <v>0</v>
      </c>
      <c r="K405" s="218" t="s">
        <v>163</v>
      </c>
      <c r="L405" s="45"/>
      <c r="M405" s="223" t="s">
        <v>1</v>
      </c>
      <c r="N405" s="224" t="s">
        <v>43</v>
      </c>
      <c r="O405" s="92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7" t="s">
        <v>328</v>
      </c>
      <c r="AT405" s="227" t="s">
        <v>159</v>
      </c>
      <c r="AU405" s="227" t="s">
        <v>88</v>
      </c>
      <c r="AY405" s="18" t="s">
        <v>156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18" t="s">
        <v>86</v>
      </c>
      <c r="BK405" s="228">
        <f>ROUND(I405*H405,2)</f>
        <v>0</v>
      </c>
      <c r="BL405" s="18" t="s">
        <v>328</v>
      </c>
      <c r="BM405" s="227" t="s">
        <v>673</v>
      </c>
    </row>
    <row r="406" s="12" customFormat="1" ht="22.8" customHeight="1">
      <c r="A406" s="12"/>
      <c r="B406" s="200"/>
      <c r="C406" s="201"/>
      <c r="D406" s="202" t="s">
        <v>77</v>
      </c>
      <c r="E406" s="214" t="s">
        <v>674</v>
      </c>
      <c r="F406" s="214" t="s">
        <v>675</v>
      </c>
      <c r="G406" s="201"/>
      <c r="H406" s="201"/>
      <c r="I406" s="204"/>
      <c r="J406" s="215">
        <f>BK406</f>
        <v>0</v>
      </c>
      <c r="K406" s="201"/>
      <c r="L406" s="206"/>
      <c r="M406" s="207"/>
      <c r="N406" s="208"/>
      <c r="O406" s="208"/>
      <c r="P406" s="209">
        <f>SUM(P407:P434)</f>
        <v>0</v>
      </c>
      <c r="Q406" s="208"/>
      <c r="R406" s="209">
        <f>SUM(R407:R434)</f>
        <v>0.010294599999999999</v>
      </c>
      <c r="S406" s="208"/>
      <c r="T406" s="210">
        <f>SUM(T407:T434)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1" t="s">
        <v>88</v>
      </c>
      <c r="AT406" s="212" t="s">
        <v>77</v>
      </c>
      <c r="AU406" s="212" t="s">
        <v>86</v>
      </c>
      <c r="AY406" s="211" t="s">
        <v>156</v>
      </c>
      <c r="BK406" s="213">
        <f>SUM(BK407:BK434)</f>
        <v>0</v>
      </c>
    </row>
    <row r="407" s="2" customFormat="1" ht="24.15" customHeight="1">
      <c r="A407" s="39"/>
      <c r="B407" s="40"/>
      <c r="C407" s="216" t="s">
        <v>676</v>
      </c>
      <c r="D407" s="216" t="s">
        <v>159</v>
      </c>
      <c r="E407" s="217" t="s">
        <v>677</v>
      </c>
      <c r="F407" s="218" t="s">
        <v>678</v>
      </c>
      <c r="G407" s="219" t="s">
        <v>162</v>
      </c>
      <c r="H407" s="220">
        <v>16</v>
      </c>
      <c r="I407" s="221"/>
      <c r="J407" s="222">
        <f>ROUND(I407*H407,2)</f>
        <v>0</v>
      </c>
      <c r="K407" s="218" t="s">
        <v>163</v>
      </c>
      <c r="L407" s="45"/>
      <c r="M407" s="223" t="s">
        <v>1</v>
      </c>
      <c r="N407" s="224" t="s">
        <v>43</v>
      </c>
      <c r="O407" s="92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7" t="s">
        <v>328</v>
      </c>
      <c r="AT407" s="227" t="s">
        <v>159</v>
      </c>
      <c r="AU407" s="227" t="s">
        <v>88</v>
      </c>
      <c r="AY407" s="18" t="s">
        <v>156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8" t="s">
        <v>86</v>
      </c>
      <c r="BK407" s="228">
        <f>ROUND(I407*H407,2)</f>
        <v>0</v>
      </c>
      <c r="BL407" s="18" t="s">
        <v>328</v>
      </c>
      <c r="BM407" s="227" t="s">
        <v>679</v>
      </c>
    </row>
    <row r="408" s="13" customFormat="1">
      <c r="A408" s="13"/>
      <c r="B408" s="229"/>
      <c r="C408" s="230"/>
      <c r="D408" s="231" t="s">
        <v>166</v>
      </c>
      <c r="E408" s="232" t="s">
        <v>1</v>
      </c>
      <c r="F408" s="233" t="s">
        <v>328</v>
      </c>
      <c r="G408" s="230"/>
      <c r="H408" s="234">
        <v>16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166</v>
      </c>
      <c r="AU408" s="240" t="s">
        <v>88</v>
      </c>
      <c r="AV408" s="13" t="s">
        <v>88</v>
      </c>
      <c r="AW408" s="13" t="s">
        <v>34</v>
      </c>
      <c r="AX408" s="13" t="s">
        <v>78</v>
      </c>
      <c r="AY408" s="240" t="s">
        <v>156</v>
      </c>
    </row>
    <row r="409" s="14" customFormat="1">
      <c r="A409" s="14"/>
      <c r="B409" s="241"/>
      <c r="C409" s="242"/>
      <c r="D409" s="231" t="s">
        <v>166</v>
      </c>
      <c r="E409" s="243" t="s">
        <v>1</v>
      </c>
      <c r="F409" s="244" t="s">
        <v>172</v>
      </c>
      <c r="G409" s="242"/>
      <c r="H409" s="245">
        <v>16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1" t="s">
        <v>166</v>
      </c>
      <c r="AU409" s="251" t="s">
        <v>88</v>
      </c>
      <c r="AV409" s="14" t="s">
        <v>164</v>
      </c>
      <c r="AW409" s="14" t="s">
        <v>34</v>
      </c>
      <c r="AX409" s="14" t="s">
        <v>86</v>
      </c>
      <c r="AY409" s="251" t="s">
        <v>156</v>
      </c>
    </row>
    <row r="410" s="2" customFormat="1" ht="16.5" customHeight="1">
      <c r="A410" s="39"/>
      <c r="B410" s="40"/>
      <c r="C410" s="274" t="s">
        <v>680</v>
      </c>
      <c r="D410" s="274" t="s">
        <v>462</v>
      </c>
      <c r="E410" s="275" t="s">
        <v>681</v>
      </c>
      <c r="F410" s="276" t="s">
        <v>682</v>
      </c>
      <c r="G410" s="277" t="s">
        <v>162</v>
      </c>
      <c r="H410" s="278">
        <v>16.800000000000001</v>
      </c>
      <c r="I410" s="279"/>
      <c r="J410" s="280">
        <f>ROUND(I410*H410,2)</f>
        <v>0</v>
      </c>
      <c r="K410" s="276" t="s">
        <v>163</v>
      </c>
      <c r="L410" s="281"/>
      <c r="M410" s="282" t="s">
        <v>1</v>
      </c>
      <c r="N410" s="283" t="s">
        <v>43</v>
      </c>
      <c r="O410" s="92"/>
      <c r="P410" s="225">
        <f>O410*H410</f>
        <v>0</v>
      </c>
      <c r="Q410" s="225">
        <v>0</v>
      </c>
      <c r="R410" s="225">
        <f>Q410*H410</f>
        <v>0</v>
      </c>
      <c r="S410" s="225">
        <v>0</v>
      </c>
      <c r="T410" s="226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7" t="s">
        <v>465</v>
      </c>
      <c r="AT410" s="227" t="s">
        <v>462</v>
      </c>
      <c r="AU410" s="227" t="s">
        <v>88</v>
      </c>
      <c r="AY410" s="18" t="s">
        <v>156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18" t="s">
        <v>86</v>
      </c>
      <c r="BK410" s="228">
        <f>ROUND(I410*H410,2)</f>
        <v>0</v>
      </c>
      <c r="BL410" s="18" t="s">
        <v>328</v>
      </c>
      <c r="BM410" s="227" t="s">
        <v>683</v>
      </c>
    </row>
    <row r="411" s="13" customFormat="1">
      <c r="A411" s="13"/>
      <c r="B411" s="229"/>
      <c r="C411" s="230"/>
      <c r="D411" s="231" t="s">
        <v>166</v>
      </c>
      <c r="E411" s="230"/>
      <c r="F411" s="233" t="s">
        <v>684</v>
      </c>
      <c r="G411" s="230"/>
      <c r="H411" s="234">
        <v>16.800000000000001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166</v>
      </c>
      <c r="AU411" s="240" t="s">
        <v>88</v>
      </c>
      <c r="AV411" s="13" t="s">
        <v>88</v>
      </c>
      <c r="AW411" s="13" t="s">
        <v>4</v>
      </c>
      <c r="AX411" s="13" t="s">
        <v>86</v>
      </c>
      <c r="AY411" s="240" t="s">
        <v>156</v>
      </c>
    </row>
    <row r="412" s="2" customFormat="1" ht="24.15" customHeight="1">
      <c r="A412" s="39"/>
      <c r="B412" s="40"/>
      <c r="C412" s="216" t="s">
        <v>685</v>
      </c>
      <c r="D412" s="216" t="s">
        <v>159</v>
      </c>
      <c r="E412" s="217" t="s">
        <v>686</v>
      </c>
      <c r="F412" s="218" t="s">
        <v>687</v>
      </c>
      <c r="G412" s="219" t="s">
        <v>162</v>
      </c>
      <c r="H412" s="220">
        <v>61.659999999999997</v>
      </c>
      <c r="I412" s="221"/>
      <c r="J412" s="222">
        <f>ROUND(I412*H412,2)</f>
        <v>0</v>
      </c>
      <c r="K412" s="218" t="s">
        <v>163</v>
      </c>
      <c r="L412" s="45"/>
      <c r="M412" s="223" t="s">
        <v>1</v>
      </c>
      <c r="N412" s="224" t="s">
        <v>43</v>
      </c>
      <c r="O412" s="92"/>
      <c r="P412" s="225">
        <f>O412*H412</f>
        <v>0</v>
      </c>
      <c r="Q412" s="225">
        <v>6.9999999999999994E-05</v>
      </c>
      <c r="R412" s="225">
        <f>Q412*H412</f>
        <v>0.0043161999999999992</v>
      </c>
      <c r="S412" s="225">
        <v>0</v>
      </c>
      <c r="T412" s="226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7" t="s">
        <v>328</v>
      </c>
      <c r="AT412" s="227" t="s">
        <v>159</v>
      </c>
      <c r="AU412" s="227" t="s">
        <v>88</v>
      </c>
      <c r="AY412" s="18" t="s">
        <v>156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8" t="s">
        <v>86</v>
      </c>
      <c r="BK412" s="228">
        <f>ROUND(I412*H412,2)</f>
        <v>0</v>
      </c>
      <c r="BL412" s="18" t="s">
        <v>328</v>
      </c>
      <c r="BM412" s="227" t="s">
        <v>688</v>
      </c>
    </row>
    <row r="413" s="15" customFormat="1">
      <c r="A413" s="15"/>
      <c r="B413" s="252"/>
      <c r="C413" s="253"/>
      <c r="D413" s="231" t="s">
        <v>166</v>
      </c>
      <c r="E413" s="254" t="s">
        <v>1</v>
      </c>
      <c r="F413" s="255" t="s">
        <v>689</v>
      </c>
      <c r="G413" s="253"/>
      <c r="H413" s="254" t="s">
        <v>1</v>
      </c>
      <c r="I413" s="256"/>
      <c r="J413" s="253"/>
      <c r="K413" s="253"/>
      <c r="L413" s="257"/>
      <c r="M413" s="258"/>
      <c r="N413" s="259"/>
      <c r="O413" s="259"/>
      <c r="P413" s="259"/>
      <c r="Q413" s="259"/>
      <c r="R413" s="259"/>
      <c r="S413" s="259"/>
      <c r="T413" s="260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1" t="s">
        <v>166</v>
      </c>
      <c r="AU413" s="261" t="s">
        <v>88</v>
      </c>
      <c r="AV413" s="15" t="s">
        <v>86</v>
      </c>
      <c r="AW413" s="15" t="s">
        <v>34</v>
      </c>
      <c r="AX413" s="15" t="s">
        <v>78</v>
      </c>
      <c r="AY413" s="261" t="s">
        <v>156</v>
      </c>
    </row>
    <row r="414" s="13" customFormat="1">
      <c r="A414" s="13"/>
      <c r="B414" s="229"/>
      <c r="C414" s="230"/>
      <c r="D414" s="231" t="s">
        <v>166</v>
      </c>
      <c r="E414" s="232" t="s">
        <v>1</v>
      </c>
      <c r="F414" s="233" t="s">
        <v>690</v>
      </c>
      <c r="G414" s="230"/>
      <c r="H414" s="234">
        <v>1.96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166</v>
      </c>
      <c r="AU414" s="240" t="s">
        <v>88</v>
      </c>
      <c r="AV414" s="13" t="s">
        <v>88</v>
      </c>
      <c r="AW414" s="13" t="s">
        <v>34</v>
      </c>
      <c r="AX414" s="13" t="s">
        <v>78</v>
      </c>
      <c r="AY414" s="240" t="s">
        <v>156</v>
      </c>
    </row>
    <row r="415" s="16" customFormat="1">
      <c r="A415" s="16"/>
      <c r="B415" s="262"/>
      <c r="C415" s="263"/>
      <c r="D415" s="231" t="s">
        <v>166</v>
      </c>
      <c r="E415" s="264" t="s">
        <v>98</v>
      </c>
      <c r="F415" s="265" t="s">
        <v>232</v>
      </c>
      <c r="G415" s="263"/>
      <c r="H415" s="266">
        <v>1.96</v>
      </c>
      <c r="I415" s="267"/>
      <c r="J415" s="263"/>
      <c r="K415" s="263"/>
      <c r="L415" s="268"/>
      <c r="M415" s="269"/>
      <c r="N415" s="270"/>
      <c r="O415" s="270"/>
      <c r="P415" s="270"/>
      <c r="Q415" s="270"/>
      <c r="R415" s="270"/>
      <c r="S415" s="270"/>
      <c r="T415" s="271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72" t="s">
        <v>166</v>
      </c>
      <c r="AU415" s="272" t="s">
        <v>88</v>
      </c>
      <c r="AV415" s="16" t="s">
        <v>233</v>
      </c>
      <c r="AW415" s="16" t="s">
        <v>34</v>
      </c>
      <c r="AX415" s="16" t="s">
        <v>78</v>
      </c>
      <c r="AY415" s="272" t="s">
        <v>156</v>
      </c>
    </row>
    <row r="416" s="15" customFormat="1">
      <c r="A416" s="15"/>
      <c r="B416" s="252"/>
      <c r="C416" s="253"/>
      <c r="D416" s="231" t="s">
        <v>166</v>
      </c>
      <c r="E416" s="254" t="s">
        <v>1</v>
      </c>
      <c r="F416" s="255" t="s">
        <v>691</v>
      </c>
      <c r="G416" s="253"/>
      <c r="H416" s="254" t="s">
        <v>1</v>
      </c>
      <c r="I416" s="256"/>
      <c r="J416" s="253"/>
      <c r="K416" s="253"/>
      <c r="L416" s="257"/>
      <c r="M416" s="258"/>
      <c r="N416" s="259"/>
      <c r="O416" s="259"/>
      <c r="P416" s="259"/>
      <c r="Q416" s="259"/>
      <c r="R416" s="259"/>
      <c r="S416" s="259"/>
      <c r="T416" s="260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1" t="s">
        <v>166</v>
      </c>
      <c r="AU416" s="261" t="s">
        <v>88</v>
      </c>
      <c r="AV416" s="15" t="s">
        <v>86</v>
      </c>
      <c r="AW416" s="15" t="s">
        <v>34</v>
      </c>
      <c r="AX416" s="15" t="s">
        <v>78</v>
      </c>
      <c r="AY416" s="261" t="s">
        <v>156</v>
      </c>
    </row>
    <row r="417" s="13" customFormat="1">
      <c r="A417" s="13"/>
      <c r="B417" s="229"/>
      <c r="C417" s="230"/>
      <c r="D417" s="231" t="s">
        <v>166</v>
      </c>
      <c r="E417" s="232" t="s">
        <v>1</v>
      </c>
      <c r="F417" s="233" t="s">
        <v>692</v>
      </c>
      <c r="G417" s="230"/>
      <c r="H417" s="234">
        <v>40.200000000000003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166</v>
      </c>
      <c r="AU417" s="240" t="s">
        <v>88</v>
      </c>
      <c r="AV417" s="13" t="s">
        <v>88</v>
      </c>
      <c r="AW417" s="13" t="s">
        <v>34</v>
      </c>
      <c r="AX417" s="13" t="s">
        <v>78</v>
      </c>
      <c r="AY417" s="240" t="s">
        <v>156</v>
      </c>
    </row>
    <row r="418" s="16" customFormat="1">
      <c r="A418" s="16"/>
      <c r="B418" s="262"/>
      <c r="C418" s="263"/>
      <c r="D418" s="231" t="s">
        <v>166</v>
      </c>
      <c r="E418" s="264" t="s">
        <v>96</v>
      </c>
      <c r="F418" s="265" t="s">
        <v>232</v>
      </c>
      <c r="G418" s="263"/>
      <c r="H418" s="266">
        <v>40.200000000000003</v>
      </c>
      <c r="I418" s="267"/>
      <c r="J418" s="263"/>
      <c r="K418" s="263"/>
      <c r="L418" s="268"/>
      <c r="M418" s="269"/>
      <c r="N418" s="270"/>
      <c r="O418" s="270"/>
      <c r="P418" s="270"/>
      <c r="Q418" s="270"/>
      <c r="R418" s="270"/>
      <c r="S418" s="270"/>
      <c r="T418" s="271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72" t="s">
        <v>166</v>
      </c>
      <c r="AU418" s="272" t="s">
        <v>88</v>
      </c>
      <c r="AV418" s="16" t="s">
        <v>233</v>
      </c>
      <c r="AW418" s="16" t="s">
        <v>34</v>
      </c>
      <c r="AX418" s="16" t="s">
        <v>78</v>
      </c>
      <c r="AY418" s="272" t="s">
        <v>156</v>
      </c>
    </row>
    <row r="419" s="15" customFormat="1">
      <c r="A419" s="15"/>
      <c r="B419" s="252"/>
      <c r="C419" s="253"/>
      <c r="D419" s="231" t="s">
        <v>166</v>
      </c>
      <c r="E419" s="254" t="s">
        <v>1</v>
      </c>
      <c r="F419" s="255" t="s">
        <v>693</v>
      </c>
      <c r="G419" s="253"/>
      <c r="H419" s="254" t="s">
        <v>1</v>
      </c>
      <c r="I419" s="256"/>
      <c r="J419" s="253"/>
      <c r="K419" s="253"/>
      <c r="L419" s="257"/>
      <c r="M419" s="258"/>
      <c r="N419" s="259"/>
      <c r="O419" s="259"/>
      <c r="P419" s="259"/>
      <c r="Q419" s="259"/>
      <c r="R419" s="259"/>
      <c r="S419" s="259"/>
      <c r="T419" s="260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1" t="s">
        <v>166</v>
      </c>
      <c r="AU419" s="261" t="s">
        <v>88</v>
      </c>
      <c r="AV419" s="15" t="s">
        <v>86</v>
      </c>
      <c r="AW419" s="15" t="s">
        <v>34</v>
      </c>
      <c r="AX419" s="15" t="s">
        <v>78</v>
      </c>
      <c r="AY419" s="261" t="s">
        <v>156</v>
      </c>
    </row>
    <row r="420" s="13" customFormat="1">
      <c r="A420" s="13"/>
      <c r="B420" s="229"/>
      <c r="C420" s="230"/>
      <c r="D420" s="231" t="s">
        <v>166</v>
      </c>
      <c r="E420" s="232" t="s">
        <v>1</v>
      </c>
      <c r="F420" s="233" t="s">
        <v>694</v>
      </c>
      <c r="G420" s="230"/>
      <c r="H420" s="234">
        <v>19.5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166</v>
      </c>
      <c r="AU420" s="240" t="s">
        <v>88</v>
      </c>
      <c r="AV420" s="13" t="s">
        <v>88</v>
      </c>
      <c r="AW420" s="13" t="s">
        <v>34</v>
      </c>
      <c r="AX420" s="13" t="s">
        <v>78</v>
      </c>
      <c r="AY420" s="240" t="s">
        <v>156</v>
      </c>
    </row>
    <row r="421" s="16" customFormat="1">
      <c r="A421" s="16"/>
      <c r="B421" s="262"/>
      <c r="C421" s="263"/>
      <c r="D421" s="231" t="s">
        <v>166</v>
      </c>
      <c r="E421" s="264" t="s">
        <v>89</v>
      </c>
      <c r="F421" s="265" t="s">
        <v>232</v>
      </c>
      <c r="G421" s="263"/>
      <c r="H421" s="266">
        <v>19.5</v>
      </c>
      <c r="I421" s="267"/>
      <c r="J421" s="263"/>
      <c r="K421" s="263"/>
      <c r="L421" s="268"/>
      <c r="M421" s="269"/>
      <c r="N421" s="270"/>
      <c r="O421" s="270"/>
      <c r="P421" s="270"/>
      <c r="Q421" s="270"/>
      <c r="R421" s="270"/>
      <c r="S421" s="270"/>
      <c r="T421" s="271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72" t="s">
        <v>166</v>
      </c>
      <c r="AU421" s="272" t="s">
        <v>88</v>
      </c>
      <c r="AV421" s="16" t="s">
        <v>233</v>
      </c>
      <c r="AW421" s="16" t="s">
        <v>34</v>
      </c>
      <c r="AX421" s="16" t="s">
        <v>78</v>
      </c>
      <c r="AY421" s="272" t="s">
        <v>156</v>
      </c>
    </row>
    <row r="422" s="14" customFormat="1">
      <c r="A422" s="14"/>
      <c r="B422" s="241"/>
      <c r="C422" s="242"/>
      <c r="D422" s="231" t="s">
        <v>166</v>
      </c>
      <c r="E422" s="243" t="s">
        <v>1</v>
      </c>
      <c r="F422" s="244" t="s">
        <v>172</v>
      </c>
      <c r="G422" s="242"/>
      <c r="H422" s="245">
        <v>61.660000000000004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1" t="s">
        <v>166</v>
      </c>
      <c r="AU422" s="251" t="s">
        <v>88</v>
      </c>
      <c r="AV422" s="14" t="s">
        <v>164</v>
      </c>
      <c r="AW422" s="14" t="s">
        <v>34</v>
      </c>
      <c r="AX422" s="14" t="s">
        <v>86</v>
      </c>
      <c r="AY422" s="251" t="s">
        <v>156</v>
      </c>
    </row>
    <row r="423" s="2" customFormat="1" ht="24.15" customHeight="1">
      <c r="A423" s="39"/>
      <c r="B423" s="40"/>
      <c r="C423" s="216" t="s">
        <v>695</v>
      </c>
      <c r="D423" s="216" t="s">
        <v>159</v>
      </c>
      <c r="E423" s="217" t="s">
        <v>696</v>
      </c>
      <c r="F423" s="218" t="s">
        <v>697</v>
      </c>
      <c r="G423" s="219" t="s">
        <v>162</v>
      </c>
      <c r="H423" s="220">
        <v>1.96</v>
      </c>
      <c r="I423" s="221"/>
      <c r="J423" s="222">
        <f>ROUND(I423*H423,2)</f>
        <v>0</v>
      </c>
      <c r="K423" s="218" t="s">
        <v>163</v>
      </c>
      <c r="L423" s="45"/>
      <c r="M423" s="223" t="s">
        <v>1</v>
      </c>
      <c r="N423" s="224" t="s">
        <v>43</v>
      </c>
      <c r="O423" s="92"/>
      <c r="P423" s="225">
        <f>O423*H423</f>
        <v>0</v>
      </c>
      <c r="Q423" s="225">
        <v>0.00012</v>
      </c>
      <c r="R423" s="225">
        <f>Q423*H423</f>
        <v>0.0002352</v>
      </c>
      <c r="S423" s="225">
        <v>0</v>
      </c>
      <c r="T423" s="226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7" t="s">
        <v>328</v>
      </c>
      <c r="AT423" s="227" t="s">
        <v>159</v>
      </c>
      <c r="AU423" s="227" t="s">
        <v>88</v>
      </c>
      <c r="AY423" s="18" t="s">
        <v>156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18" t="s">
        <v>86</v>
      </c>
      <c r="BK423" s="228">
        <f>ROUND(I423*H423,2)</f>
        <v>0</v>
      </c>
      <c r="BL423" s="18" t="s">
        <v>328</v>
      </c>
      <c r="BM423" s="227" t="s">
        <v>698</v>
      </c>
    </row>
    <row r="424" s="13" customFormat="1">
      <c r="A424" s="13"/>
      <c r="B424" s="229"/>
      <c r="C424" s="230"/>
      <c r="D424" s="231" t="s">
        <v>166</v>
      </c>
      <c r="E424" s="232" t="s">
        <v>1</v>
      </c>
      <c r="F424" s="233" t="s">
        <v>98</v>
      </c>
      <c r="G424" s="230"/>
      <c r="H424" s="234">
        <v>1.96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166</v>
      </c>
      <c r="AU424" s="240" t="s">
        <v>88</v>
      </c>
      <c r="AV424" s="13" t="s">
        <v>88</v>
      </c>
      <c r="AW424" s="13" t="s">
        <v>34</v>
      </c>
      <c r="AX424" s="13" t="s">
        <v>78</v>
      </c>
      <c r="AY424" s="240" t="s">
        <v>156</v>
      </c>
    </row>
    <row r="425" s="14" customFormat="1">
      <c r="A425" s="14"/>
      <c r="B425" s="241"/>
      <c r="C425" s="242"/>
      <c r="D425" s="231" t="s">
        <v>166</v>
      </c>
      <c r="E425" s="243" t="s">
        <v>1</v>
      </c>
      <c r="F425" s="244" t="s">
        <v>172</v>
      </c>
      <c r="G425" s="242"/>
      <c r="H425" s="245">
        <v>1.96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1" t="s">
        <v>166</v>
      </c>
      <c r="AU425" s="251" t="s">
        <v>88</v>
      </c>
      <c r="AV425" s="14" t="s">
        <v>164</v>
      </c>
      <c r="AW425" s="14" t="s">
        <v>34</v>
      </c>
      <c r="AX425" s="14" t="s">
        <v>86</v>
      </c>
      <c r="AY425" s="251" t="s">
        <v>156</v>
      </c>
    </row>
    <row r="426" s="2" customFormat="1" ht="24.15" customHeight="1">
      <c r="A426" s="39"/>
      <c r="B426" s="40"/>
      <c r="C426" s="216" t="s">
        <v>699</v>
      </c>
      <c r="D426" s="216" t="s">
        <v>159</v>
      </c>
      <c r="E426" s="217" t="s">
        <v>700</v>
      </c>
      <c r="F426" s="218" t="s">
        <v>701</v>
      </c>
      <c r="G426" s="219" t="s">
        <v>162</v>
      </c>
      <c r="H426" s="220">
        <v>1.96</v>
      </c>
      <c r="I426" s="221"/>
      <c r="J426" s="222">
        <f>ROUND(I426*H426,2)</f>
        <v>0</v>
      </c>
      <c r="K426" s="218" t="s">
        <v>163</v>
      </c>
      <c r="L426" s="45"/>
      <c r="M426" s="223" t="s">
        <v>1</v>
      </c>
      <c r="N426" s="224" t="s">
        <v>43</v>
      </c>
      <c r="O426" s="92"/>
      <c r="P426" s="225">
        <f>O426*H426</f>
        <v>0</v>
      </c>
      <c r="Q426" s="225">
        <v>0.00012</v>
      </c>
      <c r="R426" s="225">
        <f>Q426*H426</f>
        <v>0.0002352</v>
      </c>
      <c r="S426" s="225">
        <v>0</v>
      </c>
      <c r="T426" s="226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7" t="s">
        <v>328</v>
      </c>
      <c r="AT426" s="227" t="s">
        <v>159</v>
      </c>
      <c r="AU426" s="227" t="s">
        <v>88</v>
      </c>
      <c r="AY426" s="18" t="s">
        <v>156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18" t="s">
        <v>86</v>
      </c>
      <c r="BK426" s="228">
        <f>ROUND(I426*H426,2)</f>
        <v>0</v>
      </c>
      <c r="BL426" s="18" t="s">
        <v>328</v>
      </c>
      <c r="BM426" s="227" t="s">
        <v>702</v>
      </c>
    </row>
    <row r="427" s="13" customFormat="1">
      <c r="A427" s="13"/>
      <c r="B427" s="229"/>
      <c r="C427" s="230"/>
      <c r="D427" s="231" t="s">
        <v>166</v>
      </c>
      <c r="E427" s="232" t="s">
        <v>1</v>
      </c>
      <c r="F427" s="233" t="s">
        <v>98</v>
      </c>
      <c r="G427" s="230"/>
      <c r="H427" s="234">
        <v>1.96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166</v>
      </c>
      <c r="AU427" s="240" t="s">
        <v>88</v>
      </c>
      <c r="AV427" s="13" t="s">
        <v>88</v>
      </c>
      <c r="AW427" s="13" t="s">
        <v>34</v>
      </c>
      <c r="AX427" s="13" t="s">
        <v>78</v>
      </c>
      <c r="AY427" s="240" t="s">
        <v>156</v>
      </c>
    </row>
    <row r="428" s="14" customFormat="1">
      <c r="A428" s="14"/>
      <c r="B428" s="241"/>
      <c r="C428" s="242"/>
      <c r="D428" s="231" t="s">
        <v>166</v>
      </c>
      <c r="E428" s="243" t="s">
        <v>1</v>
      </c>
      <c r="F428" s="244" t="s">
        <v>172</v>
      </c>
      <c r="G428" s="242"/>
      <c r="H428" s="245">
        <v>1.96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1" t="s">
        <v>166</v>
      </c>
      <c r="AU428" s="251" t="s">
        <v>88</v>
      </c>
      <c r="AV428" s="14" t="s">
        <v>164</v>
      </c>
      <c r="AW428" s="14" t="s">
        <v>34</v>
      </c>
      <c r="AX428" s="14" t="s">
        <v>86</v>
      </c>
      <c r="AY428" s="251" t="s">
        <v>156</v>
      </c>
    </row>
    <row r="429" s="2" customFormat="1" ht="24.15" customHeight="1">
      <c r="A429" s="39"/>
      <c r="B429" s="40"/>
      <c r="C429" s="216" t="s">
        <v>703</v>
      </c>
      <c r="D429" s="216" t="s">
        <v>159</v>
      </c>
      <c r="E429" s="217" t="s">
        <v>704</v>
      </c>
      <c r="F429" s="218" t="s">
        <v>705</v>
      </c>
      <c r="G429" s="219" t="s">
        <v>162</v>
      </c>
      <c r="H429" s="220">
        <v>19.5</v>
      </c>
      <c r="I429" s="221"/>
      <c r="J429" s="222">
        <f>ROUND(I429*H429,2)</f>
        <v>0</v>
      </c>
      <c r="K429" s="218" t="s">
        <v>163</v>
      </c>
      <c r="L429" s="45"/>
      <c r="M429" s="223" t="s">
        <v>1</v>
      </c>
      <c r="N429" s="224" t="s">
        <v>43</v>
      </c>
      <c r="O429" s="92"/>
      <c r="P429" s="225">
        <f>O429*H429</f>
        <v>0</v>
      </c>
      <c r="Q429" s="225">
        <v>0.00020000000000000001</v>
      </c>
      <c r="R429" s="225">
        <f>Q429*H429</f>
        <v>0.0039000000000000003</v>
      </c>
      <c r="S429" s="225">
        <v>0</v>
      </c>
      <c r="T429" s="226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7" t="s">
        <v>328</v>
      </c>
      <c r="AT429" s="227" t="s">
        <v>159</v>
      </c>
      <c r="AU429" s="227" t="s">
        <v>88</v>
      </c>
      <c r="AY429" s="18" t="s">
        <v>156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18" t="s">
        <v>86</v>
      </c>
      <c r="BK429" s="228">
        <f>ROUND(I429*H429,2)</f>
        <v>0</v>
      </c>
      <c r="BL429" s="18" t="s">
        <v>328</v>
      </c>
      <c r="BM429" s="227" t="s">
        <v>706</v>
      </c>
    </row>
    <row r="430" s="13" customFormat="1">
      <c r="A430" s="13"/>
      <c r="B430" s="229"/>
      <c r="C430" s="230"/>
      <c r="D430" s="231" t="s">
        <v>166</v>
      </c>
      <c r="E430" s="232" t="s">
        <v>1</v>
      </c>
      <c r="F430" s="233" t="s">
        <v>89</v>
      </c>
      <c r="G430" s="230"/>
      <c r="H430" s="234">
        <v>19.5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0" t="s">
        <v>166</v>
      </c>
      <c r="AU430" s="240" t="s">
        <v>88</v>
      </c>
      <c r="AV430" s="13" t="s">
        <v>88</v>
      </c>
      <c r="AW430" s="13" t="s">
        <v>34</v>
      </c>
      <c r="AX430" s="13" t="s">
        <v>78</v>
      </c>
      <c r="AY430" s="240" t="s">
        <v>156</v>
      </c>
    </row>
    <row r="431" s="14" customFormat="1">
      <c r="A431" s="14"/>
      <c r="B431" s="241"/>
      <c r="C431" s="242"/>
      <c r="D431" s="231" t="s">
        <v>166</v>
      </c>
      <c r="E431" s="243" t="s">
        <v>1</v>
      </c>
      <c r="F431" s="244" t="s">
        <v>172</v>
      </c>
      <c r="G431" s="242"/>
      <c r="H431" s="245">
        <v>19.5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1" t="s">
        <v>166</v>
      </c>
      <c r="AU431" s="251" t="s">
        <v>88</v>
      </c>
      <c r="AV431" s="14" t="s">
        <v>164</v>
      </c>
      <c r="AW431" s="14" t="s">
        <v>34</v>
      </c>
      <c r="AX431" s="14" t="s">
        <v>86</v>
      </c>
      <c r="AY431" s="251" t="s">
        <v>156</v>
      </c>
    </row>
    <row r="432" s="2" customFormat="1" ht="24.15" customHeight="1">
      <c r="A432" s="39"/>
      <c r="B432" s="40"/>
      <c r="C432" s="216" t="s">
        <v>707</v>
      </c>
      <c r="D432" s="216" t="s">
        <v>159</v>
      </c>
      <c r="E432" s="217" t="s">
        <v>708</v>
      </c>
      <c r="F432" s="218" t="s">
        <v>709</v>
      </c>
      <c r="G432" s="219" t="s">
        <v>182</v>
      </c>
      <c r="H432" s="220">
        <v>40.200000000000003</v>
      </c>
      <c r="I432" s="221"/>
      <c r="J432" s="222">
        <f>ROUND(I432*H432,2)</f>
        <v>0</v>
      </c>
      <c r="K432" s="218" t="s">
        <v>163</v>
      </c>
      <c r="L432" s="45"/>
      <c r="M432" s="223" t="s">
        <v>1</v>
      </c>
      <c r="N432" s="224" t="s">
        <v>43</v>
      </c>
      <c r="O432" s="92"/>
      <c r="P432" s="225">
        <f>O432*H432</f>
        <v>0</v>
      </c>
      <c r="Q432" s="225">
        <v>4.0000000000000003E-05</v>
      </c>
      <c r="R432" s="225">
        <f>Q432*H432</f>
        <v>0.0016080000000000003</v>
      </c>
      <c r="S432" s="225">
        <v>0</v>
      </c>
      <c r="T432" s="226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7" t="s">
        <v>328</v>
      </c>
      <c r="AT432" s="227" t="s">
        <v>159</v>
      </c>
      <c r="AU432" s="227" t="s">
        <v>88</v>
      </c>
      <c r="AY432" s="18" t="s">
        <v>156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18" t="s">
        <v>86</v>
      </c>
      <c r="BK432" s="228">
        <f>ROUND(I432*H432,2)</f>
        <v>0</v>
      </c>
      <c r="BL432" s="18" t="s">
        <v>328</v>
      </c>
      <c r="BM432" s="227" t="s">
        <v>710</v>
      </c>
    </row>
    <row r="433" s="13" customFormat="1">
      <c r="A433" s="13"/>
      <c r="B433" s="229"/>
      <c r="C433" s="230"/>
      <c r="D433" s="231" t="s">
        <v>166</v>
      </c>
      <c r="E433" s="232" t="s">
        <v>1</v>
      </c>
      <c r="F433" s="233" t="s">
        <v>96</v>
      </c>
      <c r="G433" s="230"/>
      <c r="H433" s="234">
        <v>40.200000000000003</v>
      </c>
      <c r="I433" s="235"/>
      <c r="J433" s="230"/>
      <c r="K433" s="230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166</v>
      </c>
      <c r="AU433" s="240" t="s">
        <v>88</v>
      </c>
      <c r="AV433" s="13" t="s">
        <v>88</v>
      </c>
      <c r="AW433" s="13" t="s">
        <v>34</v>
      </c>
      <c r="AX433" s="13" t="s">
        <v>78</v>
      </c>
      <c r="AY433" s="240" t="s">
        <v>156</v>
      </c>
    </row>
    <row r="434" s="14" customFormat="1">
      <c r="A434" s="14"/>
      <c r="B434" s="241"/>
      <c r="C434" s="242"/>
      <c r="D434" s="231" t="s">
        <v>166</v>
      </c>
      <c r="E434" s="243" t="s">
        <v>1</v>
      </c>
      <c r="F434" s="244" t="s">
        <v>172</v>
      </c>
      <c r="G434" s="242"/>
      <c r="H434" s="245">
        <v>40.200000000000003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1" t="s">
        <v>166</v>
      </c>
      <c r="AU434" s="251" t="s">
        <v>88</v>
      </c>
      <c r="AV434" s="14" t="s">
        <v>164</v>
      </c>
      <c r="AW434" s="14" t="s">
        <v>34</v>
      </c>
      <c r="AX434" s="14" t="s">
        <v>86</v>
      </c>
      <c r="AY434" s="251" t="s">
        <v>156</v>
      </c>
    </row>
    <row r="435" s="12" customFormat="1" ht="22.8" customHeight="1">
      <c r="A435" s="12"/>
      <c r="B435" s="200"/>
      <c r="C435" s="201"/>
      <c r="D435" s="202" t="s">
        <v>77</v>
      </c>
      <c r="E435" s="214" t="s">
        <v>711</v>
      </c>
      <c r="F435" s="214" t="s">
        <v>712</v>
      </c>
      <c r="G435" s="201"/>
      <c r="H435" s="201"/>
      <c r="I435" s="204"/>
      <c r="J435" s="215">
        <f>BK435</f>
        <v>0</v>
      </c>
      <c r="K435" s="201"/>
      <c r="L435" s="206"/>
      <c r="M435" s="207"/>
      <c r="N435" s="208"/>
      <c r="O435" s="208"/>
      <c r="P435" s="209">
        <f>SUM(P436:P483)</f>
        <v>0</v>
      </c>
      <c r="Q435" s="208"/>
      <c r="R435" s="209">
        <f>SUM(R436:R483)</f>
        <v>0.91824541999999987</v>
      </c>
      <c r="S435" s="208"/>
      <c r="T435" s="210">
        <f>SUM(T436:T483)</f>
        <v>0.084347939999999996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11" t="s">
        <v>88</v>
      </c>
      <c r="AT435" s="212" t="s">
        <v>77</v>
      </c>
      <c r="AU435" s="212" t="s">
        <v>86</v>
      </c>
      <c r="AY435" s="211" t="s">
        <v>156</v>
      </c>
      <c r="BK435" s="213">
        <f>SUM(BK436:BK483)</f>
        <v>0</v>
      </c>
    </row>
    <row r="436" s="2" customFormat="1" ht="24.15" customHeight="1">
      <c r="A436" s="39"/>
      <c r="B436" s="40"/>
      <c r="C436" s="216" t="s">
        <v>713</v>
      </c>
      <c r="D436" s="216" t="s">
        <v>159</v>
      </c>
      <c r="E436" s="217" t="s">
        <v>714</v>
      </c>
      <c r="F436" s="218" t="s">
        <v>715</v>
      </c>
      <c r="G436" s="219" t="s">
        <v>162</v>
      </c>
      <c r="H436" s="220">
        <v>196.15799999999999</v>
      </c>
      <c r="I436" s="221"/>
      <c r="J436" s="222">
        <f>ROUND(I436*H436,2)</f>
        <v>0</v>
      </c>
      <c r="K436" s="218" t="s">
        <v>163</v>
      </c>
      <c r="L436" s="45"/>
      <c r="M436" s="223" t="s">
        <v>1</v>
      </c>
      <c r="N436" s="224" t="s">
        <v>43</v>
      </c>
      <c r="O436" s="92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7" t="s">
        <v>328</v>
      </c>
      <c r="AT436" s="227" t="s">
        <v>159</v>
      </c>
      <c r="AU436" s="227" t="s">
        <v>88</v>
      </c>
      <c r="AY436" s="18" t="s">
        <v>156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8" t="s">
        <v>86</v>
      </c>
      <c r="BK436" s="228">
        <f>ROUND(I436*H436,2)</f>
        <v>0</v>
      </c>
      <c r="BL436" s="18" t="s">
        <v>328</v>
      </c>
      <c r="BM436" s="227" t="s">
        <v>716</v>
      </c>
    </row>
    <row r="437" s="13" customFormat="1">
      <c r="A437" s="13"/>
      <c r="B437" s="229"/>
      <c r="C437" s="230"/>
      <c r="D437" s="231" t="s">
        <v>166</v>
      </c>
      <c r="E437" s="232" t="s">
        <v>1</v>
      </c>
      <c r="F437" s="233" t="s">
        <v>103</v>
      </c>
      <c r="G437" s="230"/>
      <c r="H437" s="234">
        <v>73.957999999999998</v>
      </c>
      <c r="I437" s="235"/>
      <c r="J437" s="230"/>
      <c r="K437" s="230"/>
      <c r="L437" s="236"/>
      <c r="M437" s="237"/>
      <c r="N437" s="238"/>
      <c r="O437" s="238"/>
      <c r="P437" s="238"/>
      <c r="Q437" s="238"/>
      <c r="R437" s="238"/>
      <c r="S437" s="238"/>
      <c r="T437" s="23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0" t="s">
        <v>166</v>
      </c>
      <c r="AU437" s="240" t="s">
        <v>88</v>
      </c>
      <c r="AV437" s="13" t="s">
        <v>88</v>
      </c>
      <c r="AW437" s="13" t="s">
        <v>34</v>
      </c>
      <c r="AX437" s="13" t="s">
        <v>78</v>
      </c>
      <c r="AY437" s="240" t="s">
        <v>156</v>
      </c>
    </row>
    <row r="438" s="13" customFormat="1">
      <c r="A438" s="13"/>
      <c r="B438" s="229"/>
      <c r="C438" s="230"/>
      <c r="D438" s="231" t="s">
        <v>166</v>
      </c>
      <c r="E438" s="232" t="s">
        <v>1</v>
      </c>
      <c r="F438" s="233" t="s">
        <v>106</v>
      </c>
      <c r="G438" s="230"/>
      <c r="H438" s="234">
        <v>51.359999999999999</v>
      </c>
      <c r="I438" s="235"/>
      <c r="J438" s="230"/>
      <c r="K438" s="230"/>
      <c r="L438" s="236"/>
      <c r="M438" s="237"/>
      <c r="N438" s="238"/>
      <c r="O438" s="238"/>
      <c r="P438" s="238"/>
      <c r="Q438" s="238"/>
      <c r="R438" s="238"/>
      <c r="S438" s="238"/>
      <c r="T438" s="23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0" t="s">
        <v>166</v>
      </c>
      <c r="AU438" s="240" t="s">
        <v>88</v>
      </c>
      <c r="AV438" s="13" t="s">
        <v>88</v>
      </c>
      <c r="AW438" s="13" t="s">
        <v>34</v>
      </c>
      <c r="AX438" s="13" t="s">
        <v>78</v>
      </c>
      <c r="AY438" s="240" t="s">
        <v>156</v>
      </c>
    </row>
    <row r="439" s="13" customFormat="1">
      <c r="A439" s="13"/>
      <c r="B439" s="229"/>
      <c r="C439" s="230"/>
      <c r="D439" s="231" t="s">
        <v>166</v>
      </c>
      <c r="E439" s="232" t="s">
        <v>1</v>
      </c>
      <c r="F439" s="233" t="s">
        <v>108</v>
      </c>
      <c r="G439" s="230"/>
      <c r="H439" s="234">
        <v>70.840000000000003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166</v>
      </c>
      <c r="AU439" s="240" t="s">
        <v>88</v>
      </c>
      <c r="AV439" s="13" t="s">
        <v>88</v>
      </c>
      <c r="AW439" s="13" t="s">
        <v>34</v>
      </c>
      <c r="AX439" s="13" t="s">
        <v>78</v>
      </c>
      <c r="AY439" s="240" t="s">
        <v>156</v>
      </c>
    </row>
    <row r="440" s="14" customFormat="1">
      <c r="A440" s="14"/>
      <c r="B440" s="241"/>
      <c r="C440" s="242"/>
      <c r="D440" s="231" t="s">
        <v>166</v>
      </c>
      <c r="E440" s="243" t="s">
        <v>1</v>
      </c>
      <c r="F440" s="244" t="s">
        <v>172</v>
      </c>
      <c r="G440" s="242"/>
      <c r="H440" s="245">
        <v>196.15800000000002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1" t="s">
        <v>166</v>
      </c>
      <c r="AU440" s="251" t="s">
        <v>88</v>
      </c>
      <c r="AV440" s="14" t="s">
        <v>164</v>
      </c>
      <c r="AW440" s="14" t="s">
        <v>34</v>
      </c>
      <c r="AX440" s="14" t="s">
        <v>86</v>
      </c>
      <c r="AY440" s="251" t="s">
        <v>156</v>
      </c>
    </row>
    <row r="441" s="2" customFormat="1" ht="24.15" customHeight="1">
      <c r="A441" s="39"/>
      <c r="B441" s="40"/>
      <c r="C441" s="216" t="s">
        <v>717</v>
      </c>
      <c r="D441" s="216" t="s">
        <v>159</v>
      </c>
      <c r="E441" s="217" t="s">
        <v>718</v>
      </c>
      <c r="F441" s="218" t="s">
        <v>719</v>
      </c>
      <c r="G441" s="219" t="s">
        <v>162</v>
      </c>
      <c r="H441" s="220">
        <v>196.15799999999999</v>
      </c>
      <c r="I441" s="221"/>
      <c r="J441" s="222">
        <f>ROUND(I441*H441,2)</f>
        <v>0</v>
      </c>
      <c r="K441" s="218" t="s">
        <v>163</v>
      </c>
      <c r="L441" s="45"/>
      <c r="M441" s="223" t="s">
        <v>1</v>
      </c>
      <c r="N441" s="224" t="s">
        <v>43</v>
      </c>
      <c r="O441" s="92"/>
      <c r="P441" s="225">
        <f>O441*H441</f>
        <v>0</v>
      </c>
      <c r="Q441" s="225">
        <v>1.0000000000000001E-05</v>
      </c>
      <c r="R441" s="225">
        <f>Q441*H441</f>
        <v>0.0019615800000000001</v>
      </c>
      <c r="S441" s="225">
        <v>0.00012</v>
      </c>
      <c r="T441" s="226">
        <f>S441*H441</f>
        <v>0.023538959999999998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7" t="s">
        <v>328</v>
      </c>
      <c r="AT441" s="227" t="s">
        <v>159</v>
      </c>
      <c r="AU441" s="227" t="s">
        <v>88</v>
      </c>
      <c r="AY441" s="18" t="s">
        <v>156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18" t="s">
        <v>86</v>
      </c>
      <c r="BK441" s="228">
        <f>ROUND(I441*H441,2)</f>
        <v>0</v>
      </c>
      <c r="BL441" s="18" t="s">
        <v>328</v>
      </c>
      <c r="BM441" s="227" t="s">
        <v>720</v>
      </c>
    </row>
    <row r="442" s="13" customFormat="1">
      <c r="A442" s="13"/>
      <c r="B442" s="229"/>
      <c r="C442" s="230"/>
      <c r="D442" s="231" t="s">
        <v>166</v>
      </c>
      <c r="E442" s="232" t="s">
        <v>1</v>
      </c>
      <c r="F442" s="233" t="s">
        <v>103</v>
      </c>
      <c r="G442" s="230"/>
      <c r="H442" s="234">
        <v>73.957999999999998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166</v>
      </c>
      <c r="AU442" s="240" t="s">
        <v>88</v>
      </c>
      <c r="AV442" s="13" t="s">
        <v>88</v>
      </c>
      <c r="AW442" s="13" t="s">
        <v>34</v>
      </c>
      <c r="AX442" s="13" t="s">
        <v>78</v>
      </c>
      <c r="AY442" s="240" t="s">
        <v>156</v>
      </c>
    </row>
    <row r="443" s="13" customFormat="1">
      <c r="A443" s="13"/>
      <c r="B443" s="229"/>
      <c r="C443" s="230"/>
      <c r="D443" s="231" t="s">
        <v>166</v>
      </c>
      <c r="E443" s="232" t="s">
        <v>1</v>
      </c>
      <c r="F443" s="233" t="s">
        <v>106</v>
      </c>
      <c r="G443" s="230"/>
      <c r="H443" s="234">
        <v>51.359999999999999</v>
      </c>
      <c r="I443" s="235"/>
      <c r="J443" s="230"/>
      <c r="K443" s="230"/>
      <c r="L443" s="236"/>
      <c r="M443" s="237"/>
      <c r="N443" s="238"/>
      <c r="O443" s="238"/>
      <c r="P443" s="238"/>
      <c r="Q443" s="238"/>
      <c r="R443" s="238"/>
      <c r="S443" s="238"/>
      <c r="T443" s="23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0" t="s">
        <v>166</v>
      </c>
      <c r="AU443" s="240" t="s">
        <v>88</v>
      </c>
      <c r="AV443" s="13" t="s">
        <v>88</v>
      </c>
      <c r="AW443" s="13" t="s">
        <v>34</v>
      </c>
      <c r="AX443" s="13" t="s">
        <v>78</v>
      </c>
      <c r="AY443" s="240" t="s">
        <v>156</v>
      </c>
    </row>
    <row r="444" s="13" customFormat="1">
      <c r="A444" s="13"/>
      <c r="B444" s="229"/>
      <c r="C444" s="230"/>
      <c r="D444" s="231" t="s">
        <v>166</v>
      </c>
      <c r="E444" s="232" t="s">
        <v>1</v>
      </c>
      <c r="F444" s="233" t="s">
        <v>108</v>
      </c>
      <c r="G444" s="230"/>
      <c r="H444" s="234">
        <v>70.840000000000003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0" t="s">
        <v>166</v>
      </c>
      <c r="AU444" s="240" t="s">
        <v>88</v>
      </c>
      <c r="AV444" s="13" t="s">
        <v>88</v>
      </c>
      <c r="AW444" s="13" t="s">
        <v>34</v>
      </c>
      <c r="AX444" s="13" t="s">
        <v>78</v>
      </c>
      <c r="AY444" s="240" t="s">
        <v>156</v>
      </c>
    </row>
    <row r="445" s="14" customFormat="1">
      <c r="A445" s="14"/>
      <c r="B445" s="241"/>
      <c r="C445" s="242"/>
      <c r="D445" s="231" t="s">
        <v>166</v>
      </c>
      <c r="E445" s="243" t="s">
        <v>1</v>
      </c>
      <c r="F445" s="244" t="s">
        <v>172</v>
      </c>
      <c r="G445" s="242"/>
      <c r="H445" s="245">
        <v>196.15800000000002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1" t="s">
        <v>166</v>
      </c>
      <c r="AU445" s="251" t="s">
        <v>88</v>
      </c>
      <c r="AV445" s="14" t="s">
        <v>164</v>
      </c>
      <c r="AW445" s="14" t="s">
        <v>34</v>
      </c>
      <c r="AX445" s="14" t="s">
        <v>86</v>
      </c>
      <c r="AY445" s="251" t="s">
        <v>156</v>
      </c>
    </row>
    <row r="446" s="2" customFormat="1" ht="16.5" customHeight="1">
      <c r="A446" s="39"/>
      <c r="B446" s="40"/>
      <c r="C446" s="216" t="s">
        <v>721</v>
      </c>
      <c r="D446" s="216" t="s">
        <v>159</v>
      </c>
      <c r="E446" s="217" t="s">
        <v>722</v>
      </c>
      <c r="F446" s="218" t="s">
        <v>723</v>
      </c>
      <c r="G446" s="219" t="s">
        <v>162</v>
      </c>
      <c r="H446" s="220">
        <v>196.15799999999999</v>
      </c>
      <c r="I446" s="221"/>
      <c r="J446" s="222">
        <f>ROUND(I446*H446,2)</f>
        <v>0</v>
      </c>
      <c r="K446" s="218" t="s">
        <v>163</v>
      </c>
      <c r="L446" s="45"/>
      <c r="M446" s="223" t="s">
        <v>1</v>
      </c>
      <c r="N446" s="224" t="s">
        <v>43</v>
      </c>
      <c r="O446" s="92"/>
      <c r="P446" s="225">
        <f>O446*H446</f>
        <v>0</v>
      </c>
      <c r="Q446" s="225">
        <v>0.001</v>
      </c>
      <c r="R446" s="225">
        <f>Q446*H446</f>
        <v>0.196158</v>
      </c>
      <c r="S446" s="225">
        <v>0.00031</v>
      </c>
      <c r="T446" s="226">
        <f>S446*H446</f>
        <v>0.060808979999999999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7" t="s">
        <v>328</v>
      </c>
      <c r="AT446" s="227" t="s">
        <v>159</v>
      </c>
      <c r="AU446" s="227" t="s">
        <v>88</v>
      </c>
      <c r="AY446" s="18" t="s">
        <v>156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18" t="s">
        <v>86</v>
      </c>
      <c r="BK446" s="228">
        <f>ROUND(I446*H446,2)</f>
        <v>0</v>
      </c>
      <c r="BL446" s="18" t="s">
        <v>328</v>
      </c>
      <c r="BM446" s="227" t="s">
        <v>724</v>
      </c>
    </row>
    <row r="447" s="13" customFormat="1">
      <c r="A447" s="13"/>
      <c r="B447" s="229"/>
      <c r="C447" s="230"/>
      <c r="D447" s="231" t="s">
        <v>166</v>
      </c>
      <c r="E447" s="232" t="s">
        <v>1</v>
      </c>
      <c r="F447" s="233" t="s">
        <v>103</v>
      </c>
      <c r="G447" s="230"/>
      <c r="H447" s="234">
        <v>73.957999999999998</v>
      </c>
      <c r="I447" s="235"/>
      <c r="J447" s="230"/>
      <c r="K447" s="230"/>
      <c r="L447" s="236"/>
      <c r="M447" s="237"/>
      <c r="N447" s="238"/>
      <c r="O447" s="238"/>
      <c r="P447" s="238"/>
      <c r="Q447" s="238"/>
      <c r="R447" s="238"/>
      <c r="S447" s="238"/>
      <c r="T447" s="23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0" t="s">
        <v>166</v>
      </c>
      <c r="AU447" s="240" t="s">
        <v>88</v>
      </c>
      <c r="AV447" s="13" t="s">
        <v>88</v>
      </c>
      <c r="AW447" s="13" t="s">
        <v>34</v>
      </c>
      <c r="AX447" s="13" t="s">
        <v>78</v>
      </c>
      <c r="AY447" s="240" t="s">
        <v>156</v>
      </c>
    </row>
    <row r="448" s="13" customFormat="1">
      <c r="A448" s="13"/>
      <c r="B448" s="229"/>
      <c r="C448" s="230"/>
      <c r="D448" s="231" t="s">
        <v>166</v>
      </c>
      <c r="E448" s="232" t="s">
        <v>1</v>
      </c>
      <c r="F448" s="233" t="s">
        <v>106</v>
      </c>
      <c r="G448" s="230"/>
      <c r="H448" s="234">
        <v>51.359999999999999</v>
      </c>
      <c r="I448" s="235"/>
      <c r="J448" s="230"/>
      <c r="K448" s="230"/>
      <c r="L448" s="236"/>
      <c r="M448" s="237"/>
      <c r="N448" s="238"/>
      <c r="O448" s="238"/>
      <c r="P448" s="238"/>
      <c r="Q448" s="238"/>
      <c r="R448" s="238"/>
      <c r="S448" s="238"/>
      <c r="T448" s="23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0" t="s">
        <v>166</v>
      </c>
      <c r="AU448" s="240" t="s">
        <v>88</v>
      </c>
      <c r="AV448" s="13" t="s">
        <v>88</v>
      </c>
      <c r="AW448" s="13" t="s">
        <v>34</v>
      </c>
      <c r="AX448" s="13" t="s">
        <v>78</v>
      </c>
      <c r="AY448" s="240" t="s">
        <v>156</v>
      </c>
    </row>
    <row r="449" s="13" customFormat="1">
      <c r="A449" s="13"/>
      <c r="B449" s="229"/>
      <c r="C449" s="230"/>
      <c r="D449" s="231" t="s">
        <v>166</v>
      </c>
      <c r="E449" s="232" t="s">
        <v>1</v>
      </c>
      <c r="F449" s="233" t="s">
        <v>108</v>
      </c>
      <c r="G449" s="230"/>
      <c r="H449" s="234">
        <v>70.840000000000003</v>
      </c>
      <c r="I449" s="235"/>
      <c r="J449" s="230"/>
      <c r="K449" s="230"/>
      <c r="L449" s="236"/>
      <c r="M449" s="237"/>
      <c r="N449" s="238"/>
      <c r="O449" s="238"/>
      <c r="P449" s="238"/>
      <c r="Q449" s="238"/>
      <c r="R449" s="238"/>
      <c r="S449" s="238"/>
      <c r="T449" s="23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0" t="s">
        <v>166</v>
      </c>
      <c r="AU449" s="240" t="s">
        <v>88</v>
      </c>
      <c r="AV449" s="13" t="s">
        <v>88</v>
      </c>
      <c r="AW449" s="13" t="s">
        <v>34</v>
      </c>
      <c r="AX449" s="13" t="s">
        <v>78</v>
      </c>
      <c r="AY449" s="240" t="s">
        <v>156</v>
      </c>
    </row>
    <row r="450" s="14" customFormat="1">
      <c r="A450" s="14"/>
      <c r="B450" s="241"/>
      <c r="C450" s="242"/>
      <c r="D450" s="231" t="s">
        <v>166</v>
      </c>
      <c r="E450" s="243" t="s">
        <v>1</v>
      </c>
      <c r="F450" s="244" t="s">
        <v>172</v>
      </c>
      <c r="G450" s="242"/>
      <c r="H450" s="245">
        <v>196.15800000000002</v>
      </c>
      <c r="I450" s="246"/>
      <c r="J450" s="242"/>
      <c r="K450" s="242"/>
      <c r="L450" s="247"/>
      <c r="M450" s="248"/>
      <c r="N450" s="249"/>
      <c r="O450" s="249"/>
      <c r="P450" s="249"/>
      <c r="Q450" s="249"/>
      <c r="R450" s="249"/>
      <c r="S450" s="249"/>
      <c r="T450" s="25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1" t="s">
        <v>166</v>
      </c>
      <c r="AU450" s="251" t="s">
        <v>88</v>
      </c>
      <c r="AV450" s="14" t="s">
        <v>164</v>
      </c>
      <c r="AW450" s="14" t="s">
        <v>34</v>
      </c>
      <c r="AX450" s="14" t="s">
        <v>86</v>
      </c>
      <c r="AY450" s="251" t="s">
        <v>156</v>
      </c>
    </row>
    <row r="451" s="2" customFormat="1" ht="24.15" customHeight="1">
      <c r="A451" s="39"/>
      <c r="B451" s="40"/>
      <c r="C451" s="216" t="s">
        <v>725</v>
      </c>
      <c r="D451" s="216" t="s">
        <v>159</v>
      </c>
      <c r="E451" s="217" t="s">
        <v>726</v>
      </c>
      <c r="F451" s="218" t="s">
        <v>727</v>
      </c>
      <c r="G451" s="219" t="s">
        <v>162</v>
      </c>
      <c r="H451" s="220">
        <v>196.15799999999999</v>
      </c>
      <c r="I451" s="221"/>
      <c r="J451" s="222">
        <f>ROUND(I451*H451,2)</f>
        <v>0</v>
      </c>
      <c r="K451" s="218" t="s">
        <v>163</v>
      </c>
      <c r="L451" s="45"/>
      <c r="M451" s="223" t="s">
        <v>1</v>
      </c>
      <c r="N451" s="224" t="s">
        <v>43</v>
      </c>
      <c r="O451" s="92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7" t="s">
        <v>328</v>
      </c>
      <c r="AT451" s="227" t="s">
        <v>159</v>
      </c>
      <c r="AU451" s="227" t="s">
        <v>88</v>
      </c>
      <c r="AY451" s="18" t="s">
        <v>156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8" t="s">
        <v>86</v>
      </c>
      <c r="BK451" s="228">
        <f>ROUND(I451*H451,2)</f>
        <v>0</v>
      </c>
      <c r="BL451" s="18" t="s">
        <v>328</v>
      </c>
      <c r="BM451" s="227" t="s">
        <v>728</v>
      </c>
    </row>
    <row r="452" s="13" customFormat="1">
      <c r="A452" s="13"/>
      <c r="B452" s="229"/>
      <c r="C452" s="230"/>
      <c r="D452" s="231" t="s">
        <v>166</v>
      </c>
      <c r="E452" s="232" t="s">
        <v>1</v>
      </c>
      <c r="F452" s="233" t="s">
        <v>103</v>
      </c>
      <c r="G452" s="230"/>
      <c r="H452" s="234">
        <v>73.957999999999998</v>
      </c>
      <c r="I452" s="235"/>
      <c r="J452" s="230"/>
      <c r="K452" s="230"/>
      <c r="L452" s="236"/>
      <c r="M452" s="237"/>
      <c r="N452" s="238"/>
      <c r="O452" s="238"/>
      <c r="P452" s="238"/>
      <c r="Q452" s="238"/>
      <c r="R452" s="238"/>
      <c r="S452" s="238"/>
      <c r="T452" s="23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0" t="s">
        <v>166</v>
      </c>
      <c r="AU452" s="240" t="s">
        <v>88</v>
      </c>
      <c r="AV452" s="13" t="s">
        <v>88</v>
      </c>
      <c r="AW452" s="13" t="s">
        <v>34</v>
      </c>
      <c r="AX452" s="13" t="s">
        <v>78</v>
      </c>
      <c r="AY452" s="240" t="s">
        <v>156</v>
      </c>
    </row>
    <row r="453" s="13" customFormat="1">
      <c r="A453" s="13"/>
      <c r="B453" s="229"/>
      <c r="C453" s="230"/>
      <c r="D453" s="231" t="s">
        <v>166</v>
      </c>
      <c r="E453" s="232" t="s">
        <v>1</v>
      </c>
      <c r="F453" s="233" t="s">
        <v>106</v>
      </c>
      <c r="G453" s="230"/>
      <c r="H453" s="234">
        <v>51.359999999999999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166</v>
      </c>
      <c r="AU453" s="240" t="s">
        <v>88</v>
      </c>
      <c r="AV453" s="13" t="s">
        <v>88</v>
      </c>
      <c r="AW453" s="13" t="s">
        <v>34</v>
      </c>
      <c r="AX453" s="13" t="s">
        <v>78</v>
      </c>
      <c r="AY453" s="240" t="s">
        <v>156</v>
      </c>
    </row>
    <row r="454" s="13" customFormat="1">
      <c r="A454" s="13"/>
      <c r="B454" s="229"/>
      <c r="C454" s="230"/>
      <c r="D454" s="231" t="s">
        <v>166</v>
      </c>
      <c r="E454" s="232" t="s">
        <v>1</v>
      </c>
      <c r="F454" s="233" t="s">
        <v>108</v>
      </c>
      <c r="G454" s="230"/>
      <c r="H454" s="234">
        <v>70.840000000000003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166</v>
      </c>
      <c r="AU454" s="240" t="s">
        <v>88</v>
      </c>
      <c r="AV454" s="13" t="s">
        <v>88</v>
      </c>
      <c r="AW454" s="13" t="s">
        <v>34</v>
      </c>
      <c r="AX454" s="13" t="s">
        <v>78</v>
      </c>
      <c r="AY454" s="240" t="s">
        <v>156</v>
      </c>
    </row>
    <row r="455" s="14" customFormat="1">
      <c r="A455" s="14"/>
      <c r="B455" s="241"/>
      <c r="C455" s="242"/>
      <c r="D455" s="231" t="s">
        <v>166</v>
      </c>
      <c r="E455" s="243" t="s">
        <v>1</v>
      </c>
      <c r="F455" s="244" t="s">
        <v>172</v>
      </c>
      <c r="G455" s="242"/>
      <c r="H455" s="245">
        <v>196.15800000000002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1" t="s">
        <v>166</v>
      </c>
      <c r="AU455" s="251" t="s">
        <v>88</v>
      </c>
      <c r="AV455" s="14" t="s">
        <v>164</v>
      </c>
      <c r="AW455" s="14" t="s">
        <v>34</v>
      </c>
      <c r="AX455" s="14" t="s">
        <v>86</v>
      </c>
      <c r="AY455" s="251" t="s">
        <v>156</v>
      </c>
    </row>
    <row r="456" s="2" customFormat="1" ht="24.15" customHeight="1">
      <c r="A456" s="39"/>
      <c r="B456" s="40"/>
      <c r="C456" s="216" t="s">
        <v>729</v>
      </c>
      <c r="D456" s="216" t="s">
        <v>159</v>
      </c>
      <c r="E456" s="217" t="s">
        <v>730</v>
      </c>
      <c r="F456" s="218" t="s">
        <v>731</v>
      </c>
      <c r="G456" s="219" t="s">
        <v>162</v>
      </c>
      <c r="H456" s="220">
        <v>196.15799999999999</v>
      </c>
      <c r="I456" s="221"/>
      <c r="J456" s="222">
        <f>ROUND(I456*H456,2)</f>
        <v>0</v>
      </c>
      <c r="K456" s="218" t="s">
        <v>163</v>
      </c>
      <c r="L456" s="45"/>
      <c r="M456" s="223" t="s">
        <v>1</v>
      </c>
      <c r="N456" s="224" t="s">
        <v>43</v>
      </c>
      <c r="O456" s="92"/>
      <c r="P456" s="225">
        <f>O456*H456</f>
        <v>0</v>
      </c>
      <c r="Q456" s="225">
        <v>0.0031800000000000001</v>
      </c>
      <c r="R456" s="225">
        <f>Q456*H456</f>
        <v>0.62378243999999994</v>
      </c>
      <c r="S456" s="225">
        <v>0</v>
      </c>
      <c r="T456" s="226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7" t="s">
        <v>328</v>
      </c>
      <c r="AT456" s="227" t="s">
        <v>159</v>
      </c>
      <c r="AU456" s="227" t="s">
        <v>88</v>
      </c>
      <c r="AY456" s="18" t="s">
        <v>156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8" t="s">
        <v>86</v>
      </c>
      <c r="BK456" s="228">
        <f>ROUND(I456*H456,2)</f>
        <v>0</v>
      </c>
      <c r="BL456" s="18" t="s">
        <v>328</v>
      </c>
      <c r="BM456" s="227" t="s">
        <v>732</v>
      </c>
    </row>
    <row r="457" s="13" customFormat="1">
      <c r="A457" s="13"/>
      <c r="B457" s="229"/>
      <c r="C457" s="230"/>
      <c r="D457" s="231" t="s">
        <v>166</v>
      </c>
      <c r="E457" s="232" t="s">
        <v>1</v>
      </c>
      <c r="F457" s="233" t="s">
        <v>103</v>
      </c>
      <c r="G457" s="230"/>
      <c r="H457" s="234">
        <v>73.957999999999998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166</v>
      </c>
      <c r="AU457" s="240" t="s">
        <v>88</v>
      </c>
      <c r="AV457" s="13" t="s">
        <v>88</v>
      </c>
      <c r="AW457" s="13" t="s">
        <v>34</v>
      </c>
      <c r="AX457" s="13" t="s">
        <v>78</v>
      </c>
      <c r="AY457" s="240" t="s">
        <v>156</v>
      </c>
    </row>
    <row r="458" s="13" customFormat="1">
      <c r="A458" s="13"/>
      <c r="B458" s="229"/>
      <c r="C458" s="230"/>
      <c r="D458" s="231" t="s">
        <v>166</v>
      </c>
      <c r="E458" s="232" t="s">
        <v>1</v>
      </c>
      <c r="F458" s="233" t="s">
        <v>106</v>
      </c>
      <c r="G458" s="230"/>
      <c r="H458" s="234">
        <v>51.359999999999999</v>
      </c>
      <c r="I458" s="235"/>
      <c r="J458" s="230"/>
      <c r="K458" s="230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166</v>
      </c>
      <c r="AU458" s="240" t="s">
        <v>88</v>
      </c>
      <c r="AV458" s="13" t="s">
        <v>88</v>
      </c>
      <c r="AW458" s="13" t="s">
        <v>34</v>
      </c>
      <c r="AX458" s="13" t="s">
        <v>78</v>
      </c>
      <c r="AY458" s="240" t="s">
        <v>156</v>
      </c>
    </row>
    <row r="459" s="13" customFormat="1">
      <c r="A459" s="13"/>
      <c r="B459" s="229"/>
      <c r="C459" s="230"/>
      <c r="D459" s="231" t="s">
        <v>166</v>
      </c>
      <c r="E459" s="232" t="s">
        <v>1</v>
      </c>
      <c r="F459" s="233" t="s">
        <v>108</v>
      </c>
      <c r="G459" s="230"/>
      <c r="H459" s="234">
        <v>70.840000000000003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166</v>
      </c>
      <c r="AU459" s="240" t="s">
        <v>88</v>
      </c>
      <c r="AV459" s="13" t="s">
        <v>88</v>
      </c>
      <c r="AW459" s="13" t="s">
        <v>34</v>
      </c>
      <c r="AX459" s="13" t="s">
        <v>78</v>
      </c>
      <c r="AY459" s="240" t="s">
        <v>156</v>
      </c>
    </row>
    <row r="460" s="14" customFormat="1">
      <c r="A460" s="14"/>
      <c r="B460" s="241"/>
      <c r="C460" s="242"/>
      <c r="D460" s="231" t="s">
        <v>166</v>
      </c>
      <c r="E460" s="243" t="s">
        <v>1</v>
      </c>
      <c r="F460" s="244" t="s">
        <v>172</v>
      </c>
      <c r="G460" s="242"/>
      <c r="H460" s="245">
        <v>196.15800000000002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1" t="s">
        <v>166</v>
      </c>
      <c r="AU460" s="251" t="s">
        <v>88</v>
      </c>
      <c r="AV460" s="14" t="s">
        <v>164</v>
      </c>
      <c r="AW460" s="14" t="s">
        <v>34</v>
      </c>
      <c r="AX460" s="14" t="s">
        <v>86</v>
      </c>
      <c r="AY460" s="251" t="s">
        <v>156</v>
      </c>
    </row>
    <row r="461" s="2" customFormat="1" ht="24.15" customHeight="1">
      <c r="A461" s="39"/>
      <c r="B461" s="40"/>
      <c r="C461" s="216" t="s">
        <v>733</v>
      </c>
      <c r="D461" s="216" t="s">
        <v>159</v>
      </c>
      <c r="E461" s="217" t="s">
        <v>734</v>
      </c>
      <c r="F461" s="218" t="s">
        <v>735</v>
      </c>
      <c r="G461" s="219" t="s">
        <v>162</v>
      </c>
      <c r="H461" s="220">
        <v>196.15799999999999</v>
      </c>
      <c r="I461" s="221"/>
      <c r="J461" s="222">
        <f>ROUND(I461*H461,2)</f>
        <v>0</v>
      </c>
      <c r="K461" s="218" t="s">
        <v>163</v>
      </c>
      <c r="L461" s="45"/>
      <c r="M461" s="223" t="s">
        <v>1</v>
      </c>
      <c r="N461" s="224" t="s">
        <v>43</v>
      </c>
      <c r="O461" s="92"/>
      <c r="P461" s="225">
        <f>O461*H461</f>
        <v>0</v>
      </c>
      <c r="Q461" s="225">
        <v>0.00020000000000000001</v>
      </c>
      <c r="R461" s="225">
        <f>Q461*H461</f>
        <v>0.039231599999999998</v>
      </c>
      <c r="S461" s="225">
        <v>0</v>
      </c>
      <c r="T461" s="226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7" t="s">
        <v>328</v>
      </c>
      <c r="AT461" s="227" t="s">
        <v>159</v>
      </c>
      <c r="AU461" s="227" t="s">
        <v>88</v>
      </c>
      <c r="AY461" s="18" t="s">
        <v>156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18" t="s">
        <v>86</v>
      </c>
      <c r="BK461" s="228">
        <f>ROUND(I461*H461,2)</f>
        <v>0</v>
      </c>
      <c r="BL461" s="18" t="s">
        <v>328</v>
      </c>
      <c r="BM461" s="227" t="s">
        <v>736</v>
      </c>
    </row>
    <row r="462" s="13" customFormat="1">
      <c r="A462" s="13"/>
      <c r="B462" s="229"/>
      <c r="C462" s="230"/>
      <c r="D462" s="231" t="s">
        <v>166</v>
      </c>
      <c r="E462" s="232" t="s">
        <v>1</v>
      </c>
      <c r="F462" s="233" t="s">
        <v>103</v>
      </c>
      <c r="G462" s="230"/>
      <c r="H462" s="234">
        <v>73.957999999999998</v>
      </c>
      <c r="I462" s="235"/>
      <c r="J462" s="230"/>
      <c r="K462" s="230"/>
      <c r="L462" s="236"/>
      <c r="M462" s="237"/>
      <c r="N462" s="238"/>
      <c r="O462" s="238"/>
      <c r="P462" s="238"/>
      <c r="Q462" s="238"/>
      <c r="R462" s="238"/>
      <c r="S462" s="238"/>
      <c r="T462" s="23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0" t="s">
        <v>166</v>
      </c>
      <c r="AU462" s="240" t="s">
        <v>88</v>
      </c>
      <c r="AV462" s="13" t="s">
        <v>88</v>
      </c>
      <c r="AW462" s="13" t="s">
        <v>34</v>
      </c>
      <c r="AX462" s="13" t="s">
        <v>78</v>
      </c>
      <c r="AY462" s="240" t="s">
        <v>156</v>
      </c>
    </row>
    <row r="463" s="13" customFormat="1">
      <c r="A463" s="13"/>
      <c r="B463" s="229"/>
      <c r="C463" s="230"/>
      <c r="D463" s="231" t="s">
        <v>166</v>
      </c>
      <c r="E463" s="232" t="s">
        <v>1</v>
      </c>
      <c r="F463" s="233" t="s">
        <v>106</v>
      </c>
      <c r="G463" s="230"/>
      <c r="H463" s="234">
        <v>51.359999999999999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0" t="s">
        <v>166</v>
      </c>
      <c r="AU463" s="240" t="s">
        <v>88</v>
      </c>
      <c r="AV463" s="13" t="s">
        <v>88</v>
      </c>
      <c r="AW463" s="13" t="s">
        <v>34</v>
      </c>
      <c r="AX463" s="13" t="s">
        <v>78</v>
      </c>
      <c r="AY463" s="240" t="s">
        <v>156</v>
      </c>
    </row>
    <row r="464" s="13" customFormat="1">
      <c r="A464" s="13"/>
      <c r="B464" s="229"/>
      <c r="C464" s="230"/>
      <c r="D464" s="231" t="s">
        <v>166</v>
      </c>
      <c r="E464" s="232" t="s">
        <v>1</v>
      </c>
      <c r="F464" s="233" t="s">
        <v>108</v>
      </c>
      <c r="G464" s="230"/>
      <c r="H464" s="234">
        <v>70.840000000000003</v>
      </c>
      <c r="I464" s="235"/>
      <c r="J464" s="230"/>
      <c r="K464" s="230"/>
      <c r="L464" s="236"/>
      <c r="M464" s="237"/>
      <c r="N464" s="238"/>
      <c r="O464" s="238"/>
      <c r="P464" s="238"/>
      <c r="Q464" s="238"/>
      <c r="R464" s="238"/>
      <c r="S464" s="238"/>
      <c r="T464" s="23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0" t="s">
        <v>166</v>
      </c>
      <c r="AU464" s="240" t="s">
        <v>88</v>
      </c>
      <c r="AV464" s="13" t="s">
        <v>88</v>
      </c>
      <c r="AW464" s="13" t="s">
        <v>34</v>
      </c>
      <c r="AX464" s="13" t="s">
        <v>78</v>
      </c>
      <c r="AY464" s="240" t="s">
        <v>156</v>
      </c>
    </row>
    <row r="465" s="14" customFormat="1">
      <c r="A465" s="14"/>
      <c r="B465" s="241"/>
      <c r="C465" s="242"/>
      <c r="D465" s="231" t="s">
        <v>166</v>
      </c>
      <c r="E465" s="243" t="s">
        <v>1</v>
      </c>
      <c r="F465" s="244" t="s">
        <v>172</v>
      </c>
      <c r="G465" s="242"/>
      <c r="H465" s="245">
        <v>196.15800000000002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1" t="s">
        <v>166</v>
      </c>
      <c r="AU465" s="251" t="s">
        <v>88</v>
      </c>
      <c r="AV465" s="14" t="s">
        <v>164</v>
      </c>
      <c r="AW465" s="14" t="s">
        <v>34</v>
      </c>
      <c r="AX465" s="14" t="s">
        <v>86</v>
      </c>
      <c r="AY465" s="251" t="s">
        <v>156</v>
      </c>
    </row>
    <row r="466" s="2" customFormat="1" ht="33" customHeight="1">
      <c r="A466" s="39"/>
      <c r="B466" s="40"/>
      <c r="C466" s="216" t="s">
        <v>737</v>
      </c>
      <c r="D466" s="216" t="s">
        <v>159</v>
      </c>
      <c r="E466" s="217" t="s">
        <v>738</v>
      </c>
      <c r="F466" s="218" t="s">
        <v>739</v>
      </c>
      <c r="G466" s="219" t="s">
        <v>162</v>
      </c>
      <c r="H466" s="220">
        <v>51.359999999999999</v>
      </c>
      <c r="I466" s="221"/>
      <c r="J466" s="222">
        <f>ROUND(I466*H466,2)</f>
        <v>0</v>
      </c>
      <c r="K466" s="218" t="s">
        <v>163</v>
      </c>
      <c r="L466" s="45"/>
      <c r="M466" s="223" t="s">
        <v>1</v>
      </c>
      <c r="N466" s="224" t="s">
        <v>43</v>
      </c>
      <c r="O466" s="92"/>
      <c r="P466" s="225">
        <f>O466*H466</f>
        <v>0</v>
      </c>
      <c r="Q466" s="225">
        <v>0.00025999999999999998</v>
      </c>
      <c r="R466" s="225">
        <f>Q466*H466</f>
        <v>0.013353599999999999</v>
      </c>
      <c r="S466" s="225">
        <v>0</v>
      </c>
      <c r="T466" s="226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7" t="s">
        <v>328</v>
      </c>
      <c r="AT466" s="227" t="s">
        <v>159</v>
      </c>
      <c r="AU466" s="227" t="s">
        <v>88</v>
      </c>
      <c r="AY466" s="18" t="s">
        <v>156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18" t="s">
        <v>86</v>
      </c>
      <c r="BK466" s="228">
        <f>ROUND(I466*H466,2)</f>
        <v>0</v>
      </c>
      <c r="BL466" s="18" t="s">
        <v>328</v>
      </c>
      <c r="BM466" s="227" t="s">
        <v>740</v>
      </c>
    </row>
    <row r="467" s="13" customFormat="1">
      <c r="A467" s="13"/>
      <c r="B467" s="229"/>
      <c r="C467" s="230"/>
      <c r="D467" s="231" t="s">
        <v>166</v>
      </c>
      <c r="E467" s="232" t="s">
        <v>1</v>
      </c>
      <c r="F467" s="233" t="s">
        <v>741</v>
      </c>
      <c r="G467" s="230"/>
      <c r="H467" s="234">
        <v>51.359999999999999</v>
      </c>
      <c r="I467" s="235"/>
      <c r="J467" s="230"/>
      <c r="K467" s="230"/>
      <c r="L467" s="236"/>
      <c r="M467" s="237"/>
      <c r="N467" s="238"/>
      <c r="O467" s="238"/>
      <c r="P467" s="238"/>
      <c r="Q467" s="238"/>
      <c r="R467" s="238"/>
      <c r="S467" s="238"/>
      <c r="T467" s="23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0" t="s">
        <v>166</v>
      </c>
      <c r="AU467" s="240" t="s">
        <v>88</v>
      </c>
      <c r="AV467" s="13" t="s">
        <v>88</v>
      </c>
      <c r="AW467" s="13" t="s">
        <v>34</v>
      </c>
      <c r="AX467" s="13" t="s">
        <v>78</v>
      </c>
      <c r="AY467" s="240" t="s">
        <v>156</v>
      </c>
    </row>
    <row r="468" s="14" customFormat="1">
      <c r="A468" s="14"/>
      <c r="B468" s="241"/>
      <c r="C468" s="242"/>
      <c r="D468" s="231" t="s">
        <v>166</v>
      </c>
      <c r="E468" s="243" t="s">
        <v>106</v>
      </c>
      <c r="F468" s="244" t="s">
        <v>172</v>
      </c>
      <c r="G468" s="242"/>
      <c r="H468" s="245">
        <v>51.359999999999999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1" t="s">
        <v>166</v>
      </c>
      <c r="AU468" s="251" t="s">
        <v>88</v>
      </c>
      <c r="AV468" s="14" t="s">
        <v>164</v>
      </c>
      <c r="AW468" s="14" t="s">
        <v>34</v>
      </c>
      <c r="AX468" s="14" t="s">
        <v>86</v>
      </c>
      <c r="AY468" s="251" t="s">
        <v>156</v>
      </c>
    </row>
    <row r="469" s="2" customFormat="1" ht="33" customHeight="1">
      <c r="A469" s="39"/>
      <c r="B469" s="40"/>
      <c r="C469" s="216" t="s">
        <v>742</v>
      </c>
      <c r="D469" s="216" t="s">
        <v>159</v>
      </c>
      <c r="E469" s="217" t="s">
        <v>743</v>
      </c>
      <c r="F469" s="218" t="s">
        <v>744</v>
      </c>
      <c r="G469" s="219" t="s">
        <v>182</v>
      </c>
      <c r="H469" s="220">
        <v>34.240000000000002</v>
      </c>
      <c r="I469" s="221"/>
      <c r="J469" s="222">
        <f>ROUND(I469*H469,2)</f>
        <v>0</v>
      </c>
      <c r="K469" s="218" t="s">
        <v>163</v>
      </c>
      <c r="L469" s="45"/>
      <c r="M469" s="223" t="s">
        <v>1</v>
      </c>
      <c r="N469" s="224" t="s">
        <v>43</v>
      </c>
      <c r="O469" s="92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7" t="s">
        <v>328</v>
      </c>
      <c r="AT469" s="227" t="s">
        <v>159</v>
      </c>
      <c r="AU469" s="227" t="s">
        <v>88</v>
      </c>
      <c r="AY469" s="18" t="s">
        <v>156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18" t="s">
        <v>86</v>
      </c>
      <c r="BK469" s="228">
        <f>ROUND(I469*H469,2)</f>
        <v>0</v>
      </c>
      <c r="BL469" s="18" t="s">
        <v>328</v>
      </c>
      <c r="BM469" s="227" t="s">
        <v>745</v>
      </c>
    </row>
    <row r="470" s="13" customFormat="1">
      <c r="A470" s="13"/>
      <c r="B470" s="229"/>
      <c r="C470" s="230"/>
      <c r="D470" s="231" t="s">
        <v>166</v>
      </c>
      <c r="E470" s="232" t="s">
        <v>1</v>
      </c>
      <c r="F470" s="233" t="s">
        <v>746</v>
      </c>
      <c r="G470" s="230"/>
      <c r="H470" s="234">
        <v>34.240000000000002</v>
      </c>
      <c r="I470" s="235"/>
      <c r="J470" s="230"/>
      <c r="K470" s="230"/>
      <c r="L470" s="236"/>
      <c r="M470" s="237"/>
      <c r="N470" s="238"/>
      <c r="O470" s="238"/>
      <c r="P470" s="238"/>
      <c r="Q470" s="238"/>
      <c r="R470" s="238"/>
      <c r="S470" s="238"/>
      <c r="T470" s="23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0" t="s">
        <v>166</v>
      </c>
      <c r="AU470" s="240" t="s">
        <v>88</v>
      </c>
      <c r="AV470" s="13" t="s">
        <v>88</v>
      </c>
      <c r="AW470" s="13" t="s">
        <v>34</v>
      </c>
      <c r="AX470" s="13" t="s">
        <v>78</v>
      </c>
      <c r="AY470" s="240" t="s">
        <v>156</v>
      </c>
    </row>
    <row r="471" s="14" customFormat="1">
      <c r="A471" s="14"/>
      <c r="B471" s="241"/>
      <c r="C471" s="242"/>
      <c r="D471" s="231" t="s">
        <v>166</v>
      </c>
      <c r="E471" s="243" t="s">
        <v>1</v>
      </c>
      <c r="F471" s="244" t="s">
        <v>172</v>
      </c>
      <c r="G471" s="242"/>
      <c r="H471" s="245">
        <v>34.240000000000002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1" t="s">
        <v>166</v>
      </c>
      <c r="AU471" s="251" t="s">
        <v>88</v>
      </c>
      <c r="AV471" s="14" t="s">
        <v>164</v>
      </c>
      <c r="AW471" s="14" t="s">
        <v>34</v>
      </c>
      <c r="AX471" s="14" t="s">
        <v>86</v>
      </c>
      <c r="AY471" s="251" t="s">
        <v>156</v>
      </c>
    </row>
    <row r="472" s="2" customFormat="1" ht="37.8" customHeight="1">
      <c r="A472" s="39"/>
      <c r="B472" s="40"/>
      <c r="C472" s="216" t="s">
        <v>747</v>
      </c>
      <c r="D472" s="216" t="s">
        <v>159</v>
      </c>
      <c r="E472" s="217" t="s">
        <v>748</v>
      </c>
      <c r="F472" s="218" t="s">
        <v>749</v>
      </c>
      <c r="G472" s="219" t="s">
        <v>162</v>
      </c>
      <c r="H472" s="220">
        <v>51.359999999999999</v>
      </c>
      <c r="I472" s="221"/>
      <c r="J472" s="222">
        <f>ROUND(I472*H472,2)</f>
        <v>0</v>
      </c>
      <c r="K472" s="218" t="s">
        <v>163</v>
      </c>
      <c r="L472" s="45"/>
      <c r="M472" s="223" t="s">
        <v>1</v>
      </c>
      <c r="N472" s="224" t="s">
        <v>43</v>
      </c>
      <c r="O472" s="92"/>
      <c r="P472" s="225">
        <f>O472*H472</f>
        <v>0</v>
      </c>
      <c r="Q472" s="225">
        <v>2.0000000000000002E-05</v>
      </c>
      <c r="R472" s="225">
        <f>Q472*H472</f>
        <v>0.0010272</v>
      </c>
      <c r="S472" s="225">
        <v>0</v>
      </c>
      <c r="T472" s="226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7" t="s">
        <v>328</v>
      </c>
      <c r="AT472" s="227" t="s">
        <v>159</v>
      </c>
      <c r="AU472" s="227" t="s">
        <v>88</v>
      </c>
      <c r="AY472" s="18" t="s">
        <v>156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18" t="s">
        <v>86</v>
      </c>
      <c r="BK472" s="228">
        <f>ROUND(I472*H472,2)</f>
        <v>0</v>
      </c>
      <c r="BL472" s="18" t="s">
        <v>328</v>
      </c>
      <c r="BM472" s="227" t="s">
        <v>750</v>
      </c>
    </row>
    <row r="473" s="13" customFormat="1">
      <c r="A473" s="13"/>
      <c r="B473" s="229"/>
      <c r="C473" s="230"/>
      <c r="D473" s="231" t="s">
        <v>166</v>
      </c>
      <c r="E473" s="232" t="s">
        <v>1</v>
      </c>
      <c r="F473" s="233" t="s">
        <v>106</v>
      </c>
      <c r="G473" s="230"/>
      <c r="H473" s="234">
        <v>51.359999999999999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166</v>
      </c>
      <c r="AU473" s="240" t="s">
        <v>88</v>
      </c>
      <c r="AV473" s="13" t="s">
        <v>88</v>
      </c>
      <c r="AW473" s="13" t="s">
        <v>34</v>
      </c>
      <c r="AX473" s="13" t="s">
        <v>78</v>
      </c>
      <c r="AY473" s="240" t="s">
        <v>156</v>
      </c>
    </row>
    <row r="474" s="14" customFormat="1">
      <c r="A474" s="14"/>
      <c r="B474" s="241"/>
      <c r="C474" s="242"/>
      <c r="D474" s="231" t="s">
        <v>166</v>
      </c>
      <c r="E474" s="243" t="s">
        <v>1</v>
      </c>
      <c r="F474" s="244" t="s">
        <v>172</v>
      </c>
      <c r="G474" s="242"/>
      <c r="H474" s="245">
        <v>51.359999999999999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1" t="s">
        <v>166</v>
      </c>
      <c r="AU474" s="251" t="s">
        <v>88</v>
      </c>
      <c r="AV474" s="14" t="s">
        <v>164</v>
      </c>
      <c r="AW474" s="14" t="s">
        <v>34</v>
      </c>
      <c r="AX474" s="14" t="s">
        <v>86</v>
      </c>
      <c r="AY474" s="251" t="s">
        <v>156</v>
      </c>
    </row>
    <row r="475" s="2" customFormat="1" ht="24.15" customHeight="1">
      <c r="A475" s="39"/>
      <c r="B475" s="40"/>
      <c r="C475" s="216" t="s">
        <v>751</v>
      </c>
      <c r="D475" s="216" t="s">
        <v>159</v>
      </c>
      <c r="E475" s="217" t="s">
        <v>752</v>
      </c>
      <c r="F475" s="218" t="s">
        <v>753</v>
      </c>
      <c r="G475" s="219" t="s">
        <v>162</v>
      </c>
      <c r="H475" s="220">
        <v>144.798</v>
      </c>
      <c r="I475" s="221"/>
      <c r="J475" s="222">
        <f>ROUND(I475*H475,2)</f>
        <v>0</v>
      </c>
      <c r="K475" s="218" t="s">
        <v>163</v>
      </c>
      <c r="L475" s="45"/>
      <c r="M475" s="223" t="s">
        <v>1</v>
      </c>
      <c r="N475" s="224" t="s">
        <v>43</v>
      </c>
      <c r="O475" s="92"/>
      <c r="P475" s="225">
        <f>O475*H475</f>
        <v>0</v>
      </c>
      <c r="Q475" s="225">
        <v>0.00029</v>
      </c>
      <c r="R475" s="225">
        <f>Q475*H475</f>
        <v>0.041991420000000002</v>
      </c>
      <c r="S475" s="225">
        <v>0</v>
      </c>
      <c r="T475" s="226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7" t="s">
        <v>328</v>
      </c>
      <c r="AT475" s="227" t="s">
        <v>159</v>
      </c>
      <c r="AU475" s="227" t="s">
        <v>88</v>
      </c>
      <c r="AY475" s="18" t="s">
        <v>156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18" t="s">
        <v>86</v>
      </c>
      <c r="BK475" s="228">
        <f>ROUND(I475*H475,2)</f>
        <v>0</v>
      </c>
      <c r="BL475" s="18" t="s">
        <v>328</v>
      </c>
      <c r="BM475" s="227" t="s">
        <v>754</v>
      </c>
    </row>
    <row r="476" s="13" customFormat="1">
      <c r="A476" s="13"/>
      <c r="B476" s="229"/>
      <c r="C476" s="230"/>
      <c r="D476" s="231" t="s">
        <v>166</v>
      </c>
      <c r="E476" s="232" t="s">
        <v>1</v>
      </c>
      <c r="F476" s="233" t="s">
        <v>755</v>
      </c>
      <c r="G476" s="230"/>
      <c r="H476" s="234">
        <v>73.957999999999998</v>
      </c>
      <c r="I476" s="235"/>
      <c r="J476" s="230"/>
      <c r="K476" s="230"/>
      <c r="L476" s="236"/>
      <c r="M476" s="237"/>
      <c r="N476" s="238"/>
      <c r="O476" s="238"/>
      <c r="P476" s="238"/>
      <c r="Q476" s="238"/>
      <c r="R476" s="238"/>
      <c r="S476" s="238"/>
      <c r="T476" s="23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0" t="s">
        <v>166</v>
      </c>
      <c r="AU476" s="240" t="s">
        <v>88</v>
      </c>
      <c r="AV476" s="13" t="s">
        <v>88</v>
      </c>
      <c r="AW476" s="13" t="s">
        <v>34</v>
      </c>
      <c r="AX476" s="13" t="s">
        <v>78</v>
      </c>
      <c r="AY476" s="240" t="s">
        <v>156</v>
      </c>
    </row>
    <row r="477" s="16" customFormat="1">
      <c r="A477" s="16"/>
      <c r="B477" s="262"/>
      <c r="C477" s="263"/>
      <c r="D477" s="231" t="s">
        <v>166</v>
      </c>
      <c r="E477" s="264" t="s">
        <v>103</v>
      </c>
      <c r="F477" s="265" t="s">
        <v>232</v>
      </c>
      <c r="G477" s="263"/>
      <c r="H477" s="266">
        <v>73.957999999999998</v>
      </c>
      <c r="I477" s="267"/>
      <c r="J477" s="263"/>
      <c r="K477" s="263"/>
      <c r="L477" s="268"/>
      <c r="M477" s="269"/>
      <c r="N477" s="270"/>
      <c r="O477" s="270"/>
      <c r="P477" s="270"/>
      <c r="Q477" s="270"/>
      <c r="R477" s="270"/>
      <c r="S477" s="270"/>
      <c r="T477" s="271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72" t="s">
        <v>166</v>
      </c>
      <c r="AU477" s="272" t="s">
        <v>88</v>
      </c>
      <c r="AV477" s="16" t="s">
        <v>233</v>
      </c>
      <c r="AW477" s="16" t="s">
        <v>34</v>
      </c>
      <c r="AX477" s="16" t="s">
        <v>78</v>
      </c>
      <c r="AY477" s="272" t="s">
        <v>156</v>
      </c>
    </row>
    <row r="478" s="13" customFormat="1">
      <c r="A478" s="13"/>
      <c r="B478" s="229"/>
      <c r="C478" s="230"/>
      <c r="D478" s="231" t="s">
        <v>166</v>
      </c>
      <c r="E478" s="232" t="s">
        <v>1</v>
      </c>
      <c r="F478" s="233" t="s">
        <v>756</v>
      </c>
      <c r="G478" s="230"/>
      <c r="H478" s="234">
        <v>70.840000000000003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166</v>
      </c>
      <c r="AU478" s="240" t="s">
        <v>88</v>
      </c>
      <c r="AV478" s="13" t="s">
        <v>88</v>
      </c>
      <c r="AW478" s="13" t="s">
        <v>34</v>
      </c>
      <c r="AX478" s="13" t="s">
        <v>78</v>
      </c>
      <c r="AY478" s="240" t="s">
        <v>156</v>
      </c>
    </row>
    <row r="479" s="16" customFormat="1">
      <c r="A479" s="16"/>
      <c r="B479" s="262"/>
      <c r="C479" s="263"/>
      <c r="D479" s="231" t="s">
        <v>166</v>
      </c>
      <c r="E479" s="264" t="s">
        <v>108</v>
      </c>
      <c r="F479" s="265" t="s">
        <v>232</v>
      </c>
      <c r="G479" s="263"/>
      <c r="H479" s="266">
        <v>70.840000000000003</v>
      </c>
      <c r="I479" s="267"/>
      <c r="J479" s="263"/>
      <c r="K479" s="263"/>
      <c r="L479" s="268"/>
      <c r="M479" s="269"/>
      <c r="N479" s="270"/>
      <c r="O479" s="270"/>
      <c r="P479" s="270"/>
      <c r="Q479" s="270"/>
      <c r="R479" s="270"/>
      <c r="S479" s="270"/>
      <c r="T479" s="271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72" t="s">
        <v>166</v>
      </c>
      <c r="AU479" s="272" t="s">
        <v>88</v>
      </c>
      <c r="AV479" s="16" t="s">
        <v>233</v>
      </c>
      <c r="AW479" s="16" t="s">
        <v>34</v>
      </c>
      <c r="AX479" s="16" t="s">
        <v>78</v>
      </c>
      <c r="AY479" s="272" t="s">
        <v>156</v>
      </c>
    </row>
    <row r="480" s="14" customFormat="1">
      <c r="A480" s="14"/>
      <c r="B480" s="241"/>
      <c r="C480" s="242"/>
      <c r="D480" s="231" t="s">
        <v>166</v>
      </c>
      <c r="E480" s="243" t="s">
        <v>1</v>
      </c>
      <c r="F480" s="244" t="s">
        <v>172</v>
      </c>
      <c r="G480" s="242"/>
      <c r="H480" s="245">
        <v>144.798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1" t="s">
        <v>166</v>
      </c>
      <c r="AU480" s="251" t="s">
        <v>88</v>
      </c>
      <c r="AV480" s="14" t="s">
        <v>164</v>
      </c>
      <c r="AW480" s="14" t="s">
        <v>34</v>
      </c>
      <c r="AX480" s="14" t="s">
        <v>86</v>
      </c>
      <c r="AY480" s="251" t="s">
        <v>156</v>
      </c>
    </row>
    <row r="481" s="2" customFormat="1" ht="33" customHeight="1">
      <c r="A481" s="39"/>
      <c r="B481" s="40"/>
      <c r="C481" s="216" t="s">
        <v>757</v>
      </c>
      <c r="D481" s="216" t="s">
        <v>159</v>
      </c>
      <c r="E481" s="217" t="s">
        <v>758</v>
      </c>
      <c r="F481" s="218" t="s">
        <v>759</v>
      </c>
      <c r="G481" s="219" t="s">
        <v>162</v>
      </c>
      <c r="H481" s="220">
        <v>73.957999999999998</v>
      </c>
      <c r="I481" s="221"/>
      <c r="J481" s="222">
        <f>ROUND(I481*H481,2)</f>
        <v>0</v>
      </c>
      <c r="K481" s="218" t="s">
        <v>163</v>
      </c>
      <c r="L481" s="45"/>
      <c r="M481" s="223" t="s">
        <v>1</v>
      </c>
      <c r="N481" s="224" t="s">
        <v>43</v>
      </c>
      <c r="O481" s="92"/>
      <c r="P481" s="225">
        <f>O481*H481</f>
        <v>0</v>
      </c>
      <c r="Q481" s="225">
        <v>1.0000000000000001E-05</v>
      </c>
      <c r="R481" s="225">
        <f>Q481*H481</f>
        <v>0.0007395800000000001</v>
      </c>
      <c r="S481" s="225">
        <v>0</v>
      </c>
      <c r="T481" s="226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7" t="s">
        <v>328</v>
      </c>
      <c r="AT481" s="227" t="s">
        <v>159</v>
      </c>
      <c r="AU481" s="227" t="s">
        <v>88</v>
      </c>
      <c r="AY481" s="18" t="s">
        <v>156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18" t="s">
        <v>86</v>
      </c>
      <c r="BK481" s="228">
        <f>ROUND(I481*H481,2)</f>
        <v>0</v>
      </c>
      <c r="BL481" s="18" t="s">
        <v>328</v>
      </c>
      <c r="BM481" s="227" t="s">
        <v>760</v>
      </c>
    </row>
    <row r="482" s="13" customFormat="1">
      <c r="A482" s="13"/>
      <c r="B482" s="229"/>
      <c r="C482" s="230"/>
      <c r="D482" s="231" t="s">
        <v>166</v>
      </c>
      <c r="E482" s="232" t="s">
        <v>1</v>
      </c>
      <c r="F482" s="233" t="s">
        <v>103</v>
      </c>
      <c r="G482" s="230"/>
      <c r="H482" s="234">
        <v>73.957999999999998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166</v>
      </c>
      <c r="AU482" s="240" t="s">
        <v>88</v>
      </c>
      <c r="AV482" s="13" t="s">
        <v>88</v>
      </c>
      <c r="AW482" s="13" t="s">
        <v>34</v>
      </c>
      <c r="AX482" s="13" t="s">
        <v>78</v>
      </c>
      <c r="AY482" s="240" t="s">
        <v>156</v>
      </c>
    </row>
    <row r="483" s="14" customFormat="1">
      <c r="A483" s="14"/>
      <c r="B483" s="241"/>
      <c r="C483" s="242"/>
      <c r="D483" s="231" t="s">
        <v>166</v>
      </c>
      <c r="E483" s="243" t="s">
        <v>1</v>
      </c>
      <c r="F483" s="244" t="s">
        <v>172</v>
      </c>
      <c r="G483" s="242"/>
      <c r="H483" s="245">
        <v>73.957999999999998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1" t="s">
        <v>166</v>
      </c>
      <c r="AU483" s="251" t="s">
        <v>88</v>
      </c>
      <c r="AV483" s="14" t="s">
        <v>164</v>
      </c>
      <c r="AW483" s="14" t="s">
        <v>34</v>
      </c>
      <c r="AX483" s="14" t="s">
        <v>86</v>
      </c>
      <c r="AY483" s="251" t="s">
        <v>156</v>
      </c>
    </row>
    <row r="484" s="12" customFormat="1" ht="25.92" customHeight="1">
      <c r="A484" s="12"/>
      <c r="B484" s="200"/>
      <c r="C484" s="201"/>
      <c r="D484" s="202" t="s">
        <v>77</v>
      </c>
      <c r="E484" s="203" t="s">
        <v>761</v>
      </c>
      <c r="F484" s="203" t="s">
        <v>762</v>
      </c>
      <c r="G484" s="201"/>
      <c r="H484" s="201"/>
      <c r="I484" s="204"/>
      <c r="J484" s="205">
        <f>BK484</f>
        <v>0</v>
      </c>
      <c r="K484" s="201"/>
      <c r="L484" s="206"/>
      <c r="M484" s="207"/>
      <c r="N484" s="208"/>
      <c r="O484" s="208"/>
      <c r="P484" s="209">
        <f>SUM(P485:P491)</f>
        <v>0</v>
      </c>
      <c r="Q484" s="208"/>
      <c r="R484" s="209">
        <f>SUM(R485:R491)</f>
        <v>0</v>
      </c>
      <c r="S484" s="208"/>
      <c r="T484" s="210">
        <f>SUM(T485:T491)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11" t="s">
        <v>210</v>
      </c>
      <c r="AT484" s="212" t="s">
        <v>77</v>
      </c>
      <c r="AU484" s="212" t="s">
        <v>78</v>
      </c>
      <c r="AY484" s="211" t="s">
        <v>156</v>
      </c>
      <c r="BK484" s="213">
        <f>SUM(BK485:BK491)</f>
        <v>0</v>
      </c>
    </row>
    <row r="485" s="2" customFormat="1" ht="24.15" customHeight="1">
      <c r="A485" s="39"/>
      <c r="B485" s="40"/>
      <c r="C485" s="216" t="s">
        <v>763</v>
      </c>
      <c r="D485" s="216" t="s">
        <v>159</v>
      </c>
      <c r="E485" s="217" t="s">
        <v>764</v>
      </c>
      <c r="F485" s="218" t="s">
        <v>765</v>
      </c>
      <c r="G485" s="219" t="s">
        <v>409</v>
      </c>
      <c r="H485" s="220">
        <v>1</v>
      </c>
      <c r="I485" s="221"/>
      <c r="J485" s="222">
        <f>ROUND(I485*H485,2)</f>
        <v>0</v>
      </c>
      <c r="K485" s="218" t="s">
        <v>1</v>
      </c>
      <c r="L485" s="45"/>
      <c r="M485" s="223" t="s">
        <v>1</v>
      </c>
      <c r="N485" s="224" t="s">
        <v>43</v>
      </c>
      <c r="O485" s="92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7" t="s">
        <v>766</v>
      </c>
      <c r="AT485" s="227" t="s">
        <v>159</v>
      </c>
      <c r="AU485" s="227" t="s">
        <v>86</v>
      </c>
      <c r="AY485" s="18" t="s">
        <v>156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18" t="s">
        <v>86</v>
      </c>
      <c r="BK485" s="228">
        <f>ROUND(I485*H485,2)</f>
        <v>0</v>
      </c>
      <c r="BL485" s="18" t="s">
        <v>766</v>
      </c>
      <c r="BM485" s="227" t="s">
        <v>767</v>
      </c>
    </row>
    <row r="486" s="2" customFormat="1" ht="33" customHeight="1">
      <c r="A486" s="39"/>
      <c r="B486" s="40"/>
      <c r="C486" s="216" t="s">
        <v>768</v>
      </c>
      <c r="D486" s="216" t="s">
        <v>159</v>
      </c>
      <c r="E486" s="217" t="s">
        <v>769</v>
      </c>
      <c r="F486" s="218" t="s">
        <v>770</v>
      </c>
      <c r="G486" s="219" t="s">
        <v>409</v>
      </c>
      <c r="H486" s="220">
        <v>1</v>
      </c>
      <c r="I486" s="221"/>
      <c r="J486" s="222">
        <f>ROUND(I486*H486,2)</f>
        <v>0</v>
      </c>
      <c r="K486" s="218" t="s">
        <v>1</v>
      </c>
      <c r="L486" s="45"/>
      <c r="M486" s="223" t="s">
        <v>1</v>
      </c>
      <c r="N486" s="224" t="s">
        <v>43</v>
      </c>
      <c r="O486" s="92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7" t="s">
        <v>766</v>
      </c>
      <c r="AT486" s="227" t="s">
        <v>159</v>
      </c>
      <c r="AU486" s="227" t="s">
        <v>86</v>
      </c>
      <c r="AY486" s="18" t="s">
        <v>156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18" t="s">
        <v>86</v>
      </c>
      <c r="BK486" s="228">
        <f>ROUND(I486*H486,2)</f>
        <v>0</v>
      </c>
      <c r="BL486" s="18" t="s">
        <v>766</v>
      </c>
      <c r="BM486" s="227" t="s">
        <v>771</v>
      </c>
    </row>
    <row r="487" s="2" customFormat="1" ht="24.15" customHeight="1">
      <c r="A487" s="39"/>
      <c r="B487" s="40"/>
      <c r="C487" s="216" t="s">
        <v>772</v>
      </c>
      <c r="D487" s="216" t="s">
        <v>159</v>
      </c>
      <c r="E487" s="217" t="s">
        <v>773</v>
      </c>
      <c r="F487" s="218" t="s">
        <v>774</v>
      </c>
      <c r="G487" s="219" t="s">
        <v>409</v>
      </c>
      <c r="H487" s="220">
        <v>1</v>
      </c>
      <c r="I487" s="221"/>
      <c r="J487" s="222">
        <f>ROUND(I487*H487,2)</f>
        <v>0</v>
      </c>
      <c r="K487" s="218" t="s">
        <v>1</v>
      </c>
      <c r="L487" s="45"/>
      <c r="M487" s="223" t="s">
        <v>1</v>
      </c>
      <c r="N487" s="224" t="s">
        <v>43</v>
      </c>
      <c r="O487" s="92"/>
      <c r="P487" s="225">
        <f>O487*H487</f>
        <v>0</v>
      </c>
      <c r="Q487" s="225">
        <v>0</v>
      </c>
      <c r="R487" s="225">
        <f>Q487*H487</f>
        <v>0</v>
      </c>
      <c r="S487" s="225">
        <v>0</v>
      </c>
      <c r="T487" s="226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7" t="s">
        <v>766</v>
      </c>
      <c r="AT487" s="227" t="s">
        <v>159</v>
      </c>
      <c r="AU487" s="227" t="s">
        <v>86</v>
      </c>
      <c r="AY487" s="18" t="s">
        <v>156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18" t="s">
        <v>86</v>
      </c>
      <c r="BK487" s="228">
        <f>ROUND(I487*H487,2)</f>
        <v>0</v>
      </c>
      <c r="BL487" s="18" t="s">
        <v>766</v>
      </c>
      <c r="BM487" s="227" t="s">
        <v>775</v>
      </c>
    </row>
    <row r="488" s="2" customFormat="1" ht="16.5" customHeight="1">
      <c r="A488" s="39"/>
      <c r="B488" s="40"/>
      <c r="C488" s="216" t="s">
        <v>776</v>
      </c>
      <c r="D488" s="216" t="s">
        <v>159</v>
      </c>
      <c r="E488" s="217" t="s">
        <v>777</v>
      </c>
      <c r="F488" s="218" t="s">
        <v>778</v>
      </c>
      <c r="G488" s="219" t="s">
        <v>409</v>
      </c>
      <c r="H488" s="220">
        <v>1</v>
      </c>
      <c r="I488" s="221"/>
      <c r="J488" s="222">
        <f>ROUND(I488*H488,2)</f>
        <v>0</v>
      </c>
      <c r="K488" s="218" t="s">
        <v>1</v>
      </c>
      <c r="L488" s="45"/>
      <c r="M488" s="223" t="s">
        <v>1</v>
      </c>
      <c r="N488" s="224" t="s">
        <v>43</v>
      </c>
      <c r="O488" s="92"/>
      <c r="P488" s="225">
        <f>O488*H488</f>
        <v>0</v>
      </c>
      <c r="Q488" s="225">
        <v>0</v>
      </c>
      <c r="R488" s="225">
        <f>Q488*H488</f>
        <v>0</v>
      </c>
      <c r="S488" s="225">
        <v>0</v>
      </c>
      <c r="T488" s="226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7" t="s">
        <v>766</v>
      </c>
      <c r="AT488" s="227" t="s">
        <v>159</v>
      </c>
      <c r="AU488" s="227" t="s">
        <v>86</v>
      </c>
      <c r="AY488" s="18" t="s">
        <v>156</v>
      </c>
      <c r="BE488" s="228">
        <f>IF(N488="základní",J488,0)</f>
        <v>0</v>
      </c>
      <c r="BF488" s="228">
        <f>IF(N488="snížená",J488,0)</f>
        <v>0</v>
      </c>
      <c r="BG488" s="228">
        <f>IF(N488="zákl. přenesená",J488,0)</f>
        <v>0</v>
      </c>
      <c r="BH488" s="228">
        <f>IF(N488="sníž. přenesená",J488,0)</f>
        <v>0</v>
      </c>
      <c r="BI488" s="228">
        <f>IF(N488="nulová",J488,0)</f>
        <v>0</v>
      </c>
      <c r="BJ488" s="18" t="s">
        <v>86</v>
      </c>
      <c r="BK488" s="228">
        <f>ROUND(I488*H488,2)</f>
        <v>0</v>
      </c>
      <c r="BL488" s="18" t="s">
        <v>766</v>
      </c>
      <c r="BM488" s="227" t="s">
        <v>779</v>
      </c>
    </row>
    <row r="489" s="2" customFormat="1" ht="16.5" customHeight="1">
      <c r="A489" s="39"/>
      <c r="B489" s="40"/>
      <c r="C489" s="216" t="s">
        <v>780</v>
      </c>
      <c r="D489" s="216" t="s">
        <v>159</v>
      </c>
      <c r="E489" s="217" t="s">
        <v>781</v>
      </c>
      <c r="F489" s="218" t="s">
        <v>782</v>
      </c>
      <c r="G489" s="219" t="s">
        <v>409</v>
      </c>
      <c r="H489" s="220">
        <v>1</v>
      </c>
      <c r="I489" s="221"/>
      <c r="J489" s="222">
        <f>ROUND(I489*H489,2)</f>
        <v>0</v>
      </c>
      <c r="K489" s="218" t="s">
        <v>1</v>
      </c>
      <c r="L489" s="45"/>
      <c r="M489" s="223" t="s">
        <v>1</v>
      </c>
      <c r="N489" s="224" t="s">
        <v>43</v>
      </c>
      <c r="O489" s="92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7" t="s">
        <v>766</v>
      </c>
      <c r="AT489" s="227" t="s">
        <v>159</v>
      </c>
      <c r="AU489" s="227" t="s">
        <v>86</v>
      </c>
      <c r="AY489" s="18" t="s">
        <v>156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18" t="s">
        <v>86</v>
      </c>
      <c r="BK489" s="228">
        <f>ROUND(I489*H489,2)</f>
        <v>0</v>
      </c>
      <c r="BL489" s="18" t="s">
        <v>766</v>
      </c>
      <c r="BM489" s="227" t="s">
        <v>783</v>
      </c>
    </row>
    <row r="490" s="2" customFormat="1" ht="16.5" customHeight="1">
      <c r="A490" s="39"/>
      <c r="B490" s="40"/>
      <c r="C490" s="216" t="s">
        <v>784</v>
      </c>
      <c r="D490" s="216" t="s">
        <v>159</v>
      </c>
      <c r="E490" s="217" t="s">
        <v>785</v>
      </c>
      <c r="F490" s="218" t="s">
        <v>786</v>
      </c>
      <c r="G490" s="219" t="s">
        <v>409</v>
      </c>
      <c r="H490" s="220">
        <v>1</v>
      </c>
      <c r="I490" s="221"/>
      <c r="J490" s="222">
        <f>ROUND(I490*H490,2)</f>
        <v>0</v>
      </c>
      <c r="K490" s="218" t="s">
        <v>1</v>
      </c>
      <c r="L490" s="45"/>
      <c r="M490" s="223" t="s">
        <v>1</v>
      </c>
      <c r="N490" s="224" t="s">
        <v>43</v>
      </c>
      <c r="O490" s="92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7" t="s">
        <v>766</v>
      </c>
      <c r="AT490" s="227" t="s">
        <v>159</v>
      </c>
      <c r="AU490" s="227" t="s">
        <v>86</v>
      </c>
      <c r="AY490" s="18" t="s">
        <v>156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8" t="s">
        <v>86</v>
      </c>
      <c r="BK490" s="228">
        <f>ROUND(I490*H490,2)</f>
        <v>0</v>
      </c>
      <c r="BL490" s="18" t="s">
        <v>766</v>
      </c>
      <c r="BM490" s="227" t="s">
        <v>787</v>
      </c>
    </row>
    <row r="491" s="2" customFormat="1" ht="33" customHeight="1">
      <c r="A491" s="39"/>
      <c r="B491" s="40"/>
      <c r="C491" s="216" t="s">
        <v>788</v>
      </c>
      <c r="D491" s="216" t="s">
        <v>159</v>
      </c>
      <c r="E491" s="217" t="s">
        <v>789</v>
      </c>
      <c r="F491" s="218" t="s">
        <v>790</v>
      </c>
      <c r="G491" s="219" t="s">
        <v>409</v>
      </c>
      <c r="H491" s="220">
        <v>1</v>
      </c>
      <c r="I491" s="221"/>
      <c r="J491" s="222">
        <f>ROUND(I491*H491,2)</f>
        <v>0</v>
      </c>
      <c r="K491" s="218" t="s">
        <v>1</v>
      </c>
      <c r="L491" s="45"/>
      <c r="M491" s="284" t="s">
        <v>1</v>
      </c>
      <c r="N491" s="285" t="s">
        <v>43</v>
      </c>
      <c r="O491" s="286"/>
      <c r="P491" s="287">
        <f>O491*H491</f>
        <v>0</v>
      </c>
      <c r="Q491" s="287">
        <v>0</v>
      </c>
      <c r="R491" s="287">
        <f>Q491*H491</f>
        <v>0</v>
      </c>
      <c r="S491" s="287">
        <v>0</v>
      </c>
      <c r="T491" s="28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7" t="s">
        <v>766</v>
      </c>
      <c r="AT491" s="227" t="s">
        <v>159</v>
      </c>
      <c r="AU491" s="227" t="s">
        <v>86</v>
      </c>
      <c r="AY491" s="18" t="s">
        <v>156</v>
      </c>
      <c r="BE491" s="228">
        <f>IF(N491="základní",J491,0)</f>
        <v>0</v>
      </c>
      <c r="BF491" s="228">
        <f>IF(N491="snížená",J491,0)</f>
        <v>0</v>
      </c>
      <c r="BG491" s="228">
        <f>IF(N491="zákl. přenesená",J491,0)</f>
        <v>0</v>
      </c>
      <c r="BH491" s="228">
        <f>IF(N491="sníž. přenesená",J491,0)</f>
        <v>0</v>
      </c>
      <c r="BI491" s="228">
        <f>IF(N491="nulová",J491,0)</f>
        <v>0</v>
      </c>
      <c r="BJ491" s="18" t="s">
        <v>86</v>
      </c>
      <c r="BK491" s="228">
        <f>ROUND(I491*H491,2)</f>
        <v>0</v>
      </c>
      <c r="BL491" s="18" t="s">
        <v>766</v>
      </c>
      <c r="BM491" s="227" t="s">
        <v>791</v>
      </c>
    </row>
    <row r="492" s="2" customFormat="1" ht="6.96" customHeight="1">
      <c r="A492" s="39"/>
      <c r="B492" s="67"/>
      <c r="C492" s="68"/>
      <c r="D492" s="68"/>
      <c r="E492" s="68"/>
      <c r="F492" s="68"/>
      <c r="G492" s="68"/>
      <c r="H492" s="68"/>
      <c r="I492" s="68"/>
      <c r="J492" s="68"/>
      <c r="K492" s="68"/>
      <c r="L492" s="45"/>
      <c r="M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</sheetData>
  <sheetProtection sheet="1" autoFilter="0" formatColumns="0" formatRows="0" objects="1" scenarios="1" spinCount="100000" saltValue="udC3rddD7HQ5cFN4kHfgsPm0WUmGUeqlKF5jUjYtx4GCGOpG+Zw8Y+IBJG/lYTbkRW6rmc+gts7PnIW0UBxZRg==" hashValue="CqpAqGs+8GHmnwa6o8+cfWJHp0T7htfSfB8zZcVS7jKX3esVj4ynWsYR3C5s7S8GVPK4v4KmEcfIdkf6OgGP5Q==" algorithmName="SHA-512" password="EEA3"/>
  <autoFilter ref="C134:K491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4"/>
      <c r="C3" s="135"/>
      <c r="D3" s="135"/>
      <c r="E3" s="135"/>
      <c r="F3" s="135"/>
      <c r="G3" s="135"/>
      <c r="H3" s="21"/>
    </row>
    <row r="4" s="1" customFormat="1" ht="24.96" customHeight="1">
      <c r="B4" s="21"/>
      <c r="C4" s="136" t="s">
        <v>792</v>
      </c>
      <c r="H4" s="21"/>
    </row>
    <row r="5" s="1" customFormat="1" ht="12" customHeight="1">
      <c r="B5" s="21"/>
      <c r="C5" s="289" t="s">
        <v>13</v>
      </c>
      <c r="D5" s="145" t="s">
        <v>14</v>
      </c>
      <c r="E5" s="1"/>
      <c r="F5" s="1"/>
      <c r="H5" s="21"/>
    </row>
    <row r="6" s="1" customFormat="1" ht="36.96" customHeight="1">
      <c r="B6" s="21"/>
      <c r="C6" s="290" t="s">
        <v>16</v>
      </c>
      <c r="D6" s="291" t="s">
        <v>17</v>
      </c>
      <c r="E6" s="1"/>
      <c r="F6" s="1"/>
      <c r="H6" s="21"/>
    </row>
    <row r="7" s="1" customFormat="1" ht="16.5" customHeight="1">
      <c r="B7" s="21"/>
      <c r="C7" s="138" t="s">
        <v>22</v>
      </c>
      <c r="D7" s="142" t="str">
        <f>'Rekapitulace stavby'!AN8</f>
        <v>26. 8. 2024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9"/>
      <c r="B9" s="292"/>
      <c r="C9" s="293" t="s">
        <v>59</v>
      </c>
      <c r="D9" s="294" t="s">
        <v>60</v>
      </c>
      <c r="E9" s="294" t="s">
        <v>143</v>
      </c>
      <c r="F9" s="295" t="s">
        <v>793</v>
      </c>
      <c r="G9" s="189"/>
      <c r="H9" s="292"/>
    </row>
    <row r="10" s="2" customFormat="1" ht="26.4" customHeight="1">
      <c r="A10" s="39"/>
      <c r="B10" s="45"/>
      <c r="C10" s="296" t="s">
        <v>794</v>
      </c>
      <c r="D10" s="296" t="s">
        <v>84</v>
      </c>
      <c r="E10" s="39"/>
      <c r="F10" s="39"/>
      <c r="G10" s="39"/>
      <c r="H10" s="45"/>
    </row>
    <row r="11" s="2" customFormat="1" ht="16.8" customHeight="1">
      <c r="A11" s="39"/>
      <c r="B11" s="45"/>
      <c r="C11" s="297" t="s">
        <v>89</v>
      </c>
      <c r="D11" s="298" t="s">
        <v>1</v>
      </c>
      <c r="E11" s="299" t="s">
        <v>1</v>
      </c>
      <c r="F11" s="300">
        <v>19.5</v>
      </c>
      <c r="G11" s="39"/>
      <c r="H11" s="45"/>
    </row>
    <row r="12" s="2" customFormat="1" ht="16.8" customHeight="1">
      <c r="A12" s="39"/>
      <c r="B12" s="45"/>
      <c r="C12" s="301" t="s">
        <v>1</v>
      </c>
      <c r="D12" s="301" t="s">
        <v>693</v>
      </c>
      <c r="E12" s="18" t="s">
        <v>1</v>
      </c>
      <c r="F12" s="302">
        <v>0</v>
      </c>
      <c r="G12" s="39"/>
      <c r="H12" s="45"/>
    </row>
    <row r="13" s="2" customFormat="1" ht="16.8" customHeight="1">
      <c r="A13" s="39"/>
      <c r="B13" s="45"/>
      <c r="C13" s="301" t="s">
        <v>1</v>
      </c>
      <c r="D13" s="301" t="s">
        <v>694</v>
      </c>
      <c r="E13" s="18" t="s">
        <v>1</v>
      </c>
      <c r="F13" s="302">
        <v>19.5</v>
      </c>
      <c r="G13" s="39"/>
      <c r="H13" s="45"/>
    </row>
    <row r="14" s="2" customFormat="1" ht="16.8" customHeight="1">
      <c r="A14" s="39"/>
      <c r="B14" s="45"/>
      <c r="C14" s="301" t="s">
        <v>89</v>
      </c>
      <c r="D14" s="301" t="s">
        <v>232</v>
      </c>
      <c r="E14" s="18" t="s">
        <v>1</v>
      </c>
      <c r="F14" s="302">
        <v>19.5</v>
      </c>
      <c r="G14" s="39"/>
      <c r="H14" s="45"/>
    </row>
    <row r="15" s="2" customFormat="1" ht="16.8" customHeight="1">
      <c r="A15" s="39"/>
      <c r="B15" s="45"/>
      <c r="C15" s="303" t="s">
        <v>795</v>
      </c>
      <c r="D15" s="39"/>
      <c r="E15" s="39"/>
      <c r="F15" s="39"/>
      <c r="G15" s="39"/>
      <c r="H15" s="45"/>
    </row>
    <row r="16" s="2" customFormat="1" ht="16.8" customHeight="1">
      <c r="A16" s="39"/>
      <c r="B16" s="45"/>
      <c r="C16" s="301" t="s">
        <v>686</v>
      </c>
      <c r="D16" s="301" t="s">
        <v>687</v>
      </c>
      <c r="E16" s="18" t="s">
        <v>162</v>
      </c>
      <c r="F16" s="302">
        <v>61.659999999999997</v>
      </c>
      <c r="G16" s="39"/>
      <c r="H16" s="45"/>
    </row>
    <row r="17" s="2" customFormat="1" ht="16.8" customHeight="1">
      <c r="A17" s="39"/>
      <c r="B17" s="45"/>
      <c r="C17" s="301" t="s">
        <v>704</v>
      </c>
      <c r="D17" s="301" t="s">
        <v>705</v>
      </c>
      <c r="E17" s="18" t="s">
        <v>162</v>
      </c>
      <c r="F17" s="302">
        <v>19.5</v>
      </c>
      <c r="G17" s="39"/>
      <c r="H17" s="45"/>
    </row>
    <row r="18" s="2" customFormat="1" ht="16.8" customHeight="1">
      <c r="A18" s="39"/>
      <c r="B18" s="45"/>
      <c r="C18" s="297" t="s">
        <v>250</v>
      </c>
      <c r="D18" s="298" t="s">
        <v>1</v>
      </c>
      <c r="E18" s="299" t="s">
        <v>1</v>
      </c>
      <c r="F18" s="300">
        <v>33.75</v>
      </c>
      <c r="G18" s="39"/>
      <c r="H18" s="45"/>
    </row>
    <row r="19" s="2" customFormat="1" ht="16.8" customHeight="1">
      <c r="A19" s="39"/>
      <c r="B19" s="45"/>
      <c r="C19" s="301" t="s">
        <v>1</v>
      </c>
      <c r="D19" s="301" t="s">
        <v>202</v>
      </c>
      <c r="E19" s="18" t="s">
        <v>1</v>
      </c>
      <c r="F19" s="302">
        <v>0</v>
      </c>
      <c r="G19" s="39"/>
      <c r="H19" s="45"/>
    </row>
    <row r="20" s="2" customFormat="1" ht="16.8" customHeight="1">
      <c r="A20" s="39"/>
      <c r="B20" s="45"/>
      <c r="C20" s="301" t="s">
        <v>1</v>
      </c>
      <c r="D20" s="301" t="s">
        <v>249</v>
      </c>
      <c r="E20" s="18" t="s">
        <v>1</v>
      </c>
      <c r="F20" s="302">
        <v>33.75</v>
      </c>
      <c r="G20" s="39"/>
      <c r="H20" s="45"/>
    </row>
    <row r="21" s="2" customFormat="1" ht="16.8" customHeight="1">
      <c r="A21" s="39"/>
      <c r="B21" s="45"/>
      <c r="C21" s="301" t="s">
        <v>250</v>
      </c>
      <c r="D21" s="301" t="s">
        <v>172</v>
      </c>
      <c r="E21" s="18" t="s">
        <v>1</v>
      </c>
      <c r="F21" s="302">
        <v>33.75</v>
      </c>
      <c r="G21" s="39"/>
      <c r="H21" s="45"/>
    </row>
    <row r="22" s="2" customFormat="1" ht="16.8" customHeight="1">
      <c r="A22" s="39"/>
      <c r="B22" s="45"/>
      <c r="C22" s="297" t="s">
        <v>244</v>
      </c>
      <c r="D22" s="298" t="s">
        <v>1</v>
      </c>
      <c r="E22" s="299" t="s">
        <v>1</v>
      </c>
      <c r="F22" s="300">
        <v>88.900000000000006</v>
      </c>
      <c r="G22" s="39"/>
      <c r="H22" s="45"/>
    </row>
    <row r="23" s="2" customFormat="1" ht="16.8" customHeight="1">
      <c r="A23" s="39"/>
      <c r="B23" s="45"/>
      <c r="C23" s="301" t="s">
        <v>1</v>
      </c>
      <c r="D23" s="301" t="s">
        <v>239</v>
      </c>
      <c r="E23" s="18" t="s">
        <v>1</v>
      </c>
      <c r="F23" s="302">
        <v>0</v>
      </c>
      <c r="G23" s="39"/>
      <c r="H23" s="45"/>
    </row>
    <row r="24" s="2" customFormat="1" ht="16.8" customHeight="1">
      <c r="A24" s="39"/>
      <c r="B24" s="45"/>
      <c r="C24" s="301" t="s">
        <v>1</v>
      </c>
      <c r="D24" s="301" t="s">
        <v>240</v>
      </c>
      <c r="E24" s="18" t="s">
        <v>1</v>
      </c>
      <c r="F24" s="302">
        <v>19</v>
      </c>
      <c r="G24" s="39"/>
      <c r="H24" s="45"/>
    </row>
    <row r="25" s="2" customFormat="1" ht="16.8" customHeight="1">
      <c r="A25" s="39"/>
      <c r="B25" s="45"/>
      <c r="C25" s="301" t="s">
        <v>1</v>
      </c>
      <c r="D25" s="301" t="s">
        <v>202</v>
      </c>
      <c r="E25" s="18" t="s">
        <v>1</v>
      </c>
      <c r="F25" s="302">
        <v>0</v>
      </c>
      <c r="G25" s="39"/>
      <c r="H25" s="45"/>
    </row>
    <row r="26" s="2" customFormat="1" ht="16.8" customHeight="1">
      <c r="A26" s="39"/>
      <c r="B26" s="45"/>
      <c r="C26" s="301" t="s">
        <v>1</v>
      </c>
      <c r="D26" s="301" t="s">
        <v>241</v>
      </c>
      <c r="E26" s="18" t="s">
        <v>1</v>
      </c>
      <c r="F26" s="302">
        <v>8.5</v>
      </c>
      <c r="G26" s="39"/>
      <c r="H26" s="45"/>
    </row>
    <row r="27" s="2" customFormat="1" ht="16.8" customHeight="1">
      <c r="A27" s="39"/>
      <c r="B27" s="45"/>
      <c r="C27" s="301" t="s">
        <v>1</v>
      </c>
      <c r="D27" s="301" t="s">
        <v>242</v>
      </c>
      <c r="E27" s="18" t="s">
        <v>1</v>
      </c>
      <c r="F27" s="302">
        <v>30.100000000000001</v>
      </c>
      <c r="G27" s="39"/>
      <c r="H27" s="45"/>
    </row>
    <row r="28" s="2" customFormat="1" ht="16.8" customHeight="1">
      <c r="A28" s="39"/>
      <c r="B28" s="45"/>
      <c r="C28" s="301" t="s">
        <v>1</v>
      </c>
      <c r="D28" s="301" t="s">
        <v>243</v>
      </c>
      <c r="E28" s="18" t="s">
        <v>1</v>
      </c>
      <c r="F28" s="302">
        <v>31.300000000000001</v>
      </c>
      <c r="G28" s="39"/>
      <c r="H28" s="45"/>
    </row>
    <row r="29" s="2" customFormat="1" ht="16.8" customHeight="1">
      <c r="A29" s="39"/>
      <c r="B29" s="45"/>
      <c r="C29" s="301" t="s">
        <v>244</v>
      </c>
      <c r="D29" s="301" t="s">
        <v>172</v>
      </c>
      <c r="E29" s="18" t="s">
        <v>1</v>
      </c>
      <c r="F29" s="302">
        <v>88.900000000000006</v>
      </c>
      <c r="G29" s="39"/>
      <c r="H29" s="45"/>
    </row>
    <row r="30" s="2" customFormat="1" ht="16.8" customHeight="1">
      <c r="A30" s="39"/>
      <c r="B30" s="45"/>
      <c r="C30" s="297" t="s">
        <v>91</v>
      </c>
      <c r="D30" s="298" t="s">
        <v>1</v>
      </c>
      <c r="E30" s="299" t="s">
        <v>1</v>
      </c>
      <c r="F30" s="300">
        <v>91.200000000000003</v>
      </c>
      <c r="G30" s="39"/>
      <c r="H30" s="45"/>
    </row>
    <row r="31" s="2" customFormat="1" ht="16.8" customHeight="1">
      <c r="A31" s="39"/>
      <c r="B31" s="45"/>
      <c r="C31" s="301" t="s">
        <v>1</v>
      </c>
      <c r="D31" s="301" t="s">
        <v>202</v>
      </c>
      <c r="E31" s="18" t="s">
        <v>1</v>
      </c>
      <c r="F31" s="302">
        <v>0</v>
      </c>
      <c r="G31" s="39"/>
      <c r="H31" s="45"/>
    </row>
    <row r="32" s="2" customFormat="1" ht="16.8" customHeight="1">
      <c r="A32" s="39"/>
      <c r="B32" s="45"/>
      <c r="C32" s="301" t="s">
        <v>1</v>
      </c>
      <c r="D32" s="301" t="s">
        <v>255</v>
      </c>
      <c r="E32" s="18" t="s">
        <v>1</v>
      </c>
      <c r="F32" s="302">
        <v>91.200000000000003</v>
      </c>
      <c r="G32" s="39"/>
      <c r="H32" s="45"/>
    </row>
    <row r="33" s="2" customFormat="1" ht="16.8" customHeight="1">
      <c r="A33" s="39"/>
      <c r="B33" s="45"/>
      <c r="C33" s="301" t="s">
        <v>91</v>
      </c>
      <c r="D33" s="301" t="s">
        <v>172</v>
      </c>
      <c r="E33" s="18" t="s">
        <v>1</v>
      </c>
      <c r="F33" s="302">
        <v>91.200000000000003</v>
      </c>
      <c r="G33" s="39"/>
      <c r="H33" s="45"/>
    </row>
    <row r="34" s="2" customFormat="1" ht="16.8" customHeight="1">
      <c r="A34" s="39"/>
      <c r="B34" s="45"/>
      <c r="C34" s="303" t="s">
        <v>795</v>
      </c>
      <c r="D34" s="39"/>
      <c r="E34" s="39"/>
      <c r="F34" s="39"/>
      <c r="G34" s="39"/>
      <c r="H34" s="45"/>
    </row>
    <row r="35" s="2" customFormat="1" ht="16.8" customHeight="1">
      <c r="A35" s="39"/>
      <c r="B35" s="45"/>
      <c r="C35" s="301" t="s">
        <v>252</v>
      </c>
      <c r="D35" s="301" t="s">
        <v>253</v>
      </c>
      <c r="E35" s="18" t="s">
        <v>182</v>
      </c>
      <c r="F35" s="302">
        <v>91.200000000000003</v>
      </c>
      <c r="G35" s="39"/>
      <c r="H35" s="45"/>
    </row>
    <row r="36" s="2" customFormat="1" ht="16.8" customHeight="1">
      <c r="A36" s="39"/>
      <c r="B36" s="45"/>
      <c r="C36" s="301" t="s">
        <v>160</v>
      </c>
      <c r="D36" s="301" t="s">
        <v>161</v>
      </c>
      <c r="E36" s="18" t="s">
        <v>162</v>
      </c>
      <c r="F36" s="302">
        <v>13.68</v>
      </c>
      <c r="G36" s="39"/>
      <c r="H36" s="45"/>
    </row>
    <row r="37" s="2" customFormat="1" ht="16.8" customHeight="1">
      <c r="A37" s="39"/>
      <c r="B37" s="45"/>
      <c r="C37" s="297" t="s">
        <v>94</v>
      </c>
      <c r="D37" s="298" t="s">
        <v>1</v>
      </c>
      <c r="E37" s="299" t="s">
        <v>1</v>
      </c>
      <c r="F37" s="300">
        <v>6.8799999999999999</v>
      </c>
      <c r="G37" s="39"/>
      <c r="H37" s="45"/>
    </row>
    <row r="38" s="2" customFormat="1" ht="16.8" customHeight="1">
      <c r="A38" s="39"/>
      <c r="B38" s="45"/>
      <c r="C38" s="301" t="s">
        <v>1</v>
      </c>
      <c r="D38" s="301" t="s">
        <v>202</v>
      </c>
      <c r="E38" s="18" t="s">
        <v>1</v>
      </c>
      <c r="F38" s="302">
        <v>0</v>
      </c>
      <c r="G38" s="39"/>
      <c r="H38" s="45"/>
    </row>
    <row r="39" s="2" customFormat="1" ht="16.8" customHeight="1">
      <c r="A39" s="39"/>
      <c r="B39" s="45"/>
      <c r="C39" s="301" t="s">
        <v>1</v>
      </c>
      <c r="D39" s="301" t="s">
        <v>644</v>
      </c>
      <c r="E39" s="18" t="s">
        <v>1</v>
      </c>
      <c r="F39" s="302">
        <v>4.0800000000000001</v>
      </c>
      <c r="G39" s="39"/>
      <c r="H39" s="45"/>
    </row>
    <row r="40" s="2" customFormat="1" ht="16.8" customHeight="1">
      <c r="A40" s="39"/>
      <c r="B40" s="45"/>
      <c r="C40" s="301" t="s">
        <v>1</v>
      </c>
      <c r="D40" s="301" t="s">
        <v>645</v>
      </c>
      <c r="E40" s="18" t="s">
        <v>1</v>
      </c>
      <c r="F40" s="302">
        <v>2.7999999999999998</v>
      </c>
      <c r="G40" s="39"/>
      <c r="H40" s="45"/>
    </row>
    <row r="41" s="2" customFormat="1" ht="16.8" customHeight="1">
      <c r="A41" s="39"/>
      <c r="B41" s="45"/>
      <c r="C41" s="301" t="s">
        <v>94</v>
      </c>
      <c r="D41" s="301" t="s">
        <v>172</v>
      </c>
      <c r="E41" s="18" t="s">
        <v>1</v>
      </c>
      <c r="F41" s="302">
        <v>6.8799999999999999</v>
      </c>
      <c r="G41" s="39"/>
      <c r="H41" s="45"/>
    </row>
    <row r="42" s="2" customFormat="1" ht="16.8" customHeight="1">
      <c r="A42" s="39"/>
      <c r="B42" s="45"/>
      <c r="C42" s="303" t="s">
        <v>795</v>
      </c>
      <c r="D42" s="39"/>
      <c r="E42" s="39"/>
      <c r="F42" s="39"/>
      <c r="G42" s="39"/>
      <c r="H42" s="45"/>
    </row>
    <row r="43" s="2" customFormat="1">
      <c r="A43" s="39"/>
      <c r="B43" s="45"/>
      <c r="C43" s="301" t="s">
        <v>641</v>
      </c>
      <c r="D43" s="301" t="s">
        <v>642</v>
      </c>
      <c r="E43" s="18" t="s">
        <v>162</v>
      </c>
      <c r="F43" s="302">
        <v>6.8799999999999999</v>
      </c>
      <c r="G43" s="39"/>
      <c r="H43" s="45"/>
    </row>
    <row r="44" s="2" customFormat="1" ht="16.8" customHeight="1">
      <c r="A44" s="39"/>
      <c r="B44" s="45"/>
      <c r="C44" s="301" t="s">
        <v>625</v>
      </c>
      <c r="D44" s="301" t="s">
        <v>626</v>
      </c>
      <c r="E44" s="18" t="s">
        <v>162</v>
      </c>
      <c r="F44" s="302">
        <v>6.8799999999999999</v>
      </c>
      <c r="G44" s="39"/>
      <c r="H44" s="45"/>
    </row>
    <row r="45" s="2" customFormat="1" ht="16.8" customHeight="1">
      <c r="A45" s="39"/>
      <c r="B45" s="45"/>
      <c r="C45" s="301" t="s">
        <v>629</v>
      </c>
      <c r="D45" s="301" t="s">
        <v>630</v>
      </c>
      <c r="E45" s="18" t="s">
        <v>162</v>
      </c>
      <c r="F45" s="302">
        <v>6.8799999999999999</v>
      </c>
      <c r="G45" s="39"/>
      <c r="H45" s="45"/>
    </row>
    <row r="46" s="2" customFormat="1" ht="16.8" customHeight="1">
      <c r="A46" s="39"/>
      <c r="B46" s="45"/>
      <c r="C46" s="301" t="s">
        <v>633</v>
      </c>
      <c r="D46" s="301" t="s">
        <v>634</v>
      </c>
      <c r="E46" s="18" t="s">
        <v>162</v>
      </c>
      <c r="F46" s="302">
        <v>6.8799999999999999</v>
      </c>
      <c r="G46" s="39"/>
      <c r="H46" s="45"/>
    </row>
    <row r="47" s="2" customFormat="1" ht="16.8" customHeight="1">
      <c r="A47" s="39"/>
      <c r="B47" s="45"/>
      <c r="C47" s="301" t="s">
        <v>637</v>
      </c>
      <c r="D47" s="301" t="s">
        <v>638</v>
      </c>
      <c r="E47" s="18" t="s">
        <v>162</v>
      </c>
      <c r="F47" s="302">
        <v>6.8799999999999999</v>
      </c>
      <c r="G47" s="39"/>
      <c r="H47" s="45"/>
    </row>
    <row r="48" s="2" customFormat="1" ht="16.8" customHeight="1">
      <c r="A48" s="39"/>
      <c r="B48" s="45"/>
      <c r="C48" s="301" t="s">
        <v>663</v>
      </c>
      <c r="D48" s="301" t="s">
        <v>664</v>
      </c>
      <c r="E48" s="18" t="s">
        <v>162</v>
      </c>
      <c r="F48" s="302">
        <v>6.8799999999999999</v>
      </c>
      <c r="G48" s="39"/>
      <c r="H48" s="45"/>
    </row>
    <row r="49" s="2" customFormat="1" ht="16.8" customHeight="1">
      <c r="A49" s="39"/>
      <c r="B49" s="45"/>
      <c r="C49" s="301" t="s">
        <v>647</v>
      </c>
      <c r="D49" s="301" t="s">
        <v>648</v>
      </c>
      <c r="E49" s="18" t="s">
        <v>162</v>
      </c>
      <c r="F49" s="302">
        <v>7.5679999999999996</v>
      </c>
      <c r="G49" s="39"/>
      <c r="H49" s="45"/>
    </row>
    <row r="50" s="2" customFormat="1" ht="16.8" customHeight="1">
      <c r="A50" s="39"/>
      <c r="B50" s="45"/>
      <c r="C50" s="297" t="s">
        <v>96</v>
      </c>
      <c r="D50" s="298" t="s">
        <v>1</v>
      </c>
      <c r="E50" s="299" t="s">
        <v>1</v>
      </c>
      <c r="F50" s="300">
        <v>40.200000000000003</v>
      </c>
      <c r="G50" s="39"/>
      <c r="H50" s="45"/>
    </row>
    <row r="51" s="2" customFormat="1" ht="16.8" customHeight="1">
      <c r="A51" s="39"/>
      <c r="B51" s="45"/>
      <c r="C51" s="301" t="s">
        <v>1</v>
      </c>
      <c r="D51" s="301" t="s">
        <v>691</v>
      </c>
      <c r="E51" s="18" t="s">
        <v>1</v>
      </c>
      <c r="F51" s="302">
        <v>0</v>
      </c>
      <c r="G51" s="39"/>
      <c r="H51" s="45"/>
    </row>
    <row r="52" s="2" customFormat="1" ht="16.8" customHeight="1">
      <c r="A52" s="39"/>
      <c r="B52" s="45"/>
      <c r="C52" s="301" t="s">
        <v>1</v>
      </c>
      <c r="D52" s="301" t="s">
        <v>692</v>
      </c>
      <c r="E52" s="18" t="s">
        <v>1</v>
      </c>
      <c r="F52" s="302">
        <v>40.200000000000003</v>
      </c>
      <c r="G52" s="39"/>
      <c r="H52" s="45"/>
    </row>
    <row r="53" s="2" customFormat="1" ht="16.8" customHeight="1">
      <c r="A53" s="39"/>
      <c r="B53" s="45"/>
      <c r="C53" s="301" t="s">
        <v>96</v>
      </c>
      <c r="D53" s="301" t="s">
        <v>232</v>
      </c>
      <c r="E53" s="18" t="s">
        <v>1</v>
      </c>
      <c r="F53" s="302">
        <v>40.200000000000003</v>
      </c>
      <c r="G53" s="39"/>
      <c r="H53" s="45"/>
    </row>
    <row r="54" s="2" customFormat="1" ht="16.8" customHeight="1">
      <c r="A54" s="39"/>
      <c r="B54" s="45"/>
      <c r="C54" s="303" t="s">
        <v>795</v>
      </c>
      <c r="D54" s="39"/>
      <c r="E54" s="39"/>
      <c r="F54" s="39"/>
      <c r="G54" s="39"/>
      <c r="H54" s="45"/>
    </row>
    <row r="55" s="2" customFormat="1" ht="16.8" customHeight="1">
      <c r="A55" s="39"/>
      <c r="B55" s="45"/>
      <c r="C55" s="301" t="s">
        <v>686</v>
      </c>
      <c r="D55" s="301" t="s">
        <v>687</v>
      </c>
      <c r="E55" s="18" t="s">
        <v>162</v>
      </c>
      <c r="F55" s="302">
        <v>61.659999999999997</v>
      </c>
      <c r="G55" s="39"/>
      <c r="H55" s="45"/>
    </row>
    <row r="56" s="2" customFormat="1" ht="16.8" customHeight="1">
      <c r="A56" s="39"/>
      <c r="B56" s="45"/>
      <c r="C56" s="301" t="s">
        <v>708</v>
      </c>
      <c r="D56" s="301" t="s">
        <v>709</v>
      </c>
      <c r="E56" s="18" t="s">
        <v>182</v>
      </c>
      <c r="F56" s="302">
        <v>40.200000000000003</v>
      </c>
      <c r="G56" s="39"/>
      <c r="H56" s="45"/>
    </row>
    <row r="57" s="2" customFormat="1" ht="16.8" customHeight="1">
      <c r="A57" s="39"/>
      <c r="B57" s="45"/>
      <c r="C57" s="297" t="s">
        <v>98</v>
      </c>
      <c r="D57" s="298" t="s">
        <v>1</v>
      </c>
      <c r="E57" s="299" t="s">
        <v>1</v>
      </c>
      <c r="F57" s="300">
        <v>1.96</v>
      </c>
      <c r="G57" s="39"/>
      <c r="H57" s="45"/>
    </row>
    <row r="58" s="2" customFormat="1" ht="16.8" customHeight="1">
      <c r="A58" s="39"/>
      <c r="B58" s="45"/>
      <c r="C58" s="301" t="s">
        <v>1</v>
      </c>
      <c r="D58" s="301" t="s">
        <v>689</v>
      </c>
      <c r="E58" s="18" t="s">
        <v>1</v>
      </c>
      <c r="F58" s="302">
        <v>0</v>
      </c>
      <c r="G58" s="39"/>
      <c r="H58" s="45"/>
    </row>
    <row r="59" s="2" customFormat="1" ht="16.8" customHeight="1">
      <c r="A59" s="39"/>
      <c r="B59" s="45"/>
      <c r="C59" s="301" t="s">
        <v>1</v>
      </c>
      <c r="D59" s="301" t="s">
        <v>690</v>
      </c>
      <c r="E59" s="18" t="s">
        <v>1</v>
      </c>
      <c r="F59" s="302">
        <v>1.96</v>
      </c>
      <c r="G59" s="39"/>
      <c r="H59" s="45"/>
    </row>
    <row r="60" s="2" customFormat="1" ht="16.8" customHeight="1">
      <c r="A60" s="39"/>
      <c r="B60" s="45"/>
      <c r="C60" s="301" t="s">
        <v>98</v>
      </c>
      <c r="D60" s="301" t="s">
        <v>232</v>
      </c>
      <c r="E60" s="18" t="s">
        <v>1</v>
      </c>
      <c r="F60" s="302">
        <v>1.96</v>
      </c>
      <c r="G60" s="39"/>
      <c r="H60" s="45"/>
    </row>
    <row r="61" s="2" customFormat="1" ht="16.8" customHeight="1">
      <c r="A61" s="39"/>
      <c r="B61" s="45"/>
      <c r="C61" s="303" t="s">
        <v>795</v>
      </c>
      <c r="D61" s="39"/>
      <c r="E61" s="39"/>
      <c r="F61" s="39"/>
      <c r="G61" s="39"/>
      <c r="H61" s="45"/>
    </row>
    <row r="62" s="2" customFormat="1" ht="16.8" customHeight="1">
      <c r="A62" s="39"/>
      <c r="B62" s="45"/>
      <c r="C62" s="301" t="s">
        <v>686</v>
      </c>
      <c r="D62" s="301" t="s">
        <v>687</v>
      </c>
      <c r="E62" s="18" t="s">
        <v>162</v>
      </c>
      <c r="F62" s="302">
        <v>61.659999999999997</v>
      </c>
      <c r="G62" s="39"/>
      <c r="H62" s="45"/>
    </row>
    <row r="63" s="2" customFormat="1" ht="16.8" customHeight="1">
      <c r="A63" s="39"/>
      <c r="B63" s="45"/>
      <c r="C63" s="301" t="s">
        <v>696</v>
      </c>
      <c r="D63" s="301" t="s">
        <v>697</v>
      </c>
      <c r="E63" s="18" t="s">
        <v>162</v>
      </c>
      <c r="F63" s="302">
        <v>1.96</v>
      </c>
      <c r="G63" s="39"/>
      <c r="H63" s="45"/>
    </row>
    <row r="64" s="2" customFormat="1" ht="16.8" customHeight="1">
      <c r="A64" s="39"/>
      <c r="B64" s="45"/>
      <c r="C64" s="301" t="s">
        <v>700</v>
      </c>
      <c r="D64" s="301" t="s">
        <v>701</v>
      </c>
      <c r="E64" s="18" t="s">
        <v>162</v>
      </c>
      <c r="F64" s="302">
        <v>1.96</v>
      </c>
      <c r="G64" s="39"/>
      <c r="H64" s="45"/>
    </row>
    <row r="65" s="2" customFormat="1" ht="16.8" customHeight="1">
      <c r="A65" s="39"/>
      <c r="B65" s="45"/>
      <c r="C65" s="297" t="s">
        <v>608</v>
      </c>
      <c r="D65" s="298" t="s">
        <v>1</v>
      </c>
      <c r="E65" s="299" t="s">
        <v>1</v>
      </c>
      <c r="F65" s="300">
        <v>49.100000000000001</v>
      </c>
      <c r="G65" s="39"/>
      <c r="H65" s="45"/>
    </row>
    <row r="66" s="2" customFormat="1" ht="16.8" customHeight="1">
      <c r="A66" s="39"/>
      <c r="B66" s="45"/>
      <c r="C66" s="301" t="s">
        <v>1</v>
      </c>
      <c r="D66" s="301" t="s">
        <v>607</v>
      </c>
      <c r="E66" s="18" t="s">
        <v>1</v>
      </c>
      <c r="F66" s="302">
        <v>49.100000000000001</v>
      </c>
      <c r="G66" s="39"/>
      <c r="H66" s="45"/>
    </row>
    <row r="67" s="2" customFormat="1" ht="16.8" customHeight="1">
      <c r="A67" s="39"/>
      <c r="B67" s="45"/>
      <c r="C67" s="301" t="s">
        <v>608</v>
      </c>
      <c r="D67" s="301" t="s">
        <v>172</v>
      </c>
      <c r="E67" s="18" t="s">
        <v>1</v>
      </c>
      <c r="F67" s="302">
        <v>49.100000000000001</v>
      </c>
      <c r="G67" s="39"/>
      <c r="H67" s="45"/>
    </row>
    <row r="68" s="2" customFormat="1" ht="16.8" customHeight="1">
      <c r="A68" s="39"/>
      <c r="B68" s="45"/>
      <c r="C68" s="297" t="s">
        <v>100</v>
      </c>
      <c r="D68" s="298" t="s">
        <v>1</v>
      </c>
      <c r="E68" s="299" t="s">
        <v>1</v>
      </c>
      <c r="F68" s="300">
        <v>72.129999999999995</v>
      </c>
      <c r="G68" s="39"/>
      <c r="H68" s="45"/>
    </row>
    <row r="69" s="2" customFormat="1" ht="16.8" customHeight="1">
      <c r="A69" s="39"/>
      <c r="B69" s="45"/>
      <c r="C69" s="301" t="s">
        <v>1</v>
      </c>
      <c r="D69" s="301" t="s">
        <v>574</v>
      </c>
      <c r="E69" s="18" t="s">
        <v>1</v>
      </c>
      <c r="F69" s="302">
        <v>72.129999999999995</v>
      </c>
      <c r="G69" s="39"/>
      <c r="H69" s="45"/>
    </row>
    <row r="70" s="2" customFormat="1" ht="16.8" customHeight="1">
      <c r="A70" s="39"/>
      <c r="B70" s="45"/>
      <c r="C70" s="301" t="s">
        <v>100</v>
      </c>
      <c r="D70" s="301" t="s">
        <v>172</v>
      </c>
      <c r="E70" s="18" t="s">
        <v>1</v>
      </c>
      <c r="F70" s="302">
        <v>72.129999999999995</v>
      </c>
      <c r="G70" s="39"/>
      <c r="H70" s="45"/>
    </row>
    <row r="71" s="2" customFormat="1" ht="16.8" customHeight="1">
      <c r="A71" s="39"/>
      <c r="B71" s="45"/>
      <c r="C71" s="303" t="s">
        <v>795</v>
      </c>
      <c r="D71" s="39"/>
      <c r="E71" s="39"/>
      <c r="F71" s="39"/>
      <c r="G71" s="39"/>
      <c r="H71" s="45"/>
    </row>
    <row r="72" s="2" customFormat="1" ht="16.8" customHeight="1">
      <c r="A72" s="39"/>
      <c r="B72" s="45"/>
      <c r="C72" s="301" t="s">
        <v>571</v>
      </c>
      <c r="D72" s="301" t="s">
        <v>572</v>
      </c>
      <c r="E72" s="18" t="s">
        <v>162</v>
      </c>
      <c r="F72" s="302">
        <v>72.129999999999995</v>
      </c>
      <c r="G72" s="39"/>
      <c r="H72" s="45"/>
    </row>
    <row r="73" s="2" customFormat="1" ht="16.8" customHeight="1">
      <c r="A73" s="39"/>
      <c r="B73" s="45"/>
      <c r="C73" s="301" t="s">
        <v>576</v>
      </c>
      <c r="D73" s="301" t="s">
        <v>577</v>
      </c>
      <c r="E73" s="18" t="s">
        <v>162</v>
      </c>
      <c r="F73" s="302">
        <v>72.129999999999995</v>
      </c>
      <c r="G73" s="39"/>
      <c r="H73" s="45"/>
    </row>
    <row r="74" s="2" customFormat="1" ht="16.8" customHeight="1">
      <c r="A74" s="39"/>
      <c r="B74" s="45"/>
      <c r="C74" s="301" t="s">
        <v>584</v>
      </c>
      <c r="D74" s="301" t="s">
        <v>585</v>
      </c>
      <c r="E74" s="18" t="s">
        <v>162</v>
      </c>
      <c r="F74" s="302">
        <v>72.129999999999995</v>
      </c>
      <c r="G74" s="39"/>
      <c r="H74" s="45"/>
    </row>
    <row r="75" s="2" customFormat="1" ht="16.8" customHeight="1">
      <c r="A75" s="39"/>
      <c r="B75" s="45"/>
      <c r="C75" s="301" t="s">
        <v>588</v>
      </c>
      <c r="D75" s="301" t="s">
        <v>589</v>
      </c>
      <c r="E75" s="18" t="s">
        <v>162</v>
      </c>
      <c r="F75" s="302">
        <v>79.343000000000004</v>
      </c>
      <c r="G75" s="39"/>
      <c r="H75" s="45"/>
    </row>
    <row r="76" s="2" customFormat="1" ht="16.8" customHeight="1">
      <c r="A76" s="39"/>
      <c r="B76" s="45"/>
      <c r="C76" s="297" t="s">
        <v>103</v>
      </c>
      <c r="D76" s="298" t="s">
        <v>1</v>
      </c>
      <c r="E76" s="299" t="s">
        <v>1</v>
      </c>
      <c r="F76" s="300">
        <v>73.957999999999998</v>
      </c>
      <c r="G76" s="39"/>
      <c r="H76" s="45"/>
    </row>
    <row r="77" s="2" customFormat="1" ht="16.8" customHeight="1">
      <c r="A77" s="39"/>
      <c r="B77" s="45"/>
      <c r="C77" s="301" t="s">
        <v>1</v>
      </c>
      <c r="D77" s="301" t="s">
        <v>755</v>
      </c>
      <c r="E77" s="18" t="s">
        <v>1</v>
      </c>
      <c r="F77" s="302">
        <v>73.957999999999998</v>
      </c>
      <c r="G77" s="39"/>
      <c r="H77" s="45"/>
    </row>
    <row r="78" s="2" customFormat="1" ht="16.8" customHeight="1">
      <c r="A78" s="39"/>
      <c r="B78" s="45"/>
      <c r="C78" s="301" t="s">
        <v>103</v>
      </c>
      <c r="D78" s="301" t="s">
        <v>232</v>
      </c>
      <c r="E78" s="18" t="s">
        <v>1</v>
      </c>
      <c r="F78" s="302">
        <v>73.957999999999998</v>
      </c>
      <c r="G78" s="39"/>
      <c r="H78" s="45"/>
    </row>
    <row r="79" s="2" customFormat="1" ht="16.8" customHeight="1">
      <c r="A79" s="39"/>
      <c r="B79" s="45"/>
      <c r="C79" s="303" t="s">
        <v>795</v>
      </c>
      <c r="D79" s="39"/>
      <c r="E79" s="39"/>
      <c r="F79" s="39"/>
      <c r="G79" s="39"/>
      <c r="H79" s="45"/>
    </row>
    <row r="80" s="2" customFormat="1" ht="16.8" customHeight="1">
      <c r="A80" s="39"/>
      <c r="B80" s="45"/>
      <c r="C80" s="301" t="s">
        <v>752</v>
      </c>
      <c r="D80" s="301" t="s">
        <v>753</v>
      </c>
      <c r="E80" s="18" t="s">
        <v>162</v>
      </c>
      <c r="F80" s="302">
        <v>144.798</v>
      </c>
      <c r="G80" s="39"/>
      <c r="H80" s="45"/>
    </row>
    <row r="81" s="2" customFormat="1" ht="16.8" customHeight="1">
      <c r="A81" s="39"/>
      <c r="B81" s="45"/>
      <c r="C81" s="301" t="s">
        <v>714</v>
      </c>
      <c r="D81" s="301" t="s">
        <v>715</v>
      </c>
      <c r="E81" s="18" t="s">
        <v>162</v>
      </c>
      <c r="F81" s="302">
        <v>196.15799999999999</v>
      </c>
      <c r="G81" s="39"/>
      <c r="H81" s="45"/>
    </row>
    <row r="82" s="2" customFormat="1" ht="16.8" customHeight="1">
      <c r="A82" s="39"/>
      <c r="B82" s="45"/>
      <c r="C82" s="301" t="s">
        <v>718</v>
      </c>
      <c r="D82" s="301" t="s">
        <v>719</v>
      </c>
      <c r="E82" s="18" t="s">
        <v>162</v>
      </c>
      <c r="F82" s="302">
        <v>196.15799999999999</v>
      </c>
      <c r="G82" s="39"/>
      <c r="H82" s="45"/>
    </row>
    <row r="83" s="2" customFormat="1" ht="16.8" customHeight="1">
      <c r="A83" s="39"/>
      <c r="B83" s="45"/>
      <c r="C83" s="301" t="s">
        <v>722</v>
      </c>
      <c r="D83" s="301" t="s">
        <v>723</v>
      </c>
      <c r="E83" s="18" t="s">
        <v>162</v>
      </c>
      <c r="F83" s="302">
        <v>196.15799999999999</v>
      </c>
      <c r="G83" s="39"/>
      <c r="H83" s="45"/>
    </row>
    <row r="84" s="2" customFormat="1" ht="16.8" customHeight="1">
      <c r="A84" s="39"/>
      <c r="B84" s="45"/>
      <c r="C84" s="301" t="s">
        <v>726</v>
      </c>
      <c r="D84" s="301" t="s">
        <v>727</v>
      </c>
      <c r="E84" s="18" t="s">
        <v>162</v>
      </c>
      <c r="F84" s="302">
        <v>196.15799999999999</v>
      </c>
      <c r="G84" s="39"/>
      <c r="H84" s="45"/>
    </row>
    <row r="85" s="2" customFormat="1" ht="16.8" customHeight="1">
      <c r="A85" s="39"/>
      <c r="B85" s="45"/>
      <c r="C85" s="301" t="s">
        <v>730</v>
      </c>
      <c r="D85" s="301" t="s">
        <v>731</v>
      </c>
      <c r="E85" s="18" t="s">
        <v>162</v>
      </c>
      <c r="F85" s="302">
        <v>196.15799999999999</v>
      </c>
      <c r="G85" s="39"/>
      <c r="H85" s="45"/>
    </row>
    <row r="86" s="2" customFormat="1" ht="16.8" customHeight="1">
      <c r="A86" s="39"/>
      <c r="B86" s="45"/>
      <c r="C86" s="301" t="s">
        <v>734</v>
      </c>
      <c r="D86" s="301" t="s">
        <v>735</v>
      </c>
      <c r="E86" s="18" t="s">
        <v>162</v>
      </c>
      <c r="F86" s="302">
        <v>196.15799999999999</v>
      </c>
      <c r="G86" s="39"/>
      <c r="H86" s="45"/>
    </row>
    <row r="87" s="2" customFormat="1">
      <c r="A87" s="39"/>
      <c r="B87" s="45"/>
      <c r="C87" s="301" t="s">
        <v>758</v>
      </c>
      <c r="D87" s="301" t="s">
        <v>759</v>
      </c>
      <c r="E87" s="18" t="s">
        <v>162</v>
      </c>
      <c r="F87" s="302">
        <v>73.957999999999998</v>
      </c>
      <c r="G87" s="39"/>
      <c r="H87" s="45"/>
    </row>
    <row r="88" s="2" customFormat="1" ht="16.8" customHeight="1">
      <c r="A88" s="39"/>
      <c r="B88" s="45"/>
      <c r="C88" s="297" t="s">
        <v>106</v>
      </c>
      <c r="D88" s="298" t="s">
        <v>1</v>
      </c>
      <c r="E88" s="299" t="s">
        <v>1</v>
      </c>
      <c r="F88" s="300">
        <v>51.359999999999999</v>
      </c>
      <c r="G88" s="39"/>
      <c r="H88" s="45"/>
    </row>
    <row r="89" s="2" customFormat="1" ht="16.8" customHeight="1">
      <c r="A89" s="39"/>
      <c r="B89" s="45"/>
      <c r="C89" s="301" t="s">
        <v>1</v>
      </c>
      <c r="D89" s="301" t="s">
        <v>741</v>
      </c>
      <c r="E89" s="18" t="s">
        <v>1</v>
      </c>
      <c r="F89" s="302">
        <v>51.359999999999999</v>
      </c>
      <c r="G89" s="39"/>
      <c r="H89" s="45"/>
    </row>
    <row r="90" s="2" customFormat="1" ht="16.8" customHeight="1">
      <c r="A90" s="39"/>
      <c r="B90" s="45"/>
      <c r="C90" s="301" t="s">
        <v>106</v>
      </c>
      <c r="D90" s="301" t="s">
        <v>172</v>
      </c>
      <c r="E90" s="18" t="s">
        <v>1</v>
      </c>
      <c r="F90" s="302">
        <v>51.359999999999999</v>
      </c>
      <c r="G90" s="39"/>
      <c r="H90" s="45"/>
    </row>
    <row r="91" s="2" customFormat="1" ht="16.8" customHeight="1">
      <c r="A91" s="39"/>
      <c r="B91" s="45"/>
      <c r="C91" s="303" t="s">
        <v>795</v>
      </c>
      <c r="D91" s="39"/>
      <c r="E91" s="39"/>
      <c r="F91" s="39"/>
      <c r="G91" s="39"/>
      <c r="H91" s="45"/>
    </row>
    <row r="92" s="2" customFormat="1">
      <c r="A92" s="39"/>
      <c r="B92" s="45"/>
      <c r="C92" s="301" t="s">
        <v>738</v>
      </c>
      <c r="D92" s="301" t="s">
        <v>739</v>
      </c>
      <c r="E92" s="18" t="s">
        <v>162</v>
      </c>
      <c r="F92" s="302">
        <v>51.359999999999999</v>
      </c>
      <c r="G92" s="39"/>
      <c r="H92" s="45"/>
    </row>
    <row r="93" s="2" customFormat="1" ht="16.8" customHeight="1">
      <c r="A93" s="39"/>
      <c r="B93" s="45"/>
      <c r="C93" s="301" t="s">
        <v>714</v>
      </c>
      <c r="D93" s="301" t="s">
        <v>715</v>
      </c>
      <c r="E93" s="18" t="s">
        <v>162</v>
      </c>
      <c r="F93" s="302">
        <v>196.15799999999999</v>
      </c>
      <c r="G93" s="39"/>
      <c r="H93" s="45"/>
    </row>
    <row r="94" s="2" customFormat="1" ht="16.8" customHeight="1">
      <c r="A94" s="39"/>
      <c r="B94" s="45"/>
      <c r="C94" s="301" t="s">
        <v>718</v>
      </c>
      <c r="D94" s="301" t="s">
        <v>719</v>
      </c>
      <c r="E94" s="18" t="s">
        <v>162</v>
      </c>
      <c r="F94" s="302">
        <v>196.15799999999999</v>
      </c>
      <c r="G94" s="39"/>
      <c r="H94" s="45"/>
    </row>
    <row r="95" s="2" customFormat="1" ht="16.8" customHeight="1">
      <c r="A95" s="39"/>
      <c r="B95" s="45"/>
      <c r="C95" s="301" t="s">
        <v>722</v>
      </c>
      <c r="D95" s="301" t="s">
        <v>723</v>
      </c>
      <c r="E95" s="18" t="s">
        <v>162</v>
      </c>
      <c r="F95" s="302">
        <v>196.15799999999999</v>
      </c>
      <c r="G95" s="39"/>
      <c r="H95" s="45"/>
    </row>
    <row r="96" s="2" customFormat="1" ht="16.8" customHeight="1">
      <c r="A96" s="39"/>
      <c r="B96" s="45"/>
      <c r="C96" s="301" t="s">
        <v>726</v>
      </c>
      <c r="D96" s="301" t="s">
        <v>727</v>
      </c>
      <c r="E96" s="18" t="s">
        <v>162</v>
      </c>
      <c r="F96" s="302">
        <v>196.15799999999999</v>
      </c>
      <c r="G96" s="39"/>
      <c r="H96" s="45"/>
    </row>
    <row r="97" s="2" customFormat="1" ht="16.8" customHeight="1">
      <c r="A97" s="39"/>
      <c r="B97" s="45"/>
      <c r="C97" s="301" t="s">
        <v>730</v>
      </c>
      <c r="D97" s="301" t="s">
        <v>731</v>
      </c>
      <c r="E97" s="18" t="s">
        <v>162</v>
      </c>
      <c r="F97" s="302">
        <v>196.15799999999999</v>
      </c>
      <c r="G97" s="39"/>
      <c r="H97" s="45"/>
    </row>
    <row r="98" s="2" customFormat="1" ht="16.8" customHeight="1">
      <c r="A98" s="39"/>
      <c r="B98" s="45"/>
      <c r="C98" s="301" t="s">
        <v>734</v>
      </c>
      <c r="D98" s="301" t="s">
        <v>735</v>
      </c>
      <c r="E98" s="18" t="s">
        <v>162</v>
      </c>
      <c r="F98" s="302">
        <v>196.15799999999999</v>
      </c>
      <c r="G98" s="39"/>
      <c r="H98" s="45"/>
    </row>
    <row r="99" s="2" customFormat="1">
      <c r="A99" s="39"/>
      <c r="B99" s="45"/>
      <c r="C99" s="301" t="s">
        <v>748</v>
      </c>
      <c r="D99" s="301" t="s">
        <v>749</v>
      </c>
      <c r="E99" s="18" t="s">
        <v>162</v>
      </c>
      <c r="F99" s="302">
        <v>51.359999999999999</v>
      </c>
      <c r="G99" s="39"/>
      <c r="H99" s="45"/>
    </row>
    <row r="100" s="2" customFormat="1" ht="16.8" customHeight="1">
      <c r="A100" s="39"/>
      <c r="B100" s="45"/>
      <c r="C100" s="297" t="s">
        <v>108</v>
      </c>
      <c r="D100" s="298" t="s">
        <v>1</v>
      </c>
      <c r="E100" s="299" t="s">
        <v>1</v>
      </c>
      <c r="F100" s="300">
        <v>70.840000000000003</v>
      </c>
      <c r="G100" s="39"/>
      <c r="H100" s="45"/>
    </row>
    <row r="101" s="2" customFormat="1" ht="16.8" customHeight="1">
      <c r="A101" s="39"/>
      <c r="B101" s="45"/>
      <c r="C101" s="301" t="s">
        <v>1</v>
      </c>
      <c r="D101" s="301" t="s">
        <v>756</v>
      </c>
      <c r="E101" s="18" t="s">
        <v>1</v>
      </c>
      <c r="F101" s="302">
        <v>70.840000000000003</v>
      </c>
      <c r="G101" s="39"/>
      <c r="H101" s="45"/>
    </row>
    <row r="102" s="2" customFormat="1" ht="16.8" customHeight="1">
      <c r="A102" s="39"/>
      <c r="B102" s="45"/>
      <c r="C102" s="301" t="s">
        <v>108</v>
      </c>
      <c r="D102" s="301" t="s">
        <v>232</v>
      </c>
      <c r="E102" s="18" t="s">
        <v>1</v>
      </c>
      <c r="F102" s="302">
        <v>70.840000000000003</v>
      </c>
      <c r="G102" s="39"/>
      <c r="H102" s="45"/>
    </row>
    <row r="103" s="2" customFormat="1" ht="16.8" customHeight="1">
      <c r="A103" s="39"/>
      <c r="B103" s="45"/>
      <c r="C103" s="303" t="s">
        <v>795</v>
      </c>
      <c r="D103" s="39"/>
      <c r="E103" s="39"/>
      <c r="F103" s="39"/>
      <c r="G103" s="39"/>
      <c r="H103" s="45"/>
    </row>
    <row r="104" s="2" customFormat="1" ht="16.8" customHeight="1">
      <c r="A104" s="39"/>
      <c r="B104" s="45"/>
      <c r="C104" s="301" t="s">
        <v>752</v>
      </c>
      <c r="D104" s="301" t="s">
        <v>753</v>
      </c>
      <c r="E104" s="18" t="s">
        <v>162</v>
      </c>
      <c r="F104" s="302">
        <v>144.798</v>
      </c>
      <c r="G104" s="39"/>
      <c r="H104" s="45"/>
    </row>
    <row r="105" s="2" customFormat="1" ht="16.8" customHeight="1">
      <c r="A105" s="39"/>
      <c r="B105" s="45"/>
      <c r="C105" s="301" t="s">
        <v>714</v>
      </c>
      <c r="D105" s="301" t="s">
        <v>715</v>
      </c>
      <c r="E105" s="18" t="s">
        <v>162</v>
      </c>
      <c r="F105" s="302">
        <v>196.15799999999999</v>
      </c>
      <c r="G105" s="39"/>
      <c r="H105" s="45"/>
    </row>
    <row r="106" s="2" customFormat="1" ht="16.8" customHeight="1">
      <c r="A106" s="39"/>
      <c r="B106" s="45"/>
      <c r="C106" s="301" t="s">
        <v>718</v>
      </c>
      <c r="D106" s="301" t="s">
        <v>719</v>
      </c>
      <c r="E106" s="18" t="s">
        <v>162</v>
      </c>
      <c r="F106" s="302">
        <v>196.15799999999999</v>
      </c>
      <c r="G106" s="39"/>
      <c r="H106" s="45"/>
    </row>
    <row r="107" s="2" customFormat="1" ht="16.8" customHeight="1">
      <c r="A107" s="39"/>
      <c r="B107" s="45"/>
      <c r="C107" s="301" t="s">
        <v>722</v>
      </c>
      <c r="D107" s="301" t="s">
        <v>723</v>
      </c>
      <c r="E107" s="18" t="s">
        <v>162</v>
      </c>
      <c r="F107" s="302">
        <v>196.15799999999999</v>
      </c>
      <c r="G107" s="39"/>
      <c r="H107" s="45"/>
    </row>
    <row r="108" s="2" customFormat="1" ht="16.8" customHeight="1">
      <c r="A108" s="39"/>
      <c r="B108" s="45"/>
      <c r="C108" s="301" t="s">
        <v>726</v>
      </c>
      <c r="D108" s="301" t="s">
        <v>727</v>
      </c>
      <c r="E108" s="18" t="s">
        <v>162</v>
      </c>
      <c r="F108" s="302">
        <v>196.15799999999999</v>
      </c>
      <c r="G108" s="39"/>
      <c r="H108" s="45"/>
    </row>
    <row r="109" s="2" customFormat="1" ht="16.8" customHeight="1">
      <c r="A109" s="39"/>
      <c r="B109" s="45"/>
      <c r="C109" s="301" t="s">
        <v>730</v>
      </c>
      <c r="D109" s="301" t="s">
        <v>731</v>
      </c>
      <c r="E109" s="18" t="s">
        <v>162</v>
      </c>
      <c r="F109" s="302">
        <v>196.15799999999999</v>
      </c>
      <c r="G109" s="39"/>
      <c r="H109" s="45"/>
    </row>
    <row r="110" s="2" customFormat="1" ht="16.8" customHeight="1">
      <c r="A110" s="39"/>
      <c r="B110" s="45"/>
      <c r="C110" s="301" t="s">
        <v>734</v>
      </c>
      <c r="D110" s="301" t="s">
        <v>735</v>
      </c>
      <c r="E110" s="18" t="s">
        <v>162</v>
      </c>
      <c r="F110" s="302">
        <v>196.15799999999999</v>
      </c>
      <c r="G110" s="39"/>
      <c r="H110" s="45"/>
    </row>
    <row r="111" s="2" customFormat="1" ht="16.8" customHeight="1">
      <c r="A111" s="39"/>
      <c r="B111" s="45"/>
      <c r="C111" s="297" t="s">
        <v>110</v>
      </c>
      <c r="D111" s="298" t="s">
        <v>1</v>
      </c>
      <c r="E111" s="299" t="s">
        <v>1</v>
      </c>
      <c r="F111" s="300">
        <v>1.5</v>
      </c>
      <c r="G111" s="39"/>
      <c r="H111" s="45"/>
    </row>
    <row r="112" s="2" customFormat="1" ht="16.8" customHeight="1">
      <c r="A112" s="39"/>
      <c r="B112" s="45"/>
      <c r="C112" s="301" t="s">
        <v>1</v>
      </c>
      <c r="D112" s="301" t="s">
        <v>234</v>
      </c>
      <c r="E112" s="18" t="s">
        <v>1</v>
      </c>
      <c r="F112" s="302">
        <v>1.5</v>
      </c>
      <c r="G112" s="39"/>
      <c r="H112" s="45"/>
    </row>
    <row r="113" s="2" customFormat="1" ht="16.8" customHeight="1">
      <c r="A113" s="39"/>
      <c r="B113" s="45"/>
      <c r="C113" s="301" t="s">
        <v>110</v>
      </c>
      <c r="D113" s="301" t="s">
        <v>232</v>
      </c>
      <c r="E113" s="18" t="s">
        <v>1</v>
      </c>
      <c r="F113" s="302">
        <v>1.5</v>
      </c>
      <c r="G113" s="39"/>
      <c r="H113" s="45"/>
    </row>
    <row r="114" s="2" customFormat="1" ht="16.8" customHeight="1">
      <c r="A114" s="39"/>
      <c r="B114" s="45"/>
      <c r="C114" s="303" t="s">
        <v>795</v>
      </c>
      <c r="D114" s="39"/>
      <c r="E114" s="39"/>
      <c r="F114" s="39"/>
      <c r="G114" s="39"/>
      <c r="H114" s="45"/>
    </row>
    <row r="115" s="2" customFormat="1" ht="16.8" customHeight="1">
      <c r="A115" s="39"/>
      <c r="B115" s="45"/>
      <c r="C115" s="301" t="s">
        <v>228</v>
      </c>
      <c r="D115" s="301" t="s">
        <v>229</v>
      </c>
      <c r="E115" s="18" t="s">
        <v>182</v>
      </c>
      <c r="F115" s="302">
        <v>6</v>
      </c>
      <c r="G115" s="39"/>
      <c r="H115" s="45"/>
    </row>
    <row r="116" s="2" customFormat="1" ht="16.8" customHeight="1">
      <c r="A116" s="39"/>
      <c r="B116" s="45"/>
      <c r="C116" s="301" t="s">
        <v>326</v>
      </c>
      <c r="D116" s="301" t="s">
        <v>327</v>
      </c>
      <c r="E116" s="18" t="s">
        <v>182</v>
      </c>
      <c r="F116" s="302">
        <v>1.5</v>
      </c>
      <c r="G116" s="39"/>
      <c r="H116" s="45"/>
    </row>
    <row r="117" s="2" customFormat="1" ht="16.8" customHeight="1">
      <c r="A117" s="39"/>
      <c r="B117" s="45"/>
      <c r="C117" s="301" t="s">
        <v>336</v>
      </c>
      <c r="D117" s="301" t="s">
        <v>337</v>
      </c>
      <c r="E117" s="18" t="s">
        <v>182</v>
      </c>
      <c r="F117" s="302">
        <v>1.5</v>
      </c>
      <c r="G117" s="39"/>
      <c r="H117" s="45"/>
    </row>
    <row r="118" s="2" customFormat="1" ht="16.8" customHeight="1">
      <c r="A118" s="39"/>
      <c r="B118" s="45"/>
      <c r="C118" s="297" t="s">
        <v>112</v>
      </c>
      <c r="D118" s="298" t="s">
        <v>1</v>
      </c>
      <c r="E118" s="299" t="s">
        <v>1</v>
      </c>
      <c r="F118" s="300">
        <v>6</v>
      </c>
      <c r="G118" s="39"/>
      <c r="H118" s="45"/>
    </row>
    <row r="119" s="2" customFormat="1" ht="16.8" customHeight="1">
      <c r="A119" s="39"/>
      <c r="B119" s="45"/>
      <c r="C119" s="301" t="s">
        <v>1</v>
      </c>
      <c r="D119" s="301" t="s">
        <v>231</v>
      </c>
      <c r="E119" s="18" t="s">
        <v>1</v>
      </c>
      <c r="F119" s="302">
        <v>4.5</v>
      </c>
      <c r="G119" s="39"/>
      <c r="H119" s="45"/>
    </row>
    <row r="120" s="2" customFormat="1" ht="16.8" customHeight="1">
      <c r="A120" s="39"/>
      <c r="B120" s="45"/>
      <c r="C120" s="301" t="s">
        <v>1</v>
      </c>
      <c r="D120" s="301" t="s">
        <v>234</v>
      </c>
      <c r="E120" s="18" t="s">
        <v>1</v>
      </c>
      <c r="F120" s="302">
        <v>1.5</v>
      </c>
      <c r="G120" s="39"/>
      <c r="H120" s="45"/>
    </row>
    <row r="121" s="2" customFormat="1" ht="16.8" customHeight="1">
      <c r="A121" s="39"/>
      <c r="B121" s="45"/>
      <c r="C121" s="301" t="s">
        <v>112</v>
      </c>
      <c r="D121" s="301" t="s">
        <v>172</v>
      </c>
      <c r="E121" s="18" t="s">
        <v>1</v>
      </c>
      <c r="F121" s="302">
        <v>6</v>
      </c>
      <c r="G121" s="39"/>
      <c r="H121" s="45"/>
    </row>
    <row r="122" s="2" customFormat="1" ht="16.8" customHeight="1">
      <c r="A122" s="39"/>
      <c r="B122" s="45"/>
      <c r="C122" s="303" t="s">
        <v>795</v>
      </c>
      <c r="D122" s="39"/>
      <c r="E122" s="39"/>
      <c r="F122" s="39"/>
      <c r="G122" s="39"/>
      <c r="H122" s="45"/>
    </row>
    <row r="123" s="2" customFormat="1" ht="16.8" customHeight="1">
      <c r="A123" s="39"/>
      <c r="B123" s="45"/>
      <c r="C123" s="301" t="s">
        <v>228</v>
      </c>
      <c r="D123" s="301" t="s">
        <v>229</v>
      </c>
      <c r="E123" s="18" t="s">
        <v>182</v>
      </c>
      <c r="F123" s="302">
        <v>6</v>
      </c>
      <c r="G123" s="39"/>
      <c r="H123" s="45"/>
    </row>
    <row r="124" s="2" customFormat="1" ht="16.8" customHeight="1">
      <c r="A124" s="39"/>
      <c r="B124" s="45"/>
      <c r="C124" s="301" t="s">
        <v>168</v>
      </c>
      <c r="D124" s="301" t="s">
        <v>169</v>
      </c>
      <c r="E124" s="18" t="s">
        <v>162</v>
      </c>
      <c r="F124" s="302">
        <v>1.2</v>
      </c>
      <c r="G124" s="39"/>
      <c r="H124" s="45"/>
    </row>
    <row r="125" s="2" customFormat="1" ht="16.8" customHeight="1">
      <c r="A125" s="39"/>
      <c r="B125" s="45"/>
      <c r="C125" s="297" t="s">
        <v>114</v>
      </c>
      <c r="D125" s="298" t="s">
        <v>1</v>
      </c>
      <c r="E125" s="299" t="s">
        <v>1</v>
      </c>
      <c r="F125" s="300">
        <v>4.5</v>
      </c>
      <c r="G125" s="39"/>
      <c r="H125" s="45"/>
    </row>
    <row r="126" s="2" customFormat="1" ht="16.8" customHeight="1">
      <c r="A126" s="39"/>
      <c r="B126" s="45"/>
      <c r="C126" s="301" t="s">
        <v>1</v>
      </c>
      <c r="D126" s="301" t="s">
        <v>231</v>
      </c>
      <c r="E126" s="18" t="s">
        <v>1</v>
      </c>
      <c r="F126" s="302">
        <v>4.5</v>
      </c>
      <c r="G126" s="39"/>
      <c r="H126" s="45"/>
    </row>
    <row r="127" s="2" customFormat="1" ht="16.8" customHeight="1">
      <c r="A127" s="39"/>
      <c r="B127" s="45"/>
      <c r="C127" s="301" t="s">
        <v>114</v>
      </c>
      <c r="D127" s="301" t="s">
        <v>232</v>
      </c>
      <c r="E127" s="18" t="s">
        <v>1</v>
      </c>
      <c r="F127" s="302">
        <v>4.5</v>
      </c>
      <c r="G127" s="39"/>
      <c r="H127" s="45"/>
    </row>
    <row r="128" s="2" customFormat="1" ht="16.8" customHeight="1">
      <c r="A128" s="39"/>
      <c r="B128" s="45"/>
      <c r="C128" s="303" t="s">
        <v>795</v>
      </c>
      <c r="D128" s="39"/>
      <c r="E128" s="39"/>
      <c r="F128" s="39"/>
      <c r="G128" s="39"/>
      <c r="H128" s="45"/>
    </row>
    <row r="129" s="2" customFormat="1" ht="16.8" customHeight="1">
      <c r="A129" s="39"/>
      <c r="B129" s="45"/>
      <c r="C129" s="301" t="s">
        <v>228</v>
      </c>
      <c r="D129" s="301" t="s">
        <v>229</v>
      </c>
      <c r="E129" s="18" t="s">
        <v>182</v>
      </c>
      <c r="F129" s="302">
        <v>6</v>
      </c>
      <c r="G129" s="39"/>
      <c r="H129" s="45"/>
    </row>
    <row r="130" s="2" customFormat="1" ht="16.8" customHeight="1">
      <c r="A130" s="39"/>
      <c r="B130" s="45"/>
      <c r="C130" s="301" t="s">
        <v>351</v>
      </c>
      <c r="D130" s="301" t="s">
        <v>352</v>
      </c>
      <c r="E130" s="18" t="s">
        <v>182</v>
      </c>
      <c r="F130" s="302">
        <v>4.5</v>
      </c>
      <c r="G130" s="39"/>
      <c r="H130" s="45"/>
    </row>
    <row r="131" s="2" customFormat="1">
      <c r="A131" s="39"/>
      <c r="B131" s="45"/>
      <c r="C131" s="301" t="s">
        <v>355</v>
      </c>
      <c r="D131" s="301" t="s">
        <v>356</v>
      </c>
      <c r="E131" s="18" t="s">
        <v>182</v>
      </c>
      <c r="F131" s="302">
        <v>4.5</v>
      </c>
      <c r="G131" s="39"/>
      <c r="H131" s="45"/>
    </row>
    <row r="132" s="2" customFormat="1" ht="16.8" customHeight="1">
      <c r="A132" s="39"/>
      <c r="B132" s="45"/>
      <c r="C132" s="301" t="s">
        <v>373</v>
      </c>
      <c r="D132" s="301" t="s">
        <v>374</v>
      </c>
      <c r="E132" s="18" t="s">
        <v>182</v>
      </c>
      <c r="F132" s="302">
        <v>4.5</v>
      </c>
      <c r="G132" s="39"/>
      <c r="H132" s="45"/>
    </row>
    <row r="133" s="2" customFormat="1" ht="16.8" customHeight="1">
      <c r="A133" s="39"/>
      <c r="B133" s="45"/>
      <c r="C133" s="301" t="s">
        <v>377</v>
      </c>
      <c r="D133" s="301" t="s">
        <v>378</v>
      </c>
      <c r="E133" s="18" t="s">
        <v>182</v>
      </c>
      <c r="F133" s="302">
        <v>4.5</v>
      </c>
      <c r="G133" s="39"/>
      <c r="H133" s="45"/>
    </row>
    <row r="134" s="2" customFormat="1" ht="7.44" customHeight="1">
      <c r="A134" s="39"/>
      <c r="B134" s="168"/>
      <c r="C134" s="169"/>
      <c r="D134" s="169"/>
      <c r="E134" s="169"/>
      <c r="F134" s="169"/>
      <c r="G134" s="169"/>
      <c r="H134" s="45"/>
    </row>
    <row r="135" s="2" customFormat="1">
      <c r="A135" s="39"/>
      <c r="B135" s="39"/>
      <c r="C135" s="39"/>
      <c r="D135" s="39"/>
      <c r="E135" s="39"/>
      <c r="F135" s="39"/>
      <c r="G135" s="39"/>
      <c r="H135" s="39"/>
    </row>
  </sheetData>
  <sheetProtection sheet="1" formatColumns="0" formatRows="0" objects="1" scenarios="1" spinCount="100000" saltValue="yZieeTvqrbvu4D58GijNa3dqljlXL4+rtNKwhjFcXq+Ut0abzK3vPJvWAUFqMdIrVuRtfAqLj6sKPXVAIjMfPA==" hashValue="1JT1n8WEWgd09rEbUofpQs2bemqSajp6n8cj3kgFX9sUH5Cbdg4t+7yScjuSkSQRJyIa+yuU7HFuvoinZ6fymg==" algorithmName="SHA-512" password="EEA3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G9</dc:creator>
  <cp:lastModifiedBy>G9</cp:lastModifiedBy>
  <dcterms:created xsi:type="dcterms:W3CDTF">2024-08-27T07:08:37Z</dcterms:created>
  <dcterms:modified xsi:type="dcterms:W3CDTF">2024-08-27T07:08:40Z</dcterms:modified>
</cp:coreProperties>
</file>