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) VEŘEJNÉ ZAKÁZKY\2024\1_vypsane\35_ZPR_chodnik Karovsko_ DOTACE\"/>
    </mc:Choice>
  </mc:AlternateContent>
  <xr:revisionPtr revIDLastSave="0" documentId="13_ncr:1_{5490A3A9-84F7-44F3-863F-C3363A6A8B7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SO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SO1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SO1 Pol'!$A$1:$Y$212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63" i="1" s="1"/>
  <c r="J61" i="1" s="1"/>
  <c r="I55" i="1"/>
  <c r="G42" i="1"/>
  <c r="F42" i="1"/>
  <c r="G41" i="1"/>
  <c r="F41" i="1"/>
  <c r="I41" i="1" s="1"/>
  <c r="G39" i="1"/>
  <c r="G43" i="1" s="1"/>
  <c r="G25" i="1" s="1"/>
  <c r="F39" i="1"/>
  <c r="I39" i="1" s="1"/>
  <c r="I43" i="1" s="1"/>
  <c r="G211" i="12"/>
  <c r="BA209" i="12"/>
  <c r="BA207" i="12"/>
  <c r="BA200" i="12"/>
  <c r="BA78" i="12"/>
  <c r="BA23" i="12"/>
  <c r="BA20" i="12"/>
  <c r="BA18" i="12"/>
  <c r="BA16" i="12"/>
  <c r="G8" i="12"/>
  <c r="G9" i="12"/>
  <c r="I9" i="12"/>
  <c r="K9" i="12"/>
  <c r="M9" i="12"/>
  <c r="M8" i="12" s="1"/>
  <c r="O9" i="12"/>
  <c r="O8" i="12" s="1"/>
  <c r="Q9" i="12"/>
  <c r="Q8" i="12" s="1"/>
  <c r="V9" i="12"/>
  <c r="V8" i="12" s="1"/>
  <c r="G10" i="12"/>
  <c r="AF211" i="12" s="1"/>
  <c r="I10" i="12"/>
  <c r="K10" i="12"/>
  <c r="K8" i="12" s="1"/>
  <c r="M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I8" i="12" s="1"/>
  <c r="K19" i="12"/>
  <c r="O19" i="12"/>
  <c r="Q19" i="12"/>
  <c r="V19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G34" i="12"/>
  <c r="M34" i="12" s="1"/>
  <c r="M33" i="12" s="1"/>
  <c r="I34" i="12"/>
  <c r="K34" i="12"/>
  <c r="O34" i="12"/>
  <c r="Q34" i="12"/>
  <c r="Q33" i="12" s="1"/>
  <c r="V34" i="12"/>
  <c r="V33" i="12" s="1"/>
  <c r="G39" i="12"/>
  <c r="I39" i="12"/>
  <c r="K39" i="12"/>
  <c r="M39" i="12"/>
  <c r="O39" i="12"/>
  <c r="O33" i="12" s="1"/>
  <c r="Q39" i="12"/>
  <c r="V39" i="12"/>
  <c r="G41" i="12"/>
  <c r="I41" i="12"/>
  <c r="K41" i="12"/>
  <c r="M41" i="12"/>
  <c r="O41" i="12"/>
  <c r="Q41" i="12"/>
  <c r="V41" i="12"/>
  <c r="I43" i="12"/>
  <c r="K43" i="12"/>
  <c r="O43" i="12"/>
  <c r="Q43" i="12"/>
  <c r="V43" i="12"/>
  <c r="G44" i="12"/>
  <c r="M44" i="12" s="1"/>
  <c r="M43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G47" i="12"/>
  <c r="M47" i="12" s="1"/>
  <c r="I47" i="12"/>
  <c r="K47" i="12"/>
  <c r="O47" i="12"/>
  <c r="O46" i="12" s="1"/>
  <c r="Q47" i="12"/>
  <c r="Q46" i="12" s="1"/>
  <c r="V47" i="12"/>
  <c r="V46" i="12" s="1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5" i="12"/>
  <c r="M55" i="12" s="1"/>
  <c r="I55" i="12"/>
  <c r="I46" i="12" s="1"/>
  <c r="K55" i="12"/>
  <c r="O55" i="12"/>
  <c r="Q55" i="12"/>
  <c r="V55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K46" i="12" s="1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7" i="12"/>
  <c r="I77" i="12"/>
  <c r="K77" i="12"/>
  <c r="M77" i="12"/>
  <c r="O77" i="12"/>
  <c r="Q77" i="12"/>
  <c r="V77" i="12"/>
  <c r="G80" i="12"/>
  <c r="G73" i="12" s="1"/>
  <c r="I80" i="12"/>
  <c r="I73" i="12" s="1"/>
  <c r="K80" i="12"/>
  <c r="O80" i="12"/>
  <c r="Q80" i="12"/>
  <c r="V80" i="12"/>
  <c r="G81" i="12"/>
  <c r="I81" i="12"/>
  <c r="K81" i="12"/>
  <c r="M81" i="12"/>
  <c r="O81" i="12"/>
  <c r="Q81" i="12"/>
  <c r="V81" i="12"/>
  <c r="G83" i="12"/>
  <c r="I83" i="12"/>
  <c r="K83" i="12"/>
  <c r="K73" i="12" s="1"/>
  <c r="M83" i="12"/>
  <c r="O83" i="12"/>
  <c r="Q83" i="12"/>
  <c r="V83" i="12"/>
  <c r="G86" i="12"/>
  <c r="M86" i="12" s="1"/>
  <c r="I86" i="12"/>
  <c r="K86" i="12"/>
  <c r="O86" i="12"/>
  <c r="Q86" i="12"/>
  <c r="V86" i="12"/>
  <c r="G90" i="12"/>
  <c r="I90" i="12"/>
  <c r="K90" i="12"/>
  <c r="M90" i="12"/>
  <c r="O90" i="12"/>
  <c r="O73" i="12" s="1"/>
  <c r="Q90" i="12"/>
  <c r="Q73" i="12" s="1"/>
  <c r="V90" i="12"/>
  <c r="G93" i="12"/>
  <c r="I93" i="12"/>
  <c r="K93" i="12"/>
  <c r="M93" i="12"/>
  <c r="O93" i="12"/>
  <c r="Q93" i="12"/>
  <c r="V93" i="12"/>
  <c r="G96" i="12"/>
  <c r="I96" i="12"/>
  <c r="K96" i="12"/>
  <c r="M96" i="12"/>
  <c r="O96" i="12"/>
  <c r="Q96" i="12"/>
  <c r="V96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8" i="12"/>
  <c r="M108" i="12" s="1"/>
  <c r="I108" i="12"/>
  <c r="K108" i="12"/>
  <c r="O108" i="12"/>
  <c r="Q108" i="12"/>
  <c r="V108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V73" i="12" s="1"/>
  <c r="G124" i="12"/>
  <c r="I124" i="12"/>
  <c r="K124" i="12"/>
  <c r="M124" i="12"/>
  <c r="O124" i="12"/>
  <c r="Q124" i="12"/>
  <c r="V124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1" i="12"/>
  <c r="I131" i="12"/>
  <c r="K131" i="12"/>
  <c r="M131" i="12"/>
  <c r="O131" i="12"/>
  <c r="Q131" i="12"/>
  <c r="V131" i="12"/>
  <c r="G134" i="12"/>
  <c r="M134" i="12" s="1"/>
  <c r="I134" i="12"/>
  <c r="K134" i="12"/>
  <c r="O134" i="12"/>
  <c r="Q134" i="12"/>
  <c r="V134" i="12"/>
  <c r="G144" i="12"/>
  <c r="I144" i="12"/>
  <c r="K144" i="12"/>
  <c r="M144" i="12"/>
  <c r="O144" i="12"/>
  <c r="Q144" i="12"/>
  <c r="V144" i="12"/>
  <c r="G146" i="12"/>
  <c r="I146" i="12"/>
  <c r="K146" i="12"/>
  <c r="M146" i="12"/>
  <c r="O146" i="12"/>
  <c r="Q146" i="12"/>
  <c r="V146" i="12"/>
  <c r="G150" i="12"/>
  <c r="I150" i="12"/>
  <c r="K150" i="12"/>
  <c r="M150" i="12"/>
  <c r="O150" i="12"/>
  <c r="Q150" i="12"/>
  <c r="V150" i="12"/>
  <c r="G154" i="12"/>
  <c r="M154" i="12" s="1"/>
  <c r="I154" i="12"/>
  <c r="K154" i="12"/>
  <c r="O154" i="12"/>
  <c r="Q154" i="12"/>
  <c r="V154" i="12"/>
  <c r="G159" i="12"/>
  <c r="I159" i="12"/>
  <c r="K159" i="12"/>
  <c r="M159" i="12"/>
  <c r="O159" i="12"/>
  <c r="Q159" i="12"/>
  <c r="V159" i="12"/>
  <c r="G166" i="12"/>
  <c r="M166" i="12" s="1"/>
  <c r="I166" i="12"/>
  <c r="K166" i="12"/>
  <c r="O166" i="12"/>
  <c r="Q166" i="12"/>
  <c r="V166" i="12"/>
  <c r="G170" i="12"/>
  <c r="M170" i="12" s="1"/>
  <c r="I170" i="12"/>
  <c r="K170" i="12"/>
  <c r="O170" i="12"/>
  <c r="Q170" i="12"/>
  <c r="V170" i="12"/>
  <c r="G175" i="12"/>
  <c r="I175" i="12"/>
  <c r="K175" i="12"/>
  <c r="M175" i="12"/>
  <c r="O175" i="12"/>
  <c r="G176" i="12"/>
  <c r="I176" i="12"/>
  <c r="K176" i="12"/>
  <c r="M176" i="12"/>
  <c r="O176" i="12"/>
  <c r="Q176" i="12"/>
  <c r="V176" i="12"/>
  <c r="V175" i="12" s="1"/>
  <c r="G182" i="12"/>
  <c r="I182" i="12"/>
  <c r="K182" i="12"/>
  <c r="M182" i="12"/>
  <c r="O182" i="12"/>
  <c r="Q182" i="12"/>
  <c r="Q175" i="12" s="1"/>
  <c r="V182" i="12"/>
  <c r="G188" i="12"/>
  <c r="I188" i="12"/>
  <c r="K188" i="12"/>
  <c r="M188" i="12"/>
  <c r="O188" i="12"/>
  <c r="Q188" i="12"/>
  <c r="V188" i="12"/>
  <c r="G192" i="12"/>
  <c r="I192" i="12"/>
  <c r="K192" i="12"/>
  <c r="M192" i="12"/>
  <c r="O192" i="12"/>
  <c r="Q192" i="12"/>
  <c r="V192" i="12"/>
  <c r="G196" i="12"/>
  <c r="I196" i="12"/>
  <c r="K196" i="12"/>
  <c r="G197" i="12"/>
  <c r="I197" i="12"/>
  <c r="K197" i="12"/>
  <c r="M197" i="12"/>
  <c r="M196" i="12" s="1"/>
  <c r="O197" i="12"/>
  <c r="O196" i="12" s="1"/>
  <c r="Q197" i="12"/>
  <c r="Q196" i="12" s="1"/>
  <c r="V197" i="12"/>
  <c r="V196" i="12" s="1"/>
  <c r="I198" i="12"/>
  <c r="K198" i="12"/>
  <c r="G199" i="12"/>
  <c r="M199" i="12" s="1"/>
  <c r="I199" i="12"/>
  <c r="K199" i="12"/>
  <c r="O199" i="12"/>
  <c r="Q199" i="12"/>
  <c r="Q198" i="12" s="1"/>
  <c r="V199" i="12"/>
  <c r="V198" i="12" s="1"/>
  <c r="G201" i="12"/>
  <c r="I201" i="12"/>
  <c r="K201" i="12"/>
  <c r="M201" i="12"/>
  <c r="O201" i="12"/>
  <c r="O198" i="12" s="1"/>
  <c r="Q201" i="12"/>
  <c r="V201" i="12"/>
  <c r="G204" i="12"/>
  <c r="I204" i="12"/>
  <c r="K204" i="12"/>
  <c r="M204" i="12"/>
  <c r="O204" i="12"/>
  <c r="Q204" i="12"/>
  <c r="V204" i="12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Q208" i="12"/>
  <c r="V208" i="12"/>
  <c r="AE211" i="12"/>
  <c r="I20" i="1"/>
  <c r="I19" i="1"/>
  <c r="I18" i="1"/>
  <c r="I17" i="1"/>
  <c r="I16" i="1"/>
  <c r="AZ48" i="1"/>
  <c r="AZ46" i="1"/>
  <c r="F43" i="1"/>
  <c r="G23" i="1" s="1"/>
  <c r="H43" i="1"/>
  <c r="I42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M46" i="12"/>
  <c r="M198" i="12"/>
  <c r="G198" i="12"/>
  <c r="G43" i="12"/>
  <c r="M80" i="12"/>
  <c r="M73" i="12" s="1"/>
  <c r="I21" i="1"/>
  <c r="J55" i="1"/>
  <c r="J56" i="1"/>
  <c r="J57" i="1"/>
  <c r="J59" i="1"/>
  <c r="J60" i="1"/>
  <c r="J62" i="1"/>
  <c r="J58" i="1"/>
  <c r="J42" i="1"/>
  <c r="J39" i="1"/>
  <c r="J43" i="1" s="1"/>
  <c r="J41" i="1"/>
  <c r="G28" i="1" l="1"/>
  <c r="G27" i="1" s="1"/>
  <c r="G29" i="1" s="1"/>
  <c r="A28" i="1"/>
  <c r="J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Notebook PDEP</author>
  </authors>
  <commentList>
    <comment ref="S6" authorId="0" shapeId="0" xr:uid="{1ED133C2-63BE-4F4D-84DF-004FAC69209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143C3D-2AA3-454D-BC11-A7A5D7F547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<sst xmlns="http://schemas.openxmlformats.org/spreadsheetml/2006/main" count="1097" uniqueCount="385">
  <si>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</si>
  <si>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</si>
  <si>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</si>
  <si>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</si>
  <si>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</si>
  <si>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</si>
  <si>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</si>
  <si>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</si>
  <si>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</si>
  <si>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</si>
  <si>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</si>
  <si>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</si>
  <si>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</si>
  <si>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</si>
  <si>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</si>
  <si>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</si>
  <si>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</si>
  <si>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</si>
  <si>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</si>
  <si>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</si>
  <si>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</si>
  <si>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</si>
  <si>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</si>
  <si>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</si>
  <si>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</si>
  <si>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</si>
  <si>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</si>
  <si>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</si>
  <si>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</si>
  <si>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</si>
  <si>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</si>
  <si>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</si>
  <si>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</si>
  <si>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</si>
  <si>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</si>
  <si>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</si>
  <si>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</si>
  <si>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</si>
  <si>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</si>
  <si>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</si>
  <si>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</si>
  <si>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</si>
  <si>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</si>
  <si>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SO1</t>
  </si>
  <si>
    <t>Etapa 1</t>
  </si>
  <si>
    <t>1</t>
  </si>
  <si>
    <t>VO</t>
  </si>
  <si>
    <t>Objekt:</t>
  </si>
  <si>
    <t>Rozpočet:</t>
  </si>
  <si>
    <t>12</t>
  </si>
  <si>
    <t>Veřejné osvětlení chodník Károvsko, Turnov</t>
  </si>
  <si>
    <t>Stavba</t>
  </si>
  <si>
    <t>Stavební objekt</t>
  </si>
  <si>
    <t>Celkem za stavbu</t>
  </si>
  <si>
    <t>CZK</t>
  </si>
  <si>
    <t>#POPS</t>
  </si>
  <si>
    <t>Popis stavby: 12 - Veřejné osvětlení chodník Károvsko, Turnov</t>
  </si>
  <si>
    <t>#POPO</t>
  </si>
  <si>
    <t>Popis objektu: 1 - VO</t>
  </si>
  <si>
    <t>Popis rozpočtu: 1 - Veřejné osvětlení</t>
  </si>
  <si>
    <t>#POPR</t>
  </si>
  <si>
    <t>Popis rozpočtu: SO1 - Etapa 1</t>
  </si>
  <si>
    <t>Rekapitulace dílů</t>
  </si>
  <si>
    <t>Typ dílu</t>
  </si>
  <si>
    <t>_1</t>
  </si>
  <si>
    <t>Materiál</t>
  </si>
  <si>
    <t>41</t>
  </si>
  <si>
    <t>Demontáž stávajícího zařízení</t>
  </si>
  <si>
    <t>900</t>
  </si>
  <si>
    <t>HZS</t>
  </si>
  <si>
    <t>M</t>
  </si>
  <si>
    <t>Montážní přirážky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</si>
  <si>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</si>
  <si>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</si>
  <si>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</si>
  <si>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</si>
  <si>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</si>
  <si>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</si>
  <si>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</si>
  <si>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</si>
  <si>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</si>
  <si>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</si>
  <si>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</si>
  <si>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</si>
  <si>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</si>
  <si>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</si>
  <si>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</si>
  <si>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</si>
  <si>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</si>
  <si>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</si>
  <si>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</si>
  <si>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</si>
  <si>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</si>
  <si>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</si>
  <si>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</si>
  <si>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</si>
  <si>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</si>
  <si>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</si>
  <si>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</si>
  <si>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</si>
  <si>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</si>
  <si>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</si>
  <si>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</si>
  <si>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</si>
  <si>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</si>
  <si>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</si>
  <si>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</si>
  <si>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</si>
  <si>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</si>
  <si>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</si>
  <si>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000000000000004T</t>
  </si>
  <si>
    <t>Svodič přepětí na venkovní vedení</t>
  </si>
  <si>
    <t xml:space="preserve">ks    </t>
  </si>
  <si>
    <t>Vlastní</t>
  </si>
  <si>
    <t>Indiv</t>
  </si>
  <si>
    <t>Specifikace</t>
  </si>
  <si>
    <t>Běžná</t>
  </si>
  <si>
    <t>POL3_</t>
  </si>
  <si>
    <t>000000021T</t>
  </si>
  <si>
    <t>Výložník UZA 1-2000 (d.2m, v.0,8m)</t>
  </si>
  <si>
    <t>Soubor</t>
  </si>
  <si>
    <t>0000002T</t>
  </si>
  <si>
    <t>Ochranná manžeta pro stožár, průměr 133mm</t>
  </si>
  <si>
    <t>316735704R</t>
  </si>
  <si>
    <t>stožár ocelový osvětlovací; stupňovitý-vícekrát odstupňovaný, bezpaticový; zapuštěný do země; výška = 6,0 m; zapuštěná hloubka = 0,8 m; horní pr. 60 mm; střední pr. 89 mm; spodní pr. 133 mm; výška celk. L = 6,8 m; zatížení 30 kg</t>
  </si>
  <si>
    <t>kus</t>
  </si>
  <si>
    <t>SPCM</t>
  </si>
  <si>
    <t>RTS 23/ II</t>
  </si>
  <si>
    <t>3167357062T</t>
  </si>
  <si>
    <t>31678616T</t>
  </si>
  <si>
    <t>Rozvodnice stožárová 721-27/N, IP20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</si>
  <si>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</si>
  <si>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</si>
  <si>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m</t>
  </si>
  <si>
    <t>použití -30 až 70 °C; max.provoz.teplota při zkratu 160 °C; min.teplota pokládky -5 °C; průřez vodiče 1,5 mm2; samozhášivý; odolnost vůči UV záření; barva pláště černá</t>
  </si>
  <si>
    <t>POP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</si>
  <si>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</si>
  <si>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</si>
  <si>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-30 až 70 °C; max.provoz.teplota při zkratu 160 °C; min.teplota pokládky -5 °C; průřez vodiče 10,0 mm2; samozhášivý; odolnost vůči UV záření; barva pláště černá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</si>
  <si>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</si>
  <si>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</si>
  <si>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-30 až 70 °C; max.provoz.teplota při zkratu 160 °C; min.teplota pokládky -5 °C; průřez vodiče 16,0 mm2; samozhášivý; odolnost vůči UV záření; barva pláště černá</t>
  </si>
  <si>
    <t>769-431</t>
  </si>
  <si>
    <t>VV</t>
  </si>
  <si>
    <t>345710966R</t>
  </si>
  <si>
    <t>trubka tuhá hrdlová, elektroinstalační; mat. PVC samozhášivé; vnější pr.= 50,0 mm; vnitřní pr.= 44,3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</si>
  <si>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hořlavosti A1-F; použití: vyhovuje zkoušce odolnosti plamene. lze montovat do prostoru nebezpečné zóny 2 v prostředí s nebezpečím výbuchu; délka l = 3 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</si>
  <si>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</si>
  <si>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</si>
  <si>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</si>
  <si>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1035-430</t>
  </si>
  <si>
    <t>3484120101-42T</t>
  </si>
  <si>
    <t>Svítidlo venkovní LED, typ A</t>
  </si>
  <si>
    <t>3484120101-40T</t>
  </si>
  <si>
    <t>Svítidlo venkovní LED, typ B</t>
  </si>
  <si>
    <t>3484120101-41T</t>
  </si>
  <si>
    <t>Svítidlo venkovní LED, typ C</t>
  </si>
  <si>
    <t>35711761-1T</t>
  </si>
  <si>
    <t>Skříň přípojková plast. SS 200 v pilíři, SS200/NK</t>
  </si>
  <si>
    <t>59212021R</t>
  </si>
  <si>
    <t>žlab kabelový beton; l = 1000,0 mm; š = 170 mm; š 1 = 100 mm; h = 140,0 mm; h 1 = 105 mm; beton C 25/30; XF1</t>
  </si>
  <si>
    <t>59213344R</t>
  </si>
  <si>
    <t>poklop kabelového žlabu l = 500,0 mm; š = 160 mm; tl = 35,0 mm; beton C 25/30; XF1</t>
  </si>
  <si>
    <t>210202111 T01</t>
  </si>
  <si>
    <t>Demontáže</t>
  </si>
  <si>
    <t xml:space="preserve">hod   </t>
  </si>
  <si>
    <t>Práce</t>
  </si>
  <si>
    <t>POL1_</t>
  </si>
  <si>
    <t>Vedení : 8</t>
  </si>
  <si>
    <t>Svítidla : 7*0,5</t>
  </si>
  <si>
    <t>Stožáry : 2</t>
  </si>
  <si>
    <t>Odvoz : 5</t>
  </si>
  <si>
    <t>171156460600R</t>
  </si>
  <si>
    <t>Sh</t>
  </si>
  <si>
    <t>STROJ</t>
  </si>
  <si>
    <t>Stroj</t>
  </si>
  <si>
    <t>POL6_</t>
  </si>
  <si>
    <t>Nosnost 16 t při vyložení 3 m od středu otoče jeřábu.</t>
  </si>
  <si>
    <t>180456170400R</t>
  </si>
  <si>
    <t>Montážní plošina na autopod. MP13-1 (A 30)</t>
  </si>
  <si>
    <t>7*0,5</t>
  </si>
  <si>
    <t>904      R00</t>
  </si>
  <si>
    <t>Hzs-zkousky v ramci montaz.praci</t>
  </si>
  <si>
    <t>h</t>
  </si>
  <si>
    <t>Prav.M</t>
  </si>
  <si>
    <t>POL10_</t>
  </si>
  <si>
    <t>905      R01</t>
  </si>
  <si>
    <t>Hzs-revize provoz.souboru a st.obj., Revize</t>
  </si>
  <si>
    <t>210010123R00</t>
  </si>
  <si>
    <t>Montáž trubky  ochranné, polyetylenové, DN do 47 mm, volně uložené</t>
  </si>
  <si>
    <t>210100001R00</t>
  </si>
  <si>
    <t>Ukončení vodičů  v rozvaděči včetně zapojení a vodičové koncovky,  , průřez do 2,5 mm2</t>
  </si>
  <si>
    <t>POL1_9</t>
  </si>
  <si>
    <t>210100003R00</t>
  </si>
  <si>
    <t>Ukončení vodičů  v rozvaděči včetně zapojení a vodičové koncovky,  , průřez do 16 mm2</t>
  </si>
  <si>
    <t>210191541R00</t>
  </si>
  <si>
    <t>Montáž pilíře přípojkové skříně bez základu a zapojení vodičů</t>
  </si>
  <si>
    <t>210202111R00</t>
  </si>
  <si>
    <t>Montáž svítidla veřejného osvětlení, na výložník</t>
  </si>
  <si>
    <t>210220001RT1</t>
  </si>
  <si>
    <t>Montáž uzemňovacího vedení na povrchu, včetně svorek upevnění a připojení, z profilů ocelových pozinkovaných  (FeZn), průřezu do 120 mm2, včetně dodávky pásku 30 x 4 mm, bez nátěru</t>
  </si>
  <si>
    <t>včetně montáže svorek spojovacích, odbočných, upevňovacích a spojovacího materiálu.</t>
  </si>
  <si>
    <t>210220021RT1</t>
  </si>
  <si>
    <t>Montáž uzemňovacího vedení v zemi, včetně svorek, propojení a izolace spojů, z profilů ocelových pozinkovaných  (FeZn),  , včetně dodávky pásku 30 x 4 mm, bez nátěru</t>
  </si>
  <si>
    <t>922-420</t>
  </si>
  <si>
    <t>210220022RT1</t>
  </si>
  <si>
    <t>Montáž uzemňovacího vedení v zemi, včetně svorek, propojení a izolace spojů, z drátů ocelových pozinkovaných  (FeZn),  , včetně dodávky drátu průměru 10 mm</t>
  </si>
  <si>
    <t>210800628RT1</t>
  </si>
  <si>
    <t>Montáž vodiče H07V-K (CYA), 16 mm2, uloženého volně, včetně dodávky vodiče</t>
  </si>
  <si>
    <t>210810005R00</t>
  </si>
  <si>
    <t>Montáž kabelu CYKY 750 V, 3 x 1,5 mm2, volně uloženého</t>
  </si>
  <si>
    <t>210810013R00</t>
  </si>
  <si>
    <t>Montáž kabelu CYKY 750 V, 4 x 10 mm2, volně uloženého</t>
  </si>
  <si>
    <t>210810014R00</t>
  </si>
  <si>
    <t>Montáž kabelu CYKY 750 V, 4 x 16 mm2, volně uloženého</t>
  </si>
  <si>
    <t>220410703R00</t>
  </si>
  <si>
    <t>Pojistka nožová PH 00  10 A</t>
  </si>
  <si>
    <t>650106311R00</t>
  </si>
  <si>
    <t>Svítidla jednoramenné, do 35 kg</t>
  </si>
  <si>
    <t>M65</t>
  </si>
  <si>
    <t>210204011R00</t>
  </si>
  <si>
    <t xml:space="preserve">Montáž stožáru veřejného osvětlení uličního, ocelového, délky do 12 m,  </t>
  </si>
  <si>
    <t>210204201R00</t>
  </si>
  <si>
    <t>Montáž stožárové elektrovýzbroje pro 1 okruh</t>
  </si>
  <si>
    <t>spojky. pro 1 okruh</t>
  </si>
  <si>
    <t>10010T</t>
  </si>
  <si>
    <t>Bužírka smršťovací SB/SBF-3 ŽZ</t>
  </si>
  <si>
    <t>35430630-3T</t>
  </si>
  <si>
    <t>Svorka propichovací proudová odbočná Al-Cu 10-95 / 1,5-50 mm2</t>
  </si>
  <si>
    <t>14*0,5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</si>
  <si>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</si>
  <si>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</si>
  <si>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</si>
  <si>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</si>
  <si>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s přemístěním hmot na skládku na vzdálenost do 3 m nebo s naložením na dopravní prostředek</t>
  </si>
  <si>
    <t>SPI</t>
  </si>
  <si>
    <t>Es : (9)*0,2</t>
  </si>
  <si>
    <t>229942112R00</t>
  </si>
  <si>
    <t>Trubkové mikropiloty tlakové i tahové z oceli část hladká, průměr přes 80 do 105 mm</t>
  </si>
  <si>
    <t>800-2</t>
  </si>
  <si>
    <t>Včetně vyčištění vrtu, dodání a výrobu cementové zálivky, sestavení mikropiloty, veškeré úpravy po injektování.</t>
  </si>
  <si>
    <t>6*2</t>
  </si>
  <si>
    <t>229946112R00</t>
  </si>
  <si>
    <t>Hlavy trubkových mikropilot namáhaných pouze tlakem, průměru přes 80 do 105 mm</t>
  </si>
  <si>
    <t>281602111R00</t>
  </si>
  <si>
    <t>Injektování nízkotlaké dvojitým obturátorem tlak do 0,6 MPa</t>
  </si>
  <si>
    <t>mikropilot nebo kotev,</t>
  </si>
  <si>
    <t>564681111R00</t>
  </si>
  <si>
    <t>Podklad z kameniva hrubého drceného vel. 63-125 mm tloušťka po zhutnění 300 mm</t>
  </si>
  <si>
    <t>s rozprostřením a zhutněním</t>
  </si>
  <si>
    <t>Gs : 13*0,2*0,4</t>
  </si>
  <si>
    <t>564851111R00</t>
  </si>
  <si>
    <t>Podklad ze štěrkodrti s rozprostřením a zhutněním frakce 0-63 mm, tloušťka po zhutnění 150 mm</t>
  </si>
  <si>
    <t>F : 9*0,55</t>
  </si>
  <si>
    <t>Fs : (12-9)*0,2</t>
  </si>
  <si>
    <t>Gs : 13/2*0,2*2</t>
  </si>
  <si>
    <t>565171213R00</t>
  </si>
  <si>
    <t>Podklad z kameniva obaleného asfaltem ACP 22+, v pruhu šířky přes 3 m, třídy 1, tloušťka po zhutnění 120 mm</t>
  </si>
  <si>
    <t>Gs : 13*0,2</t>
  </si>
  <si>
    <t>577114126R00</t>
  </si>
  <si>
    <t>Beton asfaltový z modifikovaného asfaltu v pruhu šířky přes 3 m, ACL 16 S , tloušťky 70 mm, plochy přes 1000 m2</t>
  </si>
  <si>
    <t>F : 9*0,75</t>
  </si>
  <si>
    <t>577132111R00</t>
  </si>
  <si>
    <t>Beton asfaltový s rozprostřením a zhutněním v pruhu šířky přes 3 m, ACO 11+, tloušťky 40 mm, plochy přes 1000 m2</t>
  </si>
  <si>
    <t>577181226R00</t>
  </si>
  <si>
    <t>Beton asfaltový s rozprostřením a zhutněním v pruhu šířky do 3 m, ACL 22, tloušťky 90 mm, plochy přes 1000 m2</t>
  </si>
  <si>
    <t>460010024RT2</t>
  </si>
  <si>
    <t>Vytýčení kabelové trasy v zastavěném prostoru, délka trasy do 500 m</t>
  </si>
  <si>
    <t>km</t>
  </si>
  <si>
    <t>460030073RT2</t>
  </si>
  <si>
    <t>Bourání živičných povrchů tl. vrstvy 10 - 15 cm, v ploše do 5 - 10 m2</t>
  </si>
  <si>
    <t>F : 9*0,75*0,11</t>
  </si>
  <si>
    <t>Fs : (12-9)*0,2*0,11</t>
  </si>
  <si>
    <t>Gs : 13*0,2*0,25</t>
  </si>
  <si>
    <t>Hs : 9*0,2*0,2</t>
  </si>
  <si>
    <t>460030081RT3</t>
  </si>
  <si>
    <t>Řezání spáry v asfaltu nebo betonu, v tloušťce vrstvy do 8-10 cm</t>
  </si>
  <si>
    <t>F : 12*2</t>
  </si>
  <si>
    <t>G : 13*2</t>
  </si>
  <si>
    <t>H : 9*2</t>
  </si>
  <si>
    <t>460100034R00</t>
  </si>
  <si>
    <t>Pouzdrový základ "Zelený utopenec" 800x800, v.700</t>
  </si>
  <si>
    <t>460100036R00</t>
  </si>
  <si>
    <t>Pouzdrový základ "Zelený utopenec" 800x800, v.1000</t>
  </si>
  <si>
    <t>460200163RT2</t>
  </si>
  <si>
    <t>Výkop kabelové rýhy 35/80 cm  hor.3, ruční výkop rýhy</t>
  </si>
  <si>
    <t>A : 219</t>
  </si>
  <si>
    <t>As : (698-320-219)/2</t>
  </si>
  <si>
    <t>Bs : 21/2</t>
  </si>
  <si>
    <t>C : 82</t>
  </si>
  <si>
    <t>Cs : (113-82)/2</t>
  </si>
  <si>
    <t>Es : (9)/2</t>
  </si>
  <si>
    <t>F : 9</t>
  </si>
  <si>
    <t>Fs : (12-9)/2</t>
  </si>
  <si>
    <t>Hs : 9/2</t>
  </si>
  <si>
    <t>460200303RT2</t>
  </si>
  <si>
    <t>Výkop kabelové rýhy 50/120 cm hor.3, ruční výkop rýhy</t>
  </si>
  <si>
    <t>Ds : 10/2</t>
  </si>
  <si>
    <t>Gs : 13/2</t>
  </si>
  <si>
    <t>460420001RT3</t>
  </si>
  <si>
    <t>Zřízení kabel. lože v rýze š. do 65 cm ze zeminy, lože tloušťky 15 cm</t>
  </si>
  <si>
    <t>460490012RT1</t>
  </si>
  <si>
    <t>Fólie výstražná z PVC, šířka 33 cm, fólie PVC šířka 33 cm</t>
  </si>
  <si>
    <t>460570103R00</t>
  </si>
  <si>
    <t>Zához rýhy 35/20 cm, hornina třídy 3, se zhutněním</t>
  </si>
  <si>
    <t>460570113R00</t>
  </si>
  <si>
    <t>Zához rýhy 35/30 cm, hornina třídy 3,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</si>
  <si>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</si>
  <si>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</si>
  <si>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</si>
  <si>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</si>
  <si>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460620006RT1</t>
  </si>
  <si>
    <t>Osetí povrchu trávou, včetně dodávky osiva</t>
  </si>
  <si>
    <t>A : (219+74-150)*0,35</t>
  </si>
  <si>
    <t>As : (698-219-74-320)/2*0,2</t>
  </si>
  <si>
    <t>Bs : 21*0,2</t>
  </si>
  <si>
    <t>460650001RT1</t>
  </si>
  <si>
    <t>Příjezdová cesta štěrková šířky do 4 m, ručně, bez dodávky štěrku</t>
  </si>
  <si>
    <t>m3</t>
  </si>
  <si>
    <t>C : (82-10)*0,2*0,55</t>
  </si>
  <si>
    <t>Cs : (146-82-23)*0,2*0,2</t>
  </si>
  <si>
    <t>Ds : 10*0,2*0,2</t>
  </si>
  <si>
    <t>460050703RT1</t>
  </si>
  <si>
    <t>Jáma do 2 m3 pro stožár veřejného osvětlení, hor.3, ruční výkop jámy</t>
  </si>
  <si>
    <t>Základ 6m : 0,6*0,6*0,9*3</t>
  </si>
  <si>
    <t>Základ 6m pilota : 0,6*0,6*1,0*3</t>
  </si>
  <si>
    <t>Základ 8m : 0,8*0,8*1,3*5</t>
  </si>
  <si>
    <t>Základ 8m pilota : 0,8*0,8*1,5*3</t>
  </si>
  <si>
    <t>460620013R00</t>
  </si>
  <si>
    <t>Provizorní úprava terénu v přírodní hornině 3</t>
  </si>
  <si>
    <t>As : (698-320-219-74)/2*0,2</t>
  </si>
  <si>
    <t>E : 9*0,35</t>
  </si>
  <si>
    <t>Fs : (12*-9)/2</t>
  </si>
  <si>
    <t>583419003R</t>
  </si>
  <si>
    <t>kamenivo přírodní drcené frakce 32,0 až 63,0 mm; třída B</t>
  </si>
  <si>
    <t>t</t>
  </si>
  <si>
    <t>RTS 23/ I</t>
  </si>
  <si>
    <t>C : (82-10)*0,2*0,55*1,6</t>
  </si>
  <si>
    <t>Cs : (146-82-23)*0,2*0,2*1,6</t>
  </si>
  <si>
    <t>Ds : 10*0,2*0,2*1,6</t>
  </si>
  <si>
    <t>58922151R</t>
  </si>
  <si>
    <t>Beton čerstvý obyčejný; C 16/20; prostředí: X0; Dmax = 22 mm; S 2</t>
  </si>
  <si>
    <t>979990112R00</t>
  </si>
  <si>
    <t>Poplatek za skládku za uložení, obalované kamenivo, asfalt, kusovost do 300 x 300 mm,  , skupina 17 03 02 z Katalogu odpadů</t>
  </si>
  <si>
    <t>801-3</t>
  </si>
  <si>
    <t>Demont základy : 2*0,8*0,8*1,5*2</t>
  </si>
  <si>
    <t>F : 19*0,75*0,11*2</t>
  </si>
  <si>
    <t>Fs : (38-19)*0,2*0,11*2</t>
  </si>
  <si>
    <t>Gs : 13*0,2*0,25*2</t>
  </si>
  <si>
    <t>Hs : 15*0,2*0,2*2</t>
  </si>
  <si>
    <t>0R</t>
  </si>
  <si>
    <t>materiál drobný</t>
  </si>
  <si>
    <t>Demont základy : 2*0,8*0,8*1,5</t>
  </si>
  <si>
    <t>199000002R00</t>
  </si>
  <si>
    <t>Poplatky za skládku horniny 1- 4, skupina 17 05 04 z Katalogu odpadů</t>
  </si>
  <si>
    <t>800-1</t>
  </si>
  <si>
    <t>Cs : (146-82)*(0,55*0,2)</t>
  </si>
  <si>
    <t>Ds : 10*(+0,2*0,2)</t>
  </si>
  <si>
    <t>460600001RT8</t>
  </si>
  <si>
    <t>Naložení a odvoz zeminy, odvoz na vzdálenost 10000 m</t>
  </si>
  <si>
    <t>Montážní přirážka na podružný materiál M21 a _1</t>
  </si>
  <si>
    <t>VRN</t>
  </si>
  <si>
    <t>POL99_2</t>
  </si>
  <si>
    <t>005111021R</t>
  </si>
  <si>
    <t>Vytyčení inženýrských sítí</t>
  </si>
  <si>
    <t>POL99_8</t>
  </si>
  <si>
    <t>Zaměření a vytýčení stávajících inženýrských sítí v místě stavby z hlediska jejich ochrany při provádění stavby.</t>
  </si>
  <si>
    <t>005121016R</t>
  </si>
  <si>
    <t>Vybudování zařízení staveniště pro JKSO 827</t>
  </si>
  <si>
    <t>Doprava a osazení lávek pro chodce do 2 m délky, mostů do 5 délky.</t>
  </si>
  <si>
    <t>Zabezpečení staveniště, zábrany, výstražná páska.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</si>
  <si>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</si>
  <si>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</si>
  <si>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</si>
  <si>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</si>
  <si>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</si>
  <si>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</si>
  <si>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</si>
  <si>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</si>
  <si>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 xml:space="preserve">km    </t>
  </si>
  <si>
    <t>Náklady na provedení skutečného zaměření stavby v rozsahu nezbytném pro zápis změny do katastru nemovitostí.</t>
  </si>
  <si>
    <t>SUM</t>
  </si>
  <si>
    <t>END</t>
  </si>
  <si>
    <t>stožár ocelový osvětlovací; stupňovitý-vícekrát odstupňovaný, bezpaticový; zapuštěný do země; výška = 8,2 m; zapuštěná hloubka = 1,2 m; horní pr. 89 mm; střední pr. 108 mm; spodní pr. 133 mm; výška celk. L = 9,4 m; zatížení 40 kg</t>
  </si>
  <si>
    <t xml:space="preserve">Jeřáb automobilní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</si>
</sst>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E30" sqref="E30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Vf4zc+uP/jSw28iFCY4BIgXfOb99nJeSqWDxAOQlUjxxLKwjWjqu8vVe4leV1rp5UbNH1Q490MzwF43innutlw==" saltValue="nlDgqY2C/gYEttKyaG/nI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6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5.28515625" customWidth="1"/>
  </cols>
  <sheetData>
    <row r="1" spans="1:15" ht="33.75" customHeight="1" x14ac:dyDescent="0.2">
      <c r="A1" s="47" t="s">
        <v>36</v>
      </c>
      <c r="B1" s="196" t="s">
        <v>41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7" t="s">
        <v>22</v>
      </c>
      <c r="C2" s="78"/>
      <c r="D2" s="79" t="s">
        <v>49</v>
      </c>
      <c r="E2" s="205" t="s">
        <v>50</v>
      </c>
      <c r="F2" s="206"/>
      <c r="G2" s="206"/>
      <c r="H2" s="206"/>
      <c r="I2" s="206"/>
      <c r="J2" s="20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8" t="s">
        <v>46</v>
      </c>
      <c r="F3" s="209"/>
      <c r="G3" s="209"/>
      <c r="H3" s="209"/>
      <c r="I3" s="209"/>
      <c r="J3" s="210"/>
    </row>
    <row r="4" spans="1:15" ht="23.25" customHeight="1" x14ac:dyDescent="0.2">
      <c r="A4" s="76">
        <v>273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2"/>
      <c r="E11" s="212"/>
      <c r="F11" s="212"/>
      <c r="G11" s="21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1"/>
      <c r="F15" s="211"/>
      <c r="G15" s="213"/>
      <c r="H15" s="213"/>
      <c r="I15" s="213" t="s">
        <v>29</v>
      </c>
      <c r="J15" s="214"/>
    </row>
    <row r="16" spans="1:15" ht="23.25" customHeight="1" x14ac:dyDescent="0.2">
      <c r="A16" s="144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SUMIF(F55:F62,A16,I55:I62)+SUMIF(F55:F62,"PSU",I55:I62)</f>
        <v>0</v>
      </c>
      <c r="J16" s="204"/>
    </row>
    <row r="17" spans="1:10" ht="23.25" customHeight="1" x14ac:dyDescent="0.2">
      <c r="A17" s="144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SUMIF(F55:F62,A17,I55:I62)</f>
        <v>0</v>
      </c>
      <c r="J17" s="204"/>
    </row>
    <row r="18" spans="1:10" ht="23.25" customHeight="1" x14ac:dyDescent="0.2">
      <c r="A18" s="144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SUMIF(F55:F62,A18,I55:I62)</f>
        <v>0</v>
      </c>
      <c r="J18" s="204"/>
    </row>
    <row r="19" spans="1:10" ht="23.25" customHeight="1" x14ac:dyDescent="0.2">
      <c r="A19" s="144" t="s">
        <v>80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SUMIF(F55:F62,A19,I55:I62)</f>
        <v>0</v>
      </c>
      <c r="J19" s="204"/>
    </row>
    <row r="20" spans="1:10" ht="23.25" customHeight="1" x14ac:dyDescent="0.2">
      <c r="A20" s="144" t="s">
        <v>79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SUMIF(F55:F62,A20,I55:I62)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0">
        <f>I23*E23/100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9">
        <f>I25*E25/100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1">
        <f>CenaCelkemBezDPH-(ZakladDPHSni+ZakladDPHZakl)</f>
        <v>0</v>
      </c>
      <c r="H27" s="201"/>
      <c r="I27" s="20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6">
        <f>A27</f>
        <v>0</v>
      </c>
      <c r="H28" s="236"/>
      <c r="I28" s="23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35">
        <f>ZakladDPHSni+DPHSni+ZakladDPHZakl+DPHZakl+Zaokrouhleni</f>
        <v>0</v>
      </c>
      <c r="H29" s="235"/>
      <c r="I29" s="235"/>
      <c r="J29" s="12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52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52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52" ht="25.5" hidden="1" customHeight="1" x14ac:dyDescent="0.2">
      <c r="A39" s="88">
        <v>1</v>
      </c>
      <c r="B39" s="99" t="s">
        <v>51</v>
      </c>
      <c r="C39" s="241"/>
      <c r="D39" s="241"/>
      <c r="E39" s="241"/>
      <c r="F39" s="100">
        <f>'1 SO1 Pol'!AE211</f>
        <v>0</v>
      </c>
      <c r="G39" s="101">
        <f>'1 SO1 Pol'!AF211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52" ht="25.5" hidden="1" customHeight="1" x14ac:dyDescent="0.2">
      <c r="A40" s="88">
        <v>2</v>
      </c>
      <c r="B40" s="105"/>
      <c r="C40" s="242" t="s">
        <v>52</v>
      </c>
      <c r="D40" s="242"/>
      <c r="E40" s="242"/>
      <c r="F40" s="106"/>
      <c r="G40" s="107"/>
      <c r="H40" s="107"/>
      <c r="I40" s="108"/>
      <c r="J40" s="109"/>
    </row>
    <row r="41" spans="1:52" ht="25.5" hidden="1" customHeight="1" x14ac:dyDescent="0.2">
      <c r="A41" s="88">
        <v>2</v>
      </c>
      <c r="B41" s="105" t="s">
        <v>45</v>
      </c>
      <c r="C41" s="242" t="s">
        <v>46</v>
      </c>
      <c r="D41" s="242"/>
      <c r="E41" s="242"/>
      <c r="F41" s="106">
        <f>'1 SO1 Pol'!AE211</f>
        <v>0</v>
      </c>
      <c r="G41" s="107">
        <f>'1 SO1 Pol'!AF211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52" ht="25.5" hidden="1" customHeight="1" x14ac:dyDescent="0.2">
      <c r="A42" s="88">
        <v>3</v>
      </c>
      <c r="B42" s="110" t="s">
        <v>43</v>
      </c>
      <c r="C42" s="241" t="s">
        <v>44</v>
      </c>
      <c r="D42" s="241"/>
      <c r="E42" s="241"/>
      <c r="F42" s="111">
        <f>'1 SO1 Pol'!AE211</f>
        <v>0</v>
      </c>
      <c r="G42" s="102">
        <f>'1 SO1 Pol'!AF211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52" ht="25.5" hidden="1" customHeight="1" x14ac:dyDescent="0.2">
      <c r="A43" s="88"/>
      <c r="B43" s="243" t="s">
        <v>53</v>
      </c>
      <c r="C43" s="244"/>
      <c r="D43" s="244"/>
      <c r="E43" s="244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52" x14ac:dyDescent="0.2">
      <c r="A45" t="s">
        <v>55</v>
      </c>
      <c r="B45" t="s">
        <v>56</v>
      </c>
    </row>
    <row r="46" spans="1:52" x14ac:dyDescent="0.2">
      <c r="B46" s="245" t="s">
        <v>56</v>
      </c>
      <c r="C46" s="245"/>
      <c r="D46" s="245"/>
      <c r="E46" s="245"/>
      <c r="F46" s="245"/>
      <c r="G46" s="245"/>
      <c r="H46" s="245"/>
      <c r="I46" s="245"/>
      <c r="J46" s="245"/>
      <c r="AZ46" s="124" t="str">
        <f>B46</f>
        <v>Popis stavby: 12 - Veřejné osvětlení chodník Károvsko, Turnov</v>
      </c>
    </row>
    <row r="47" spans="1:52" x14ac:dyDescent="0.2">
      <c r="A47" t="s">
        <v>57</v>
      </c>
      <c r="B47" t="s">
        <v>58</v>
      </c>
    </row>
    <row r="48" spans="1:52" x14ac:dyDescent="0.2">
      <c r="B48" s="245" t="s">
        <v>59</v>
      </c>
      <c r="C48" s="245"/>
      <c r="D48" s="245"/>
      <c r="E48" s="245"/>
      <c r="F48" s="245"/>
      <c r="G48" s="245"/>
      <c r="H48" s="245"/>
      <c r="I48" s="245"/>
      <c r="J48" s="245"/>
      <c r="AZ48" s="124" t="str">
        <f>B48</f>
        <v>Popis rozpočtu: 1 - Veřejné osvětlení</v>
      </c>
    </row>
    <row r="49" spans="1:10" x14ac:dyDescent="0.2">
      <c r="A49" t="s">
        <v>60</v>
      </c>
      <c r="B49" t="s">
        <v>61</v>
      </c>
    </row>
    <row r="52" spans="1:10" ht="15.75" x14ac:dyDescent="0.25">
      <c r="B52" s="125" t="s">
        <v>62</v>
      </c>
    </row>
    <row r="54" spans="1:10" ht="25.5" customHeight="1" x14ac:dyDescent="0.2">
      <c r="A54" s="127"/>
      <c r="B54" s="130" t="s">
        <v>17</v>
      </c>
      <c r="C54" s="130" t="s">
        <v>5</v>
      </c>
      <c r="D54" s="131"/>
      <c r="E54" s="131"/>
      <c r="F54" s="132" t="s">
        <v>63</v>
      </c>
      <c r="G54" s="132"/>
      <c r="H54" s="132"/>
      <c r="I54" s="132" t="s">
        <v>29</v>
      </c>
      <c r="J54" s="132" t="s">
        <v>0</v>
      </c>
    </row>
    <row r="55" spans="1:10" ht="36.75" customHeight="1" x14ac:dyDescent="0.2">
      <c r="A55" s="128"/>
      <c r="B55" s="133" t="s">
        <v>64</v>
      </c>
      <c r="C55" s="246" t="s">
        <v>65</v>
      </c>
      <c r="D55" s="247"/>
      <c r="E55" s="247"/>
      <c r="F55" s="140" t="s">
        <v>24</v>
      </c>
      <c r="G55" s="141"/>
      <c r="H55" s="141"/>
      <c r="I55" s="141">
        <f>'1 SO1 Pol'!G8</f>
        <v>0</v>
      </c>
      <c r="J55" s="137" t="str">
        <f>IF(I63=0,"",I55/I63*100)</f>
        <v/>
      </c>
    </row>
    <row r="56" spans="1:10" ht="36.75" customHeight="1" x14ac:dyDescent="0.2">
      <c r="A56" s="128"/>
      <c r="B56" s="133" t="s">
        <v>66</v>
      </c>
      <c r="C56" s="246" t="s">
        <v>67</v>
      </c>
      <c r="D56" s="247"/>
      <c r="E56" s="247"/>
      <c r="F56" s="140" t="s">
        <v>24</v>
      </c>
      <c r="G56" s="141"/>
      <c r="H56" s="141"/>
      <c r="I56" s="141">
        <f>'1 SO1 Pol'!G33</f>
        <v>0</v>
      </c>
      <c r="J56" s="137" t="str">
        <f>IF(I63=0,"",I56/I63*100)</f>
        <v/>
      </c>
    </row>
    <row r="57" spans="1:10" ht="36.75" customHeight="1" x14ac:dyDescent="0.2">
      <c r="A57" s="128"/>
      <c r="B57" s="133" t="s">
        <v>68</v>
      </c>
      <c r="C57" s="246" t="s">
        <v>69</v>
      </c>
      <c r="D57" s="247"/>
      <c r="E57" s="247"/>
      <c r="F57" s="140" t="s">
        <v>24</v>
      </c>
      <c r="G57" s="141"/>
      <c r="H57" s="141"/>
      <c r="I57" s="141">
        <f>'1 SO1 Pol'!G43</f>
        <v>0</v>
      </c>
      <c r="J57" s="137" t="str">
        <f>IF(I63=0,"",I57/I63*100)</f>
        <v/>
      </c>
    </row>
    <row r="58" spans="1:10" ht="36.75" customHeight="1" x14ac:dyDescent="0.2">
      <c r="A58" s="128"/>
      <c r="B58" s="133" t="s">
        <v>70</v>
      </c>
      <c r="C58" s="246" t="s">
        <v>71</v>
      </c>
      <c r="D58" s="247"/>
      <c r="E58" s="247"/>
      <c r="F58" s="140" t="s">
        <v>26</v>
      </c>
      <c r="G58" s="141"/>
      <c r="H58" s="141"/>
      <c r="I58" s="141">
        <f>'1 SO1 Pol'!G196</f>
        <v>0</v>
      </c>
      <c r="J58" s="137" t="str">
        <f>IF(I63=0,"",I58/I63*100)</f>
        <v/>
      </c>
    </row>
    <row r="59" spans="1:10" ht="36.75" customHeight="1" x14ac:dyDescent="0.2">
      <c r="A59" s="128"/>
      <c r="B59" s="133" t="s">
        <v>72</v>
      </c>
      <c r="C59" s="246" t="s">
        <v>73</v>
      </c>
      <c r="D59" s="247"/>
      <c r="E59" s="247"/>
      <c r="F59" s="140" t="s">
        <v>26</v>
      </c>
      <c r="G59" s="141"/>
      <c r="H59" s="141"/>
      <c r="I59" s="141">
        <f>'1 SO1 Pol'!G46</f>
        <v>0</v>
      </c>
      <c r="J59" s="137" t="str">
        <f>IF(I63=0,"",I59/I63*100)</f>
        <v/>
      </c>
    </row>
    <row r="60" spans="1:10" ht="36.75" customHeight="1" x14ac:dyDescent="0.2">
      <c r="A60" s="128"/>
      <c r="B60" s="133" t="s">
        <v>74</v>
      </c>
      <c r="C60" s="246" t="s">
        <v>75</v>
      </c>
      <c r="D60" s="247"/>
      <c r="E60" s="247"/>
      <c r="F60" s="140" t="s">
        <v>26</v>
      </c>
      <c r="G60" s="141"/>
      <c r="H60" s="141"/>
      <c r="I60" s="141">
        <f>'1 SO1 Pol'!G73</f>
        <v>0</v>
      </c>
      <c r="J60" s="137" t="str">
        <f>IF(I63=0,"",I60/I63*100)</f>
        <v/>
      </c>
    </row>
    <row r="61" spans="1:10" ht="36.75" customHeight="1" x14ac:dyDescent="0.2">
      <c r="A61" s="128"/>
      <c r="B61" s="133" t="s">
        <v>76</v>
      </c>
      <c r="C61" s="246" t="s">
        <v>77</v>
      </c>
      <c r="D61" s="247"/>
      <c r="E61" s="247"/>
      <c r="F61" s="140" t="s">
        <v>78</v>
      </c>
      <c r="G61" s="141"/>
      <c r="H61" s="141"/>
      <c r="I61" s="141">
        <f>'1 SO1 Pol'!G175</f>
        <v>0</v>
      </c>
      <c r="J61" s="137" t="str">
        <f>IF(I63=0,"",I61/I63*100)</f>
        <v/>
      </c>
    </row>
    <row r="62" spans="1:10" ht="36.75" customHeight="1" x14ac:dyDescent="0.2">
      <c r="A62" s="128"/>
      <c r="B62" s="133" t="s">
        <v>79</v>
      </c>
      <c r="C62" s="246" t="s">
        <v>28</v>
      </c>
      <c r="D62" s="247"/>
      <c r="E62" s="247"/>
      <c r="F62" s="140" t="s">
        <v>79</v>
      </c>
      <c r="G62" s="141"/>
      <c r="H62" s="141"/>
      <c r="I62" s="141">
        <f>'1 SO1 Pol'!G198</f>
        <v>0</v>
      </c>
      <c r="J62" s="137" t="str">
        <f>IF(I63=0,"",I62/I63*100)</f>
        <v/>
      </c>
    </row>
    <row r="63" spans="1:10" ht="25.5" customHeight="1" x14ac:dyDescent="0.2">
      <c r="A63" s="129"/>
      <c r="B63" s="134" t="s">
        <v>1</v>
      </c>
      <c r="C63" s="135"/>
      <c r="D63" s="136"/>
      <c r="E63" s="136"/>
      <c r="F63" s="142"/>
      <c r="G63" s="143"/>
      <c r="H63" s="143"/>
      <c r="I63" s="143">
        <f>SUM(I55:I62)</f>
        <v>0</v>
      </c>
      <c r="J63" s="138">
        <f>SUM(J55:J62)</f>
        <v>0</v>
      </c>
    </row>
    <row r="64" spans="1:10" x14ac:dyDescent="0.2">
      <c r="F64" s="87"/>
      <c r="G64" s="87"/>
      <c r="H64" s="87"/>
      <c r="I64" s="87"/>
      <c r="J64" s="139"/>
    </row>
    <row r="65" spans="6:10" x14ac:dyDescent="0.2">
      <c r="F65" s="87"/>
      <c r="G65" s="87"/>
      <c r="H65" s="87"/>
      <c r="I65" s="87"/>
      <c r="J65" s="139"/>
    </row>
    <row r="66" spans="6:10" x14ac:dyDescent="0.2">
      <c r="F66" s="87"/>
      <c r="G66" s="87"/>
      <c r="H66" s="87"/>
      <c r="I66" s="87"/>
      <c r="J66" s="139"/>
    </row>
  </sheetData>
  <sheetProtection algorithmName="SHA-512" hashValue="OA5bokJ7wPNnz2RUbHFlvaUOacarnbcu+Z/3MUO+SUC1FC0QdBa/pla9++SnAbshkwYZ1Az+k+9jJEJpYxdv5w==" saltValue="WzmZMih73bSpGA94mHpv+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B46:J46"/>
    <mergeCell ref="B48:J48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j7r1pnOEHZxSZIh+5jT4lUXunZTh0BFccyFq/WDVsK0ituhXA1CD5l/v+1j/zctj8N6vSQlCILVwvZRrmUEQQg==" saltValue="RSVRUGhHM8kivFC5HcZt9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8FA3-59D5-4036-8C88-CC351A65A6C8}">
  <sheetPr>
    <outlinePr summaryBelow="0"/>
  </sheetPr>
  <dimension ref="A1:BH5000"/>
  <sheetViews>
    <sheetView tabSelected="1" workbookViewId="0">
      <pane ySplit="7" topLeftCell="A12" activePane="bottomLeft" state="frozen"/>
      <selection pane="bottomLeft" activeCell="C40" sqref="C40:G40"/>
    </sheetView>
  </sheetViews>
  <sheetFormatPr defaultRowHeight="12.75" outlineLevelRow="3" x14ac:dyDescent="0.2"/>
  <cols>
    <col min="1" max="1" width="3.42578125" customWidth="1"/>
    <col min="2" max="2" width="12.42578125" style="126" customWidth="1"/>
    <col min="3" max="3" width="63.140625" style="126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4" t="s">
        <v>81</v>
      </c>
      <c r="B1" s="254"/>
      <c r="C1" s="254"/>
      <c r="D1" s="254"/>
      <c r="E1" s="254"/>
      <c r="F1" s="254"/>
      <c r="G1" s="254"/>
      <c r="AG1" t="s">
        <v>82</v>
      </c>
    </row>
    <row r="2" spans="1:60" ht="24.95" customHeight="1" x14ac:dyDescent="0.2">
      <c r="A2" s="50" t="s">
        <v>7</v>
      </c>
      <c r="B2" s="49" t="s">
        <v>49</v>
      </c>
      <c r="C2" s="255" t="s">
        <v>50</v>
      </c>
      <c r="D2" s="256"/>
      <c r="E2" s="256"/>
      <c r="F2" s="256"/>
      <c r="G2" s="257"/>
      <c r="AG2" t="s">
        <v>83</v>
      </c>
    </row>
    <row r="3" spans="1:60" ht="24.95" customHeight="1" x14ac:dyDescent="0.2">
      <c r="A3" s="50" t="s">
        <v>8</v>
      </c>
      <c r="B3" s="49" t="s">
        <v>45</v>
      </c>
      <c r="C3" s="255" t="s">
        <v>46</v>
      </c>
      <c r="D3" s="256"/>
      <c r="E3" s="256"/>
      <c r="F3" s="256"/>
      <c r="G3" s="257"/>
      <c r="AC3" s="126" t="s">
        <v>83</v>
      </c>
      <c r="AG3" t="s">
        <v>84</v>
      </c>
    </row>
    <row r="4" spans="1:60" ht="24.95" customHeight="1" x14ac:dyDescent="0.2">
      <c r="A4" s="145" t="s">
        <v>9</v>
      </c>
      <c r="B4" s="146" t="s">
        <v>43</v>
      </c>
      <c r="C4" s="258" t="s">
        <v>44</v>
      </c>
      <c r="D4" s="259"/>
      <c r="E4" s="259"/>
      <c r="F4" s="259"/>
      <c r="G4" s="260"/>
      <c r="AG4" t="s">
        <v>85</v>
      </c>
    </row>
    <row r="5" spans="1:60" x14ac:dyDescent="0.2">
      <c r="D5" s="10"/>
    </row>
    <row r="6" spans="1:60" ht="38.25" x14ac:dyDescent="0.2">
      <c r="A6" s="148" t="s">
        <v>86</v>
      </c>
      <c r="B6" s="150" t="s">
        <v>87</v>
      </c>
      <c r="C6" s="150" t="s">
        <v>88</v>
      </c>
      <c r="D6" s="149" t="s">
        <v>89</v>
      </c>
      <c r="E6" s="148" t="s">
        <v>90</v>
      </c>
      <c r="F6" s="147" t="s">
        <v>91</v>
      </c>
      <c r="G6" s="148" t="s">
        <v>29</v>
      </c>
      <c r="H6" s="151" t="s">
        <v>30</v>
      </c>
      <c r="I6" s="151" t="s">
        <v>92</v>
      </c>
      <c r="J6" s="151" t="s">
        <v>31</v>
      </c>
      <c r="K6" s="151" t="s">
        <v>93</v>
      </c>
      <c r="L6" s="151" t="s">
        <v>94</v>
      </c>
      <c r="M6" s="151" t="s">
        <v>95</v>
      </c>
      <c r="N6" s="151" t="s">
        <v>96</v>
      </c>
      <c r="O6" s="151" t="s">
        <v>97</v>
      </c>
      <c r="P6" s="151" t="s">
        <v>98</v>
      </c>
      <c r="Q6" s="151" t="s">
        <v>99</v>
      </c>
      <c r="R6" s="151" t="s">
        <v>100</v>
      </c>
      <c r="S6" s="151" t="s">
        <v>101</v>
      </c>
      <c r="T6" s="151" t="s">
        <v>102</v>
      </c>
      <c r="U6" s="151" t="s">
        <v>103</v>
      </c>
      <c r="V6" s="151" t="s">
        <v>104</v>
      </c>
      <c r="W6" s="151" t="s">
        <v>105</v>
      </c>
      <c r="X6" s="151" t="s">
        <v>106</v>
      </c>
      <c r="Y6" s="151" t="s">
        <v>107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108</v>
      </c>
      <c r="B8" s="167" t="s">
        <v>64</v>
      </c>
      <c r="C8" s="188" t="s">
        <v>65</v>
      </c>
      <c r="D8" s="168"/>
      <c r="E8" s="169"/>
      <c r="F8" s="170"/>
      <c r="G8" s="170">
        <f>SUMIF(AG9:AG32,"&lt;&gt;NOR",G9:G32)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69"/>
      <c r="O8" s="169">
        <f>SUM(O9:O32)</f>
        <v>2.0300000000000002</v>
      </c>
      <c r="P8" s="169"/>
      <c r="Q8" s="169">
        <f>SUM(Q9:Q32)</f>
        <v>0</v>
      </c>
      <c r="R8" s="170"/>
      <c r="S8" s="170"/>
      <c r="T8" s="171"/>
      <c r="U8" s="165"/>
      <c r="V8" s="165">
        <f>SUM(V9:V32)</f>
        <v>0</v>
      </c>
      <c r="W8" s="165"/>
      <c r="X8" s="165"/>
      <c r="Y8" s="165"/>
      <c r="AG8" t="s">
        <v>109</v>
      </c>
    </row>
    <row r="9" spans="1:60" outlineLevel="1" x14ac:dyDescent="0.2">
      <c r="A9" s="180">
        <v>1</v>
      </c>
      <c r="B9" s="181" t="s">
        <v>110</v>
      </c>
      <c r="C9" s="189" t="s">
        <v>111</v>
      </c>
      <c r="D9" s="182" t="s">
        <v>112</v>
      </c>
      <c r="E9" s="183">
        <v>1</v>
      </c>
      <c r="F9" s="184"/>
      <c r="G9" s="185">
        <f t="shared" ref="G9:G15" si="0">ROUND(E9*F9,2)</f>
        <v>0</v>
      </c>
      <c r="H9" s="184"/>
      <c r="I9" s="185">
        <f t="shared" ref="I9:I15" si="1">ROUND(E9*H9,2)</f>
        <v>0</v>
      </c>
      <c r="J9" s="184"/>
      <c r="K9" s="185">
        <f t="shared" ref="K9:K15" si="2">ROUND(E9*J9,2)</f>
        <v>0</v>
      </c>
      <c r="L9" s="185">
        <v>21</v>
      </c>
      <c r="M9" s="185">
        <f t="shared" ref="M9:M15" si="3">G9*(1+L9/100)</f>
        <v>0</v>
      </c>
      <c r="N9" s="183">
        <v>0</v>
      </c>
      <c r="O9" s="183">
        <f t="shared" ref="O9:O15" si="4">ROUND(E9*N9,2)</f>
        <v>0</v>
      </c>
      <c r="P9" s="183">
        <v>0</v>
      </c>
      <c r="Q9" s="183">
        <f t="shared" ref="Q9:Q15" si="5">ROUND(E9*P9,2)</f>
        <v>0</v>
      </c>
      <c r="R9" s="185"/>
      <c r="S9" s="185" t="s">
        <v>113</v>
      </c>
      <c r="T9" s="186" t="s">
        <v>114</v>
      </c>
      <c r="U9" s="162">
        <v>0</v>
      </c>
      <c r="V9" s="162">
        <f t="shared" ref="V9:V15" si="6">ROUND(E9*U9,2)</f>
        <v>0</v>
      </c>
      <c r="W9" s="162"/>
      <c r="X9" s="162" t="s">
        <v>115</v>
      </c>
      <c r="Y9" s="162" t="s">
        <v>116</v>
      </c>
      <c r="Z9" s="152"/>
      <c r="AA9" s="152"/>
      <c r="AB9" s="152"/>
      <c r="AC9" s="152"/>
      <c r="AD9" s="152"/>
      <c r="AE9" s="152"/>
      <c r="AF9" s="152"/>
      <c r="AG9" s="152" t="s">
        <v>117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0">
        <v>2</v>
      </c>
      <c r="B10" s="181" t="s">
        <v>118</v>
      </c>
      <c r="C10" s="189" t="s">
        <v>119</v>
      </c>
      <c r="D10" s="182" t="s">
        <v>120</v>
      </c>
      <c r="E10" s="183">
        <v>8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21</v>
      </c>
      <c r="M10" s="185">
        <f t="shared" si="3"/>
        <v>0</v>
      </c>
      <c r="N10" s="183">
        <v>0</v>
      </c>
      <c r="O10" s="183">
        <f t="shared" si="4"/>
        <v>0</v>
      </c>
      <c r="P10" s="183">
        <v>0</v>
      </c>
      <c r="Q10" s="183">
        <f t="shared" si="5"/>
        <v>0</v>
      </c>
      <c r="R10" s="185"/>
      <c r="S10" s="185" t="s">
        <v>113</v>
      </c>
      <c r="T10" s="186" t="s">
        <v>114</v>
      </c>
      <c r="U10" s="162">
        <v>0</v>
      </c>
      <c r="V10" s="162">
        <f t="shared" si="6"/>
        <v>0</v>
      </c>
      <c r="W10" s="162"/>
      <c r="X10" s="162" t="s">
        <v>115</v>
      </c>
      <c r="Y10" s="162" t="s">
        <v>116</v>
      </c>
      <c r="Z10" s="152"/>
      <c r="AA10" s="152"/>
      <c r="AB10" s="152"/>
      <c r="AC10" s="152"/>
      <c r="AD10" s="152"/>
      <c r="AE10" s="152"/>
      <c r="AF10" s="152"/>
      <c r="AG10" s="152" t="s">
        <v>117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0">
        <v>3</v>
      </c>
      <c r="B11" s="181" t="s">
        <v>121</v>
      </c>
      <c r="C11" s="189" t="s">
        <v>122</v>
      </c>
      <c r="D11" s="182" t="s">
        <v>112</v>
      </c>
      <c r="E11" s="183">
        <v>14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21</v>
      </c>
      <c r="M11" s="185">
        <f t="shared" si="3"/>
        <v>0</v>
      </c>
      <c r="N11" s="183">
        <v>0</v>
      </c>
      <c r="O11" s="183">
        <f t="shared" si="4"/>
        <v>0</v>
      </c>
      <c r="P11" s="183">
        <v>0</v>
      </c>
      <c r="Q11" s="183">
        <f t="shared" si="5"/>
        <v>0</v>
      </c>
      <c r="R11" s="185"/>
      <c r="S11" s="185" t="s">
        <v>113</v>
      </c>
      <c r="T11" s="186" t="s">
        <v>114</v>
      </c>
      <c r="U11" s="162">
        <v>0</v>
      </c>
      <c r="V11" s="162">
        <f t="shared" si="6"/>
        <v>0</v>
      </c>
      <c r="W11" s="162"/>
      <c r="X11" s="162" t="s">
        <v>115</v>
      </c>
      <c r="Y11" s="162" t="s">
        <v>116</v>
      </c>
      <c r="Z11" s="152"/>
      <c r="AA11" s="152"/>
      <c r="AB11" s="152"/>
      <c r="AC11" s="152"/>
      <c r="AD11" s="152"/>
      <c r="AE11" s="152"/>
      <c r="AF11" s="152"/>
      <c r="AG11" s="152" t="s">
        <v>117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33.75" outlineLevel="1" x14ac:dyDescent="0.2">
      <c r="A12" s="180">
        <v>4</v>
      </c>
      <c r="B12" s="181" t="s">
        <v>123</v>
      </c>
      <c r="C12" s="189" t="s">
        <v>124</v>
      </c>
      <c r="D12" s="182" t="s">
        <v>125</v>
      </c>
      <c r="E12" s="183">
        <v>6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21</v>
      </c>
      <c r="M12" s="185">
        <f t="shared" si="3"/>
        <v>0</v>
      </c>
      <c r="N12" s="183">
        <v>0.05</v>
      </c>
      <c r="O12" s="183">
        <f t="shared" si="4"/>
        <v>0.3</v>
      </c>
      <c r="P12" s="183">
        <v>0</v>
      </c>
      <c r="Q12" s="183">
        <f t="shared" si="5"/>
        <v>0</v>
      </c>
      <c r="R12" s="185" t="s">
        <v>126</v>
      </c>
      <c r="S12" s="185" t="s">
        <v>127</v>
      </c>
      <c r="T12" s="186" t="s">
        <v>127</v>
      </c>
      <c r="U12" s="162">
        <v>0</v>
      </c>
      <c r="V12" s="162">
        <f t="shared" si="6"/>
        <v>0</v>
      </c>
      <c r="W12" s="162"/>
      <c r="X12" s="162" t="s">
        <v>115</v>
      </c>
      <c r="Y12" s="162" t="s">
        <v>116</v>
      </c>
      <c r="Z12" s="152"/>
      <c r="AA12" s="152"/>
      <c r="AB12" s="152"/>
      <c r="AC12" s="152"/>
      <c r="AD12" s="152"/>
      <c r="AE12" s="152"/>
      <c r="AF12" s="152"/>
      <c r="AG12" s="152" t="s">
        <v>117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33.75" outlineLevel="1" x14ac:dyDescent="0.2">
      <c r="A13" s="180">
        <v>5</v>
      </c>
      <c r="B13" s="181" t="s">
        <v>128</v>
      </c>
      <c r="C13" s="189" t="s">
        <v>383</v>
      </c>
      <c r="D13" s="182" t="s">
        <v>125</v>
      </c>
      <c r="E13" s="183">
        <v>8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21</v>
      </c>
      <c r="M13" s="185">
        <f t="shared" si="3"/>
        <v>0</v>
      </c>
      <c r="N13" s="183">
        <v>6.7000000000000004E-2</v>
      </c>
      <c r="O13" s="183">
        <f t="shared" si="4"/>
        <v>0.54</v>
      </c>
      <c r="P13" s="183">
        <v>0</v>
      </c>
      <c r="Q13" s="183">
        <f t="shared" si="5"/>
        <v>0</v>
      </c>
      <c r="R13" s="185"/>
      <c r="S13" s="185" t="s">
        <v>113</v>
      </c>
      <c r="T13" s="186" t="s">
        <v>114</v>
      </c>
      <c r="U13" s="162">
        <v>0</v>
      </c>
      <c r="V13" s="162">
        <f t="shared" si="6"/>
        <v>0</v>
      </c>
      <c r="W13" s="162"/>
      <c r="X13" s="162" t="s">
        <v>115</v>
      </c>
      <c r="Y13" s="162" t="s">
        <v>116</v>
      </c>
      <c r="Z13" s="152"/>
      <c r="AA13" s="152"/>
      <c r="AB13" s="152"/>
      <c r="AC13" s="152"/>
      <c r="AD13" s="152"/>
      <c r="AE13" s="152"/>
      <c r="AF13" s="152"/>
      <c r="AG13" s="152" t="s">
        <v>117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0">
        <v>6</v>
      </c>
      <c r="B14" s="181" t="s">
        <v>129</v>
      </c>
      <c r="C14" s="189" t="s">
        <v>130</v>
      </c>
      <c r="D14" s="182" t="s">
        <v>125</v>
      </c>
      <c r="E14" s="183">
        <v>14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3">
        <v>2.0000000000000001E-4</v>
      </c>
      <c r="O14" s="183">
        <f t="shared" si="4"/>
        <v>0</v>
      </c>
      <c r="P14" s="183">
        <v>0</v>
      </c>
      <c r="Q14" s="183">
        <f t="shared" si="5"/>
        <v>0</v>
      </c>
      <c r="R14" s="185"/>
      <c r="S14" s="185" t="s">
        <v>113</v>
      </c>
      <c r="T14" s="186" t="s">
        <v>114</v>
      </c>
      <c r="U14" s="162">
        <v>0</v>
      </c>
      <c r="V14" s="162">
        <f t="shared" si="6"/>
        <v>0</v>
      </c>
      <c r="W14" s="162"/>
      <c r="X14" s="162" t="s">
        <v>115</v>
      </c>
      <c r="Y14" s="162" t="s">
        <v>116</v>
      </c>
      <c r="Z14" s="152"/>
      <c r="AA14" s="152"/>
      <c r="AB14" s="152"/>
      <c r="AC14" s="152"/>
      <c r="AD14" s="152"/>
      <c r="AE14" s="152"/>
      <c r="AF14" s="152"/>
      <c r="AG14" s="152" t="s">
        <v>117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56.25" outlineLevel="1" x14ac:dyDescent="0.2">
      <c r="A15" s="173">
        <v>7</v>
      </c>
      <c r="B15" s="174" t="s">
        <v>131</v>
      </c>
      <c r="C15" s="190" t="s">
        <v>132</v>
      </c>
      <c r="D15" s="175" t="s">
        <v>133</v>
      </c>
      <c r="E15" s="176">
        <v>124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6">
        <v>1.4999999999999999E-4</v>
      </c>
      <c r="O15" s="176">
        <f t="shared" si="4"/>
        <v>0.02</v>
      </c>
      <c r="P15" s="176">
        <v>0</v>
      </c>
      <c r="Q15" s="176">
        <f t="shared" si="5"/>
        <v>0</v>
      </c>
      <c r="R15" s="178" t="s">
        <v>126</v>
      </c>
      <c r="S15" s="178" t="s">
        <v>127</v>
      </c>
      <c r="T15" s="179" t="s">
        <v>127</v>
      </c>
      <c r="U15" s="162">
        <v>0</v>
      </c>
      <c r="V15" s="162">
        <f t="shared" si="6"/>
        <v>0</v>
      </c>
      <c r="W15" s="162"/>
      <c r="X15" s="162" t="s">
        <v>115</v>
      </c>
      <c r="Y15" s="162" t="s">
        <v>116</v>
      </c>
      <c r="Z15" s="152"/>
      <c r="AA15" s="152"/>
      <c r="AB15" s="152"/>
      <c r="AC15" s="152"/>
      <c r="AD15" s="152"/>
      <c r="AE15" s="152"/>
      <c r="AF15" s="152"/>
      <c r="AG15" s="152" t="s">
        <v>117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2" x14ac:dyDescent="0.2">
      <c r="A16" s="159"/>
      <c r="B16" s="160"/>
      <c r="C16" s="252" t="s">
        <v>134</v>
      </c>
      <c r="D16" s="253"/>
      <c r="E16" s="253"/>
      <c r="F16" s="253"/>
      <c r="G16" s="253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135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7" t="str">
        <f>C16</f>
        <v>použití -30 až 70 °C; max.provoz.teplota při zkratu 160 °C; min.teplota pokládky -5 °C; průřez vodiče 1,5 mm2; samozhášivý; odolnost vůči UV záření; barva pláště černá</v>
      </c>
      <c r="BB16" s="152"/>
      <c r="BC16" s="152"/>
      <c r="BD16" s="152"/>
      <c r="BE16" s="152"/>
      <c r="BF16" s="152"/>
      <c r="BG16" s="152"/>
      <c r="BH16" s="152"/>
    </row>
    <row r="17" spans="1:60" ht="56.25" outlineLevel="1" x14ac:dyDescent="0.2">
      <c r="A17" s="173">
        <v>8</v>
      </c>
      <c r="B17" s="174" t="s">
        <v>136</v>
      </c>
      <c r="C17" s="190" t="s">
        <v>137</v>
      </c>
      <c r="D17" s="175" t="s">
        <v>133</v>
      </c>
      <c r="E17" s="176">
        <v>267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6.0999999999999997E-4</v>
      </c>
      <c r="O17" s="176">
        <f>ROUND(E17*N17,2)</f>
        <v>0.16</v>
      </c>
      <c r="P17" s="176">
        <v>0</v>
      </c>
      <c r="Q17" s="176">
        <f>ROUND(E17*P17,2)</f>
        <v>0</v>
      </c>
      <c r="R17" s="178" t="s">
        <v>126</v>
      </c>
      <c r="S17" s="178" t="s">
        <v>127</v>
      </c>
      <c r="T17" s="179" t="s">
        <v>127</v>
      </c>
      <c r="U17" s="162">
        <v>0</v>
      </c>
      <c r="V17" s="162">
        <f>ROUND(E17*U17,2)</f>
        <v>0</v>
      </c>
      <c r="W17" s="162"/>
      <c r="X17" s="162" t="s">
        <v>115</v>
      </c>
      <c r="Y17" s="162" t="s">
        <v>116</v>
      </c>
      <c r="Z17" s="152"/>
      <c r="AA17" s="152"/>
      <c r="AB17" s="152"/>
      <c r="AC17" s="152"/>
      <c r="AD17" s="152"/>
      <c r="AE17" s="152"/>
      <c r="AF17" s="152"/>
      <c r="AG17" s="152" t="s">
        <v>117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2" x14ac:dyDescent="0.2">
      <c r="A18" s="159"/>
      <c r="B18" s="160"/>
      <c r="C18" s="252" t="s">
        <v>138</v>
      </c>
      <c r="D18" s="253"/>
      <c r="E18" s="253"/>
      <c r="F18" s="253"/>
      <c r="G18" s="253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135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7" t="str">
        <f>C18</f>
        <v>-30 až 70 °C; max.provoz.teplota při zkratu 160 °C; min.teplota pokládky -5 °C; průřez vodiče 10,0 mm2; samozhášivý; odolnost vůči UV záření; barva pláště černá</v>
      </c>
      <c r="BB18" s="152"/>
      <c r="BC18" s="152"/>
      <c r="BD18" s="152"/>
      <c r="BE18" s="152"/>
      <c r="BF18" s="152"/>
      <c r="BG18" s="152"/>
      <c r="BH18" s="152"/>
    </row>
    <row r="19" spans="1:60" ht="56.25" outlineLevel="1" x14ac:dyDescent="0.2">
      <c r="A19" s="173">
        <v>9</v>
      </c>
      <c r="B19" s="174" t="s">
        <v>139</v>
      </c>
      <c r="C19" s="190" t="s">
        <v>140</v>
      </c>
      <c r="D19" s="175" t="s">
        <v>133</v>
      </c>
      <c r="E19" s="176">
        <v>338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8.8999999999999995E-4</v>
      </c>
      <c r="O19" s="176">
        <f>ROUND(E19*N19,2)</f>
        <v>0.3</v>
      </c>
      <c r="P19" s="176">
        <v>0</v>
      </c>
      <c r="Q19" s="176">
        <f>ROUND(E19*P19,2)</f>
        <v>0</v>
      </c>
      <c r="R19" s="178" t="s">
        <v>126</v>
      </c>
      <c r="S19" s="178" t="s">
        <v>127</v>
      </c>
      <c r="T19" s="179" t="s">
        <v>127</v>
      </c>
      <c r="U19" s="162">
        <v>0</v>
      </c>
      <c r="V19" s="162">
        <f>ROUND(E19*U19,2)</f>
        <v>0</v>
      </c>
      <c r="W19" s="162"/>
      <c r="X19" s="162" t="s">
        <v>115</v>
      </c>
      <c r="Y19" s="162" t="s">
        <v>116</v>
      </c>
      <c r="Z19" s="152"/>
      <c r="AA19" s="152"/>
      <c r="AB19" s="152"/>
      <c r="AC19" s="152"/>
      <c r="AD19" s="152"/>
      <c r="AE19" s="152"/>
      <c r="AF19" s="152"/>
      <c r="AG19" s="152" t="s">
        <v>117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2" x14ac:dyDescent="0.2">
      <c r="A20" s="159"/>
      <c r="B20" s="160"/>
      <c r="C20" s="252" t="s">
        <v>141</v>
      </c>
      <c r="D20" s="253"/>
      <c r="E20" s="253"/>
      <c r="F20" s="253"/>
      <c r="G20" s="253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135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7" t="str">
        <f>C20</f>
        <v>-30 až 70 °C; max.provoz.teplota při zkratu 160 °C; min.teplota pokládky -5 °C; průřez vodiče 16,0 mm2; samozhášivý; odolnost vůči UV záření; barva pláště černá</v>
      </c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1" t="s">
        <v>142</v>
      </c>
      <c r="D21" s="163"/>
      <c r="E21" s="164">
        <v>338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143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56.25" outlineLevel="1" x14ac:dyDescent="0.2">
      <c r="A22" s="173">
        <v>10</v>
      </c>
      <c r="B22" s="174" t="s">
        <v>144</v>
      </c>
      <c r="C22" s="190" t="s">
        <v>145</v>
      </c>
      <c r="D22" s="175" t="s">
        <v>133</v>
      </c>
      <c r="E22" s="176">
        <v>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3.6000000000000002E-4</v>
      </c>
      <c r="O22" s="176">
        <f>ROUND(E22*N22,2)</f>
        <v>0</v>
      </c>
      <c r="P22" s="176">
        <v>0</v>
      </c>
      <c r="Q22" s="176">
        <f>ROUND(E22*P22,2)</f>
        <v>0</v>
      </c>
      <c r="R22" s="178" t="s">
        <v>126</v>
      </c>
      <c r="S22" s="178" t="s">
        <v>127</v>
      </c>
      <c r="T22" s="179" t="s">
        <v>127</v>
      </c>
      <c r="U22" s="162">
        <v>0</v>
      </c>
      <c r="V22" s="162">
        <f>ROUND(E22*U22,2)</f>
        <v>0</v>
      </c>
      <c r="W22" s="162"/>
      <c r="X22" s="162" t="s">
        <v>115</v>
      </c>
      <c r="Y22" s="162" t="s">
        <v>116</v>
      </c>
      <c r="Z22" s="152"/>
      <c r="AA22" s="152"/>
      <c r="AB22" s="152"/>
      <c r="AC22" s="152"/>
      <c r="AD22" s="152"/>
      <c r="AE22" s="152"/>
      <c r="AF22" s="152"/>
      <c r="AG22" s="152" t="s">
        <v>117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2" x14ac:dyDescent="0.2">
      <c r="A23" s="159"/>
      <c r="B23" s="160"/>
      <c r="C23" s="252" t="s">
        <v>146</v>
      </c>
      <c r="D23" s="253"/>
      <c r="E23" s="253"/>
      <c r="F23" s="253"/>
      <c r="G23" s="253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135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87" t="str">
        <f>C23</f>
        <v>hořlavosti A1-F; použití: vyhovuje zkoušce odolnosti plamene. lze montovat do prostoru nebezpečné zóny 2 v prostředí s nebezpečím výbuchu; délka l = 3 m</v>
      </c>
      <c r="BB23" s="152"/>
      <c r="BC23" s="152"/>
      <c r="BD23" s="152"/>
      <c r="BE23" s="152"/>
      <c r="BF23" s="152"/>
      <c r="BG23" s="152"/>
      <c r="BH23" s="152"/>
    </row>
    <row r="24" spans="1:60" ht="45" outlineLevel="1" x14ac:dyDescent="0.2">
      <c r="A24" s="173">
        <v>11</v>
      </c>
      <c r="B24" s="174" t="s">
        <v>147</v>
      </c>
      <c r="C24" s="190" t="s">
        <v>148</v>
      </c>
      <c r="D24" s="175" t="s">
        <v>133</v>
      </c>
      <c r="E24" s="176">
        <v>605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2.5999999999999998E-4</v>
      </c>
      <c r="O24" s="176">
        <f>ROUND(E24*N24,2)</f>
        <v>0.16</v>
      </c>
      <c r="P24" s="176">
        <v>0</v>
      </c>
      <c r="Q24" s="176">
        <f>ROUND(E24*P24,2)</f>
        <v>0</v>
      </c>
      <c r="R24" s="178" t="s">
        <v>126</v>
      </c>
      <c r="S24" s="178" t="s">
        <v>127</v>
      </c>
      <c r="T24" s="179" t="s">
        <v>127</v>
      </c>
      <c r="U24" s="162">
        <v>0</v>
      </c>
      <c r="V24" s="162">
        <f>ROUND(E24*U24,2)</f>
        <v>0</v>
      </c>
      <c r="W24" s="162"/>
      <c r="X24" s="162" t="s">
        <v>115</v>
      </c>
      <c r="Y24" s="162" t="s">
        <v>116</v>
      </c>
      <c r="Z24" s="152"/>
      <c r="AA24" s="152"/>
      <c r="AB24" s="152"/>
      <c r="AC24" s="152"/>
      <c r="AD24" s="152"/>
      <c r="AE24" s="152"/>
      <c r="AF24" s="152"/>
      <c r="AG24" s="152" t="s">
        <v>117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252" t="s">
        <v>149</v>
      </c>
      <c r="D25" s="253"/>
      <c r="E25" s="253"/>
      <c r="F25" s="253"/>
      <c r="G25" s="253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135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191" t="s">
        <v>150</v>
      </c>
      <c r="D26" s="163"/>
      <c r="E26" s="164">
        <v>605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143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0">
        <v>12</v>
      </c>
      <c r="B27" s="181" t="s">
        <v>151</v>
      </c>
      <c r="C27" s="189" t="s">
        <v>152</v>
      </c>
      <c r="D27" s="182" t="s">
        <v>125</v>
      </c>
      <c r="E27" s="183">
        <v>6</v>
      </c>
      <c r="F27" s="184"/>
      <c r="G27" s="185">
        <f t="shared" ref="G27:G32" si="7">ROUND(E27*F27,2)</f>
        <v>0</v>
      </c>
      <c r="H27" s="184"/>
      <c r="I27" s="185">
        <f t="shared" ref="I27:I32" si="8">ROUND(E27*H27,2)</f>
        <v>0</v>
      </c>
      <c r="J27" s="184"/>
      <c r="K27" s="185">
        <f t="shared" ref="K27:K32" si="9">ROUND(E27*J27,2)</f>
        <v>0</v>
      </c>
      <c r="L27" s="185">
        <v>21</v>
      </c>
      <c r="M27" s="185">
        <f t="shared" ref="M27:M32" si="10">G27*(1+L27/100)</f>
        <v>0</v>
      </c>
      <c r="N27" s="183">
        <v>6.0000000000000001E-3</v>
      </c>
      <c r="O27" s="183">
        <f t="shared" ref="O27:O32" si="11">ROUND(E27*N27,2)</f>
        <v>0.04</v>
      </c>
      <c r="P27" s="183">
        <v>0</v>
      </c>
      <c r="Q27" s="183">
        <f t="shared" ref="Q27:Q32" si="12">ROUND(E27*P27,2)</f>
        <v>0</v>
      </c>
      <c r="R27" s="185"/>
      <c r="S27" s="185" t="s">
        <v>113</v>
      </c>
      <c r="T27" s="186" t="s">
        <v>114</v>
      </c>
      <c r="U27" s="162">
        <v>0</v>
      </c>
      <c r="V27" s="162">
        <f t="shared" ref="V27:V32" si="13">ROUND(E27*U27,2)</f>
        <v>0</v>
      </c>
      <c r="W27" s="162"/>
      <c r="X27" s="162" t="s">
        <v>115</v>
      </c>
      <c r="Y27" s="162" t="s">
        <v>116</v>
      </c>
      <c r="Z27" s="152"/>
      <c r="AA27" s="152"/>
      <c r="AB27" s="152"/>
      <c r="AC27" s="152"/>
      <c r="AD27" s="152"/>
      <c r="AE27" s="152"/>
      <c r="AF27" s="152"/>
      <c r="AG27" s="152" t="s">
        <v>117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0">
        <v>13</v>
      </c>
      <c r="B28" s="181" t="s">
        <v>153</v>
      </c>
      <c r="C28" s="189" t="s">
        <v>154</v>
      </c>
      <c r="D28" s="182" t="s">
        <v>125</v>
      </c>
      <c r="E28" s="183">
        <v>2</v>
      </c>
      <c r="F28" s="184"/>
      <c r="G28" s="185">
        <f t="shared" si="7"/>
        <v>0</v>
      </c>
      <c r="H28" s="184"/>
      <c r="I28" s="185">
        <f t="shared" si="8"/>
        <v>0</v>
      </c>
      <c r="J28" s="184"/>
      <c r="K28" s="185">
        <f t="shared" si="9"/>
        <v>0</v>
      </c>
      <c r="L28" s="185">
        <v>21</v>
      </c>
      <c r="M28" s="185">
        <f t="shared" si="10"/>
        <v>0</v>
      </c>
      <c r="N28" s="183">
        <v>6.0000000000000001E-3</v>
      </c>
      <c r="O28" s="183">
        <f t="shared" si="11"/>
        <v>0.01</v>
      </c>
      <c r="P28" s="183">
        <v>0</v>
      </c>
      <c r="Q28" s="183">
        <f t="shared" si="12"/>
        <v>0</v>
      </c>
      <c r="R28" s="185"/>
      <c r="S28" s="185" t="s">
        <v>113</v>
      </c>
      <c r="T28" s="186" t="s">
        <v>114</v>
      </c>
      <c r="U28" s="162">
        <v>0</v>
      </c>
      <c r="V28" s="162">
        <f t="shared" si="13"/>
        <v>0</v>
      </c>
      <c r="W28" s="162"/>
      <c r="X28" s="162" t="s">
        <v>115</v>
      </c>
      <c r="Y28" s="162" t="s">
        <v>116</v>
      </c>
      <c r="Z28" s="152"/>
      <c r="AA28" s="152"/>
      <c r="AB28" s="152"/>
      <c r="AC28" s="152"/>
      <c r="AD28" s="152"/>
      <c r="AE28" s="152"/>
      <c r="AF28" s="152"/>
      <c r="AG28" s="152" t="s">
        <v>117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0">
        <v>14</v>
      </c>
      <c r="B29" s="181" t="s">
        <v>155</v>
      </c>
      <c r="C29" s="189" t="s">
        <v>156</v>
      </c>
      <c r="D29" s="182" t="s">
        <v>125</v>
      </c>
      <c r="E29" s="183">
        <v>6</v>
      </c>
      <c r="F29" s="184"/>
      <c r="G29" s="185">
        <f t="shared" si="7"/>
        <v>0</v>
      </c>
      <c r="H29" s="184"/>
      <c r="I29" s="185">
        <f t="shared" si="8"/>
        <v>0</v>
      </c>
      <c r="J29" s="184"/>
      <c r="K29" s="185">
        <f t="shared" si="9"/>
        <v>0</v>
      </c>
      <c r="L29" s="185">
        <v>21</v>
      </c>
      <c r="M29" s="185">
        <f t="shared" si="10"/>
        <v>0</v>
      </c>
      <c r="N29" s="183">
        <v>6.0000000000000001E-3</v>
      </c>
      <c r="O29" s="183">
        <f t="shared" si="11"/>
        <v>0.04</v>
      </c>
      <c r="P29" s="183">
        <v>0</v>
      </c>
      <c r="Q29" s="183">
        <f t="shared" si="12"/>
        <v>0</v>
      </c>
      <c r="R29" s="185"/>
      <c r="S29" s="185" t="s">
        <v>113</v>
      </c>
      <c r="T29" s="186" t="s">
        <v>114</v>
      </c>
      <c r="U29" s="162">
        <v>0</v>
      </c>
      <c r="V29" s="162">
        <f t="shared" si="13"/>
        <v>0</v>
      </c>
      <c r="W29" s="162"/>
      <c r="X29" s="162" t="s">
        <v>115</v>
      </c>
      <c r="Y29" s="162" t="s">
        <v>116</v>
      </c>
      <c r="Z29" s="152"/>
      <c r="AA29" s="152"/>
      <c r="AB29" s="152"/>
      <c r="AC29" s="152"/>
      <c r="AD29" s="152"/>
      <c r="AE29" s="152"/>
      <c r="AF29" s="152"/>
      <c r="AG29" s="152" t="s">
        <v>117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0">
        <v>15</v>
      </c>
      <c r="B30" s="181" t="s">
        <v>157</v>
      </c>
      <c r="C30" s="189" t="s">
        <v>158</v>
      </c>
      <c r="D30" s="182" t="s">
        <v>125</v>
      </c>
      <c r="E30" s="183">
        <v>1</v>
      </c>
      <c r="F30" s="184"/>
      <c r="G30" s="185">
        <f t="shared" si="7"/>
        <v>0</v>
      </c>
      <c r="H30" s="184"/>
      <c r="I30" s="185">
        <f t="shared" si="8"/>
        <v>0</v>
      </c>
      <c r="J30" s="184"/>
      <c r="K30" s="185">
        <f t="shared" si="9"/>
        <v>0</v>
      </c>
      <c r="L30" s="185">
        <v>21</v>
      </c>
      <c r="M30" s="185">
        <f t="shared" si="10"/>
        <v>0</v>
      </c>
      <c r="N30" s="183">
        <v>2.7E-2</v>
      </c>
      <c r="O30" s="183">
        <f t="shared" si="11"/>
        <v>0.03</v>
      </c>
      <c r="P30" s="183">
        <v>0</v>
      </c>
      <c r="Q30" s="183">
        <f t="shared" si="12"/>
        <v>0</v>
      </c>
      <c r="R30" s="185"/>
      <c r="S30" s="185" t="s">
        <v>113</v>
      </c>
      <c r="T30" s="186" t="s">
        <v>114</v>
      </c>
      <c r="U30" s="162">
        <v>0</v>
      </c>
      <c r="V30" s="162">
        <f t="shared" si="13"/>
        <v>0</v>
      </c>
      <c r="W30" s="162"/>
      <c r="X30" s="162" t="s">
        <v>115</v>
      </c>
      <c r="Y30" s="162" t="s">
        <v>116</v>
      </c>
      <c r="Z30" s="152"/>
      <c r="AA30" s="152"/>
      <c r="AB30" s="152"/>
      <c r="AC30" s="152"/>
      <c r="AD30" s="152"/>
      <c r="AE30" s="152"/>
      <c r="AF30" s="152"/>
      <c r="AG30" s="152" t="s">
        <v>117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80">
        <v>16</v>
      </c>
      <c r="B31" s="181" t="s">
        <v>159</v>
      </c>
      <c r="C31" s="189" t="s">
        <v>160</v>
      </c>
      <c r="D31" s="182" t="s">
        <v>125</v>
      </c>
      <c r="E31" s="183">
        <v>28</v>
      </c>
      <c r="F31" s="184"/>
      <c r="G31" s="185">
        <f t="shared" si="7"/>
        <v>0</v>
      </c>
      <c r="H31" s="184"/>
      <c r="I31" s="185">
        <f t="shared" si="8"/>
        <v>0</v>
      </c>
      <c r="J31" s="184"/>
      <c r="K31" s="185">
        <f t="shared" si="9"/>
        <v>0</v>
      </c>
      <c r="L31" s="185">
        <v>21</v>
      </c>
      <c r="M31" s="185">
        <f t="shared" si="10"/>
        <v>0</v>
      </c>
      <c r="N31" s="183">
        <v>3.2000000000000002E-3</v>
      </c>
      <c r="O31" s="183">
        <f t="shared" si="11"/>
        <v>0.09</v>
      </c>
      <c r="P31" s="183">
        <v>0</v>
      </c>
      <c r="Q31" s="183">
        <f t="shared" si="12"/>
        <v>0</v>
      </c>
      <c r="R31" s="185" t="s">
        <v>126</v>
      </c>
      <c r="S31" s="185" t="s">
        <v>127</v>
      </c>
      <c r="T31" s="186" t="s">
        <v>127</v>
      </c>
      <c r="U31" s="162">
        <v>0</v>
      </c>
      <c r="V31" s="162">
        <f t="shared" si="13"/>
        <v>0</v>
      </c>
      <c r="W31" s="162"/>
      <c r="X31" s="162" t="s">
        <v>115</v>
      </c>
      <c r="Y31" s="162" t="s">
        <v>116</v>
      </c>
      <c r="Z31" s="152"/>
      <c r="AA31" s="152"/>
      <c r="AB31" s="152"/>
      <c r="AC31" s="152"/>
      <c r="AD31" s="152"/>
      <c r="AE31" s="152"/>
      <c r="AF31" s="152"/>
      <c r="AG31" s="152" t="s">
        <v>117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0">
        <v>17</v>
      </c>
      <c r="B32" s="181" t="s">
        <v>161</v>
      </c>
      <c r="C32" s="189" t="s">
        <v>162</v>
      </c>
      <c r="D32" s="182" t="s">
        <v>125</v>
      </c>
      <c r="E32" s="183">
        <v>56</v>
      </c>
      <c r="F32" s="184"/>
      <c r="G32" s="185">
        <f t="shared" si="7"/>
        <v>0</v>
      </c>
      <c r="H32" s="184"/>
      <c r="I32" s="185">
        <f t="shared" si="8"/>
        <v>0</v>
      </c>
      <c r="J32" s="184"/>
      <c r="K32" s="185">
        <f t="shared" si="9"/>
        <v>0</v>
      </c>
      <c r="L32" s="185">
        <v>21</v>
      </c>
      <c r="M32" s="185">
        <f t="shared" si="10"/>
        <v>0</v>
      </c>
      <c r="N32" s="183">
        <v>6.0000000000000001E-3</v>
      </c>
      <c r="O32" s="183">
        <f t="shared" si="11"/>
        <v>0.34</v>
      </c>
      <c r="P32" s="183">
        <v>0</v>
      </c>
      <c r="Q32" s="183">
        <f t="shared" si="12"/>
        <v>0</v>
      </c>
      <c r="R32" s="185" t="s">
        <v>126</v>
      </c>
      <c r="S32" s="185" t="s">
        <v>127</v>
      </c>
      <c r="T32" s="186" t="s">
        <v>127</v>
      </c>
      <c r="U32" s="162">
        <v>0</v>
      </c>
      <c r="V32" s="162">
        <f t="shared" si="13"/>
        <v>0</v>
      </c>
      <c r="W32" s="162"/>
      <c r="X32" s="162" t="s">
        <v>115</v>
      </c>
      <c r="Y32" s="162" t="s">
        <v>116</v>
      </c>
      <c r="Z32" s="152"/>
      <c r="AA32" s="152"/>
      <c r="AB32" s="152"/>
      <c r="AC32" s="152"/>
      <c r="AD32" s="152"/>
      <c r="AE32" s="152"/>
      <c r="AF32" s="152"/>
      <c r="AG32" s="152" t="s">
        <v>117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6" t="s">
        <v>108</v>
      </c>
      <c r="B33" s="167" t="s">
        <v>66</v>
      </c>
      <c r="C33" s="188" t="s">
        <v>67</v>
      </c>
      <c r="D33" s="168"/>
      <c r="E33" s="169"/>
      <c r="F33" s="170"/>
      <c r="G33" s="170">
        <f>SUMIF(AG34:AG42,"&lt;&gt;NOR",G34:G42)</f>
        <v>0</v>
      </c>
      <c r="H33" s="170"/>
      <c r="I33" s="170">
        <f>SUM(I34:I42)</f>
        <v>0</v>
      </c>
      <c r="J33" s="170"/>
      <c r="K33" s="170">
        <f>SUM(K34:K42)</f>
        <v>0</v>
      </c>
      <c r="L33" s="170"/>
      <c r="M33" s="170">
        <f>SUM(M34:M42)</f>
        <v>0</v>
      </c>
      <c r="N33" s="169"/>
      <c r="O33" s="169">
        <f>SUM(O34:O42)</f>
        <v>0</v>
      </c>
      <c r="P33" s="169"/>
      <c r="Q33" s="169">
        <f>SUM(Q34:Q42)</f>
        <v>0</v>
      </c>
      <c r="R33" s="170"/>
      <c r="S33" s="170"/>
      <c r="T33" s="171"/>
      <c r="U33" s="165"/>
      <c r="V33" s="165">
        <f>SUM(V34:V42)</f>
        <v>17.21</v>
      </c>
      <c r="W33" s="165"/>
      <c r="X33" s="165"/>
      <c r="Y33" s="165"/>
      <c r="AG33" t="s">
        <v>109</v>
      </c>
    </row>
    <row r="34" spans="1:60" outlineLevel="1" x14ac:dyDescent="0.2">
      <c r="A34" s="173">
        <v>18</v>
      </c>
      <c r="B34" s="174" t="s">
        <v>163</v>
      </c>
      <c r="C34" s="190" t="s">
        <v>164</v>
      </c>
      <c r="D34" s="175" t="s">
        <v>165</v>
      </c>
      <c r="E34" s="176">
        <v>18.5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113</v>
      </c>
      <c r="T34" s="179" t="s">
        <v>114</v>
      </c>
      <c r="U34" s="162">
        <v>0.93</v>
      </c>
      <c r="V34" s="162">
        <f>ROUND(E34*U34,2)</f>
        <v>17.21</v>
      </c>
      <c r="W34" s="162"/>
      <c r="X34" s="162" t="s">
        <v>166</v>
      </c>
      <c r="Y34" s="162" t="s">
        <v>116</v>
      </c>
      <c r="Z34" s="152"/>
      <c r="AA34" s="152"/>
      <c r="AB34" s="152"/>
      <c r="AC34" s="152"/>
      <c r="AD34" s="152"/>
      <c r="AE34" s="152"/>
      <c r="AF34" s="152"/>
      <c r="AG34" s="152" t="s">
        <v>167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 x14ac:dyDescent="0.2">
      <c r="A35" s="159"/>
      <c r="B35" s="160"/>
      <c r="C35" s="191" t="s">
        <v>168</v>
      </c>
      <c r="D35" s="163"/>
      <c r="E35" s="164">
        <v>8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143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3" x14ac:dyDescent="0.2">
      <c r="A36" s="159"/>
      <c r="B36" s="160"/>
      <c r="C36" s="191" t="s">
        <v>169</v>
      </c>
      <c r="D36" s="163"/>
      <c r="E36" s="164">
        <v>3.5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143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 x14ac:dyDescent="0.2">
      <c r="A37" s="159"/>
      <c r="B37" s="160"/>
      <c r="C37" s="191" t="s">
        <v>170</v>
      </c>
      <c r="D37" s="163"/>
      <c r="E37" s="164">
        <v>2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143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1" t="s">
        <v>171</v>
      </c>
      <c r="D38" s="163"/>
      <c r="E38" s="164">
        <v>5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143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3">
        <v>19</v>
      </c>
      <c r="B39" s="174" t="s">
        <v>172</v>
      </c>
      <c r="C39" s="190" t="s">
        <v>384</v>
      </c>
      <c r="D39" s="175" t="s">
        <v>173</v>
      </c>
      <c r="E39" s="176">
        <v>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 t="s">
        <v>174</v>
      </c>
      <c r="S39" s="178" t="s">
        <v>127</v>
      </c>
      <c r="T39" s="179" t="s">
        <v>127</v>
      </c>
      <c r="U39" s="162">
        <v>0</v>
      </c>
      <c r="V39" s="162">
        <f>ROUND(E39*U39,2)</f>
        <v>0</v>
      </c>
      <c r="W39" s="162"/>
      <c r="X39" s="162" t="s">
        <v>175</v>
      </c>
      <c r="Y39" s="162" t="s">
        <v>116</v>
      </c>
      <c r="Z39" s="152"/>
      <c r="AA39" s="152"/>
      <c r="AB39" s="152"/>
      <c r="AC39" s="152"/>
      <c r="AD39" s="152"/>
      <c r="AE39" s="152"/>
      <c r="AF39" s="152"/>
      <c r="AG39" s="152" t="s">
        <v>176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252" t="s">
        <v>177</v>
      </c>
      <c r="D40" s="253"/>
      <c r="E40" s="253"/>
      <c r="F40" s="253"/>
      <c r="G40" s="253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135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3">
        <v>20</v>
      </c>
      <c r="B41" s="174" t="s">
        <v>178</v>
      </c>
      <c r="C41" s="190" t="s">
        <v>179</v>
      </c>
      <c r="D41" s="175" t="s">
        <v>173</v>
      </c>
      <c r="E41" s="176">
        <v>3.5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 t="s">
        <v>174</v>
      </c>
      <c r="S41" s="178" t="s">
        <v>127</v>
      </c>
      <c r="T41" s="179" t="s">
        <v>127</v>
      </c>
      <c r="U41" s="162">
        <v>0</v>
      </c>
      <c r="V41" s="162">
        <f>ROUND(E41*U41,2)</f>
        <v>0</v>
      </c>
      <c r="W41" s="162"/>
      <c r="X41" s="162" t="s">
        <v>175</v>
      </c>
      <c r="Y41" s="162" t="s">
        <v>116</v>
      </c>
      <c r="Z41" s="152"/>
      <c r="AA41" s="152"/>
      <c r="AB41" s="152"/>
      <c r="AC41" s="152"/>
      <c r="AD41" s="152"/>
      <c r="AE41" s="152"/>
      <c r="AF41" s="152"/>
      <c r="AG41" s="152" t="s">
        <v>176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2" x14ac:dyDescent="0.2">
      <c r="A42" s="159"/>
      <c r="B42" s="160"/>
      <c r="C42" s="191" t="s">
        <v>180</v>
      </c>
      <c r="D42" s="163"/>
      <c r="E42" s="164">
        <v>3.5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143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66" t="s">
        <v>108</v>
      </c>
      <c r="B43" s="167" t="s">
        <v>68</v>
      </c>
      <c r="C43" s="188" t="s">
        <v>69</v>
      </c>
      <c r="D43" s="168"/>
      <c r="E43" s="169"/>
      <c r="F43" s="170"/>
      <c r="G43" s="170">
        <f>SUMIF(AG44:AG45,"&lt;&gt;NOR",G44:G45)</f>
        <v>0</v>
      </c>
      <c r="H43" s="170"/>
      <c r="I43" s="170">
        <f>SUM(I44:I45)</f>
        <v>0</v>
      </c>
      <c r="J43" s="170"/>
      <c r="K43" s="170">
        <f>SUM(K44:K45)</f>
        <v>0</v>
      </c>
      <c r="L43" s="170"/>
      <c r="M43" s="170">
        <f>SUM(M44:M45)</f>
        <v>0</v>
      </c>
      <c r="N43" s="169"/>
      <c r="O43" s="169">
        <f>SUM(O44:O45)</f>
        <v>0</v>
      </c>
      <c r="P43" s="169"/>
      <c r="Q43" s="169">
        <f>SUM(Q44:Q45)</f>
        <v>0</v>
      </c>
      <c r="R43" s="170"/>
      <c r="S43" s="170"/>
      <c r="T43" s="171"/>
      <c r="U43" s="165"/>
      <c r="V43" s="165">
        <f>SUM(V44:V45)</f>
        <v>8</v>
      </c>
      <c r="W43" s="165"/>
      <c r="X43" s="165"/>
      <c r="Y43" s="165"/>
      <c r="AG43" t="s">
        <v>109</v>
      </c>
    </row>
    <row r="44" spans="1:60" outlineLevel="1" x14ac:dyDescent="0.2">
      <c r="A44" s="180">
        <v>21</v>
      </c>
      <c r="B44" s="181" t="s">
        <v>181</v>
      </c>
      <c r="C44" s="189" t="s">
        <v>182</v>
      </c>
      <c r="D44" s="182" t="s">
        <v>183</v>
      </c>
      <c r="E44" s="183">
        <v>3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0</v>
      </c>
      <c r="O44" s="183">
        <f>ROUND(E44*N44,2)</f>
        <v>0</v>
      </c>
      <c r="P44" s="183">
        <v>0</v>
      </c>
      <c r="Q44" s="183">
        <f>ROUND(E44*P44,2)</f>
        <v>0</v>
      </c>
      <c r="R44" s="185" t="s">
        <v>184</v>
      </c>
      <c r="S44" s="185" t="s">
        <v>127</v>
      </c>
      <c r="T44" s="186" t="s">
        <v>127</v>
      </c>
      <c r="U44" s="162">
        <v>1</v>
      </c>
      <c r="V44" s="162">
        <f>ROUND(E44*U44,2)</f>
        <v>3</v>
      </c>
      <c r="W44" s="162"/>
      <c r="X44" s="162" t="s">
        <v>69</v>
      </c>
      <c r="Y44" s="162" t="s">
        <v>116</v>
      </c>
      <c r="Z44" s="152"/>
      <c r="AA44" s="152"/>
      <c r="AB44" s="152"/>
      <c r="AC44" s="152"/>
      <c r="AD44" s="152"/>
      <c r="AE44" s="152"/>
      <c r="AF44" s="152"/>
      <c r="AG44" s="152" t="s">
        <v>185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0">
        <v>22</v>
      </c>
      <c r="B45" s="181" t="s">
        <v>186</v>
      </c>
      <c r="C45" s="189" t="s">
        <v>187</v>
      </c>
      <c r="D45" s="182" t="s">
        <v>183</v>
      </c>
      <c r="E45" s="183">
        <v>5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3">
        <v>0</v>
      </c>
      <c r="O45" s="183">
        <f>ROUND(E45*N45,2)</f>
        <v>0</v>
      </c>
      <c r="P45" s="183">
        <v>0</v>
      </c>
      <c r="Q45" s="183">
        <f>ROUND(E45*P45,2)</f>
        <v>0</v>
      </c>
      <c r="R45" s="185" t="s">
        <v>184</v>
      </c>
      <c r="S45" s="185" t="s">
        <v>127</v>
      </c>
      <c r="T45" s="186" t="s">
        <v>127</v>
      </c>
      <c r="U45" s="162">
        <v>1</v>
      </c>
      <c r="V45" s="162">
        <f>ROUND(E45*U45,2)</f>
        <v>5</v>
      </c>
      <c r="W45" s="162"/>
      <c r="X45" s="162" t="s">
        <v>69</v>
      </c>
      <c r="Y45" s="162" t="s">
        <v>116</v>
      </c>
      <c r="Z45" s="152"/>
      <c r="AA45" s="152"/>
      <c r="AB45" s="152"/>
      <c r="AC45" s="152"/>
      <c r="AD45" s="152"/>
      <c r="AE45" s="152"/>
      <c r="AF45" s="152"/>
      <c r="AG45" s="152" t="s">
        <v>185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x14ac:dyDescent="0.2">
      <c r="A46" s="166" t="s">
        <v>108</v>
      </c>
      <c r="B46" s="167" t="s">
        <v>72</v>
      </c>
      <c r="C46" s="188" t="s">
        <v>73</v>
      </c>
      <c r="D46" s="168"/>
      <c r="E46" s="169"/>
      <c r="F46" s="170"/>
      <c r="G46" s="170">
        <f>SUMIF(AG47:AG72,"&lt;&gt;NOR",G47:G72)</f>
        <v>0</v>
      </c>
      <c r="H46" s="170"/>
      <c r="I46" s="170">
        <f>SUM(I47:I72)</f>
        <v>0</v>
      </c>
      <c r="J46" s="170"/>
      <c r="K46" s="170">
        <f>SUM(K47:K72)</f>
        <v>0</v>
      </c>
      <c r="L46" s="170"/>
      <c r="M46" s="170">
        <f>SUM(M47:M72)</f>
        <v>0</v>
      </c>
      <c r="N46" s="169"/>
      <c r="O46" s="169">
        <f>SUM(O47:O72)</f>
        <v>0.54</v>
      </c>
      <c r="P46" s="169"/>
      <c r="Q46" s="169">
        <f>SUM(Q47:Q72)</f>
        <v>0</v>
      </c>
      <c r="R46" s="170"/>
      <c r="S46" s="170"/>
      <c r="T46" s="171"/>
      <c r="U46" s="165"/>
      <c r="V46" s="165">
        <f>SUM(V47:V72)</f>
        <v>296.03999999999996</v>
      </c>
      <c r="W46" s="165"/>
      <c r="X46" s="165"/>
      <c r="Y46" s="165"/>
      <c r="AG46" t="s">
        <v>109</v>
      </c>
    </row>
    <row r="47" spans="1:60" outlineLevel="1" x14ac:dyDescent="0.2">
      <c r="A47" s="173">
        <v>23</v>
      </c>
      <c r="B47" s="174" t="s">
        <v>188</v>
      </c>
      <c r="C47" s="190" t="s">
        <v>189</v>
      </c>
      <c r="D47" s="175" t="s">
        <v>133</v>
      </c>
      <c r="E47" s="176">
        <v>605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 t="s">
        <v>72</v>
      </c>
      <c r="S47" s="178" t="s">
        <v>127</v>
      </c>
      <c r="T47" s="179" t="s">
        <v>127</v>
      </c>
      <c r="U47" s="162">
        <v>0.11600000000000001</v>
      </c>
      <c r="V47" s="162">
        <f>ROUND(E47*U47,2)</f>
        <v>70.180000000000007</v>
      </c>
      <c r="W47" s="162"/>
      <c r="X47" s="162" t="s">
        <v>166</v>
      </c>
      <c r="Y47" s="162" t="s">
        <v>116</v>
      </c>
      <c r="Z47" s="152"/>
      <c r="AA47" s="152"/>
      <c r="AB47" s="152"/>
      <c r="AC47" s="152"/>
      <c r="AD47" s="152"/>
      <c r="AE47" s="152"/>
      <c r="AF47" s="152"/>
      <c r="AG47" s="152" t="s">
        <v>167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191" t="s">
        <v>150</v>
      </c>
      <c r="D48" s="163"/>
      <c r="E48" s="164">
        <v>605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143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80">
        <v>24</v>
      </c>
      <c r="B49" s="181" t="s">
        <v>190</v>
      </c>
      <c r="C49" s="189" t="s">
        <v>191</v>
      </c>
      <c r="D49" s="182" t="s">
        <v>125</v>
      </c>
      <c r="E49" s="183">
        <v>28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21</v>
      </c>
      <c r="M49" s="185">
        <f>G49*(1+L49/100)</f>
        <v>0</v>
      </c>
      <c r="N49" s="183">
        <v>0</v>
      </c>
      <c r="O49" s="183">
        <f>ROUND(E49*N49,2)</f>
        <v>0</v>
      </c>
      <c r="P49" s="183">
        <v>0</v>
      </c>
      <c r="Q49" s="183">
        <f>ROUND(E49*P49,2)</f>
        <v>0</v>
      </c>
      <c r="R49" s="185" t="s">
        <v>72</v>
      </c>
      <c r="S49" s="185" t="s">
        <v>127</v>
      </c>
      <c r="T49" s="186" t="s">
        <v>127</v>
      </c>
      <c r="U49" s="162">
        <v>5.0500000000000003E-2</v>
      </c>
      <c r="V49" s="162">
        <f>ROUND(E49*U49,2)</f>
        <v>1.41</v>
      </c>
      <c r="W49" s="162"/>
      <c r="X49" s="162" t="s">
        <v>166</v>
      </c>
      <c r="Y49" s="162" t="s">
        <v>116</v>
      </c>
      <c r="Z49" s="152"/>
      <c r="AA49" s="152"/>
      <c r="AB49" s="152"/>
      <c r="AC49" s="152"/>
      <c r="AD49" s="152"/>
      <c r="AE49" s="152"/>
      <c r="AF49" s="152"/>
      <c r="AG49" s="152" t="s">
        <v>192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80">
        <v>25</v>
      </c>
      <c r="B50" s="181" t="s">
        <v>193</v>
      </c>
      <c r="C50" s="189" t="s">
        <v>194</v>
      </c>
      <c r="D50" s="182" t="s">
        <v>125</v>
      </c>
      <c r="E50" s="183">
        <v>33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21</v>
      </c>
      <c r="M50" s="185">
        <f>G50*(1+L50/100)</f>
        <v>0</v>
      </c>
      <c r="N50" s="183">
        <v>0</v>
      </c>
      <c r="O50" s="183">
        <f>ROUND(E50*N50,2)</f>
        <v>0</v>
      </c>
      <c r="P50" s="183">
        <v>0</v>
      </c>
      <c r="Q50" s="183">
        <f>ROUND(E50*P50,2)</f>
        <v>0</v>
      </c>
      <c r="R50" s="185" t="s">
        <v>72</v>
      </c>
      <c r="S50" s="185" t="s">
        <v>127</v>
      </c>
      <c r="T50" s="186" t="s">
        <v>127</v>
      </c>
      <c r="U50" s="162">
        <v>8.2170000000000007E-2</v>
      </c>
      <c r="V50" s="162">
        <f>ROUND(E50*U50,2)</f>
        <v>2.71</v>
      </c>
      <c r="W50" s="162"/>
      <c r="X50" s="162" t="s">
        <v>166</v>
      </c>
      <c r="Y50" s="162" t="s">
        <v>116</v>
      </c>
      <c r="Z50" s="152"/>
      <c r="AA50" s="152"/>
      <c r="AB50" s="152"/>
      <c r="AC50" s="152"/>
      <c r="AD50" s="152"/>
      <c r="AE50" s="152"/>
      <c r="AF50" s="152"/>
      <c r="AG50" s="152" t="s">
        <v>192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0">
        <v>26</v>
      </c>
      <c r="B51" s="181" t="s">
        <v>195</v>
      </c>
      <c r="C51" s="189" t="s">
        <v>196</v>
      </c>
      <c r="D51" s="182" t="s">
        <v>125</v>
      </c>
      <c r="E51" s="183">
        <v>1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3">
        <v>0</v>
      </c>
      <c r="O51" s="183">
        <f>ROUND(E51*N51,2)</f>
        <v>0</v>
      </c>
      <c r="P51" s="183">
        <v>0</v>
      </c>
      <c r="Q51" s="183">
        <f>ROUND(E51*P51,2)</f>
        <v>0</v>
      </c>
      <c r="R51" s="185" t="s">
        <v>72</v>
      </c>
      <c r="S51" s="185" t="s">
        <v>127</v>
      </c>
      <c r="T51" s="186" t="s">
        <v>127</v>
      </c>
      <c r="U51" s="162">
        <v>2.5059999999999998</v>
      </c>
      <c r="V51" s="162">
        <f>ROUND(E51*U51,2)</f>
        <v>2.5099999999999998</v>
      </c>
      <c r="W51" s="162"/>
      <c r="X51" s="162" t="s">
        <v>166</v>
      </c>
      <c r="Y51" s="162" t="s">
        <v>116</v>
      </c>
      <c r="Z51" s="152"/>
      <c r="AA51" s="152"/>
      <c r="AB51" s="152"/>
      <c r="AC51" s="152"/>
      <c r="AD51" s="152"/>
      <c r="AE51" s="152"/>
      <c r="AF51" s="152"/>
      <c r="AG51" s="152" t="s">
        <v>167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27</v>
      </c>
      <c r="B52" s="181" t="s">
        <v>197</v>
      </c>
      <c r="C52" s="189" t="s">
        <v>198</v>
      </c>
      <c r="D52" s="182" t="s">
        <v>125</v>
      </c>
      <c r="E52" s="183">
        <v>14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0</v>
      </c>
      <c r="Q52" s="183">
        <f>ROUND(E52*P52,2)</f>
        <v>0</v>
      </c>
      <c r="R52" s="185" t="s">
        <v>72</v>
      </c>
      <c r="S52" s="185" t="s">
        <v>127</v>
      </c>
      <c r="T52" s="186" t="s">
        <v>127</v>
      </c>
      <c r="U52" s="162">
        <v>1.17</v>
      </c>
      <c r="V52" s="162">
        <f>ROUND(E52*U52,2)</f>
        <v>16.38</v>
      </c>
      <c r="W52" s="162"/>
      <c r="X52" s="162" t="s">
        <v>166</v>
      </c>
      <c r="Y52" s="162" t="s">
        <v>116</v>
      </c>
      <c r="Z52" s="152"/>
      <c r="AA52" s="152"/>
      <c r="AB52" s="152"/>
      <c r="AC52" s="152"/>
      <c r="AD52" s="152"/>
      <c r="AE52" s="152"/>
      <c r="AF52" s="152"/>
      <c r="AG52" s="152" t="s">
        <v>167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33.75" outlineLevel="1" x14ac:dyDescent="0.2">
      <c r="A53" s="173">
        <v>28</v>
      </c>
      <c r="B53" s="174" t="s">
        <v>199</v>
      </c>
      <c r="C53" s="190" t="s">
        <v>200</v>
      </c>
      <c r="D53" s="175" t="s">
        <v>133</v>
      </c>
      <c r="E53" s="176">
        <v>10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9.8999999999999999E-4</v>
      </c>
      <c r="O53" s="176">
        <f>ROUND(E53*N53,2)</f>
        <v>0.01</v>
      </c>
      <c r="P53" s="176">
        <v>0</v>
      </c>
      <c r="Q53" s="176">
        <f>ROUND(E53*P53,2)</f>
        <v>0</v>
      </c>
      <c r="R53" s="178" t="s">
        <v>72</v>
      </c>
      <c r="S53" s="178" t="s">
        <v>127</v>
      </c>
      <c r="T53" s="179" t="s">
        <v>127</v>
      </c>
      <c r="U53" s="162">
        <v>0.30567</v>
      </c>
      <c r="V53" s="162">
        <f>ROUND(E53*U53,2)</f>
        <v>3.06</v>
      </c>
      <c r="W53" s="162"/>
      <c r="X53" s="162" t="s">
        <v>166</v>
      </c>
      <c r="Y53" s="162" t="s">
        <v>116</v>
      </c>
      <c r="Z53" s="152"/>
      <c r="AA53" s="152"/>
      <c r="AB53" s="152"/>
      <c r="AC53" s="152"/>
      <c r="AD53" s="152"/>
      <c r="AE53" s="152"/>
      <c r="AF53" s="152"/>
      <c r="AG53" s="152" t="s">
        <v>167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252" t="s">
        <v>201</v>
      </c>
      <c r="D54" s="253"/>
      <c r="E54" s="253"/>
      <c r="F54" s="253"/>
      <c r="G54" s="253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2"/>
      <c r="AA54" s="152"/>
      <c r="AB54" s="152"/>
      <c r="AC54" s="152"/>
      <c r="AD54" s="152"/>
      <c r="AE54" s="152"/>
      <c r="AF54" s="152"/>
      <c r="AG54" s="152" t="s">
        <v>135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3">
        <v>29</v>
      </c>
      <c r="B55" s="174" t="s">
        <v>202</v>
      </c>
      <c r="C55" s="190" t="s">
        <v>203</v>
      </c>
      <c r="D55" s="175" t="s">
        <v>133</v>
      </c>
      <c r="E55" s="176">
        <v>502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9.8999999999999999E-4</v>
      </c>
      <c r="O55" s="176">
        <f>ROUND(E55*N55,2)</f>
        <v>0.5</v>
      </c>
      <c r="P55" s="176">
        <v>0</v>
      </c>
      <c r="Q55" s="176">
        <f>ROUND(E55*P55,2)</f>
        <v>0</v>
      </c>
      <c r="R55" s="178" t="s">
        <v>72</v>
      </c>
      <c r="S55" s="178" t="s">
        <v>127</v>
      </c>
      <c r="T55" s="179" t="s">
        <v>127</v>
      </c>
      <c r="U55" s="162">
        <v>0.13</v>
      </c>
      <c r="V55" s="162">
        <f>ROUND(E55*U55,2)</f>
        <v>65.260000000000005</v>
      </c>
      <c r="W55" s="162"/>
      <c r="X55" s="162" t="s">
        <v>166</v>
      </c>
      <c r="Y55" s="162" t="s">
        <v>116</v>
      </c>
      <c r="Z55" s="152"/>
      <c r="AA55" s="152"/>
      <c r="AB55" s="152"/>
      <c r="AC55" s="152"/>
      <c r="AD55" s="152"/>
      <c r="AE55" s="152"/>
      <c r="AF55" s="152"/>
      <c r="AG55" s="152" t="s">
        <v>167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2" x14ac:dyDescent="0.2">
      <c r="A56" s="159"/>
      <c r="B56" s="160"/>
      <c r="C56" s="252" t="s">
        <v>201</v>
      </c>
      <c r="D56" s="253"/>
      <c r="E56" s="253"/>
      <c r="F56" s="253"/>
      <c r="G56" s="253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135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191" t="s">
        <v>204</v>
      </c>
      <c r="D57" s="163"/>
      <c r="E57" s="164">
        <v>502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2"/>
      <c r="AA57" s="152"/>
      <c r="AB57" s="152"/>
      <c r="AC57" s="152"/>
      <c r="AD57" s="152"/>
      <c r="AE57" s="152"/>
      <c r="AF57" s="152"/>
      <c r="AG57" s="152" t="s">
        <v>143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73">
        <v>30</v>
      </c>
      <c r="B58" s="174" t="s">
        <v>205</v>
      </c>
      <c r="C58" s="190" t="s">
        <v>206</v>
      </c>
      <c r="D58" s="175" t="s">
        <v>133</v>
      </c>
      <c r="E58" s="176">
        <v>28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1.0499999999999999E-3</v>
      </c>
      <c r="O58" s="176">
        <f>ROUND(E58*N58,2)</f>
        <v>0.03</v>
      </c>
      <c r="P58" s="176">
        <v>0</v>
      </c>
      <c r="Q58" s="176">
        <f>ROUND(E58*P58,2)</f>
        <v>0</v>
      </c>
      <c r="R58" s="178" t="s">
        <v>72</v>
      </c>
      <c r="S58" s="178" t="s">
        <v>127</v>
      </c>
      <c r="T58" s="179" t="s">
        <v>127</v>
      </c>
      <c r="U58" s="162">
        <v>0.16</v>
      </c>
      <c r="V58" s="162">
        <f>ROUND(E58*U58,2)</f>
        <v>4.4800000000000004</v>
      </c>
      <c r="W58" s="162"/>
      <c r="X58" s="162" t="s">
        <v>166</v>
      </c>
      <c r="Y58" s="162" t="s">
        <v>116</v>
      </c>
      <c r="Z58" s="152"/>
      <c r="AA58" s="152"/>
      <c r="AB58" s="152"/>
      <c r="AC58" s="152"/>
      <c r="AD58" s="152"/>
      <c r="AE58" s="152"/>
      <c r="AF58" s="152"/>
      <c r="AG58" s="152" t="s">
        <v>167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252" t="s">
        <v>201</v>
      </c>
      <c r="D59" s="253"/>
      <c r="E59" s="253"/>
      <c r="F59" s="253"/>
      <c r="G59" s="253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135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0">
        <v>31</v>
      </c>
      <c r="B60" s="181" t="s">
        <v>207</v>
      </c>
      <c r="C60" s="189" t="s">
        <v>208</v>
      </c>
      <c r="D60" s="182" t="s">
        <v>133</v>
      </c>
      <c r="E60" s="183">
        <v>7</v>
      </c>
      <c r="F60" s="184"/>
      <c r="G60" s="185">
        <f t="shared" ref="G60:G67" si="14">ROUND(E60*F60,2)</f>
        <v>0</v>
      </c>
      <c r="H60" s="184"/>
      <c r="I60" s="185">
        <f t="shared" ref="I60:I67" si="15">ROUND(E60*H60,2)</f>
        <v>0</v>
      </c>
      <c r="J60" s="184"/>
      <c r="K60" s="185">
        <f t="shared" ref="K60:K67" si="16">ROUND(E60*J60,2)</f>
        <v>0</v>
      </c>
      <c r="L60" s="185">
        <v>21</v>
      </c>
      <c r="M60" s="185">
        <f t="shared" ref="M60:M67" si="17">G60*(1+L60/100)</f>
        <v>0</v>
      </c>
      <c r="N60" s="183">
        <v>2.0000000000000001E-4</v>
      </c>
      <c r="O60" s="183">
        <f t="shared" ref="O60:O67" si="18">ROUND(E60*N60,2)</f>
        <v>0</v>
      </c>
      <c r="P60" s="183">
        <v>0</v>
      </c>
      <c r="Q60" s="183">
        <f t="shared" ref="Q60:Q67" si="19">ROUND(E60*P60,2)</f>
        <v>0</v>
      </c>
      <c r="R60" s="185" t="s">
        <v>72</v>
      </c>
      <c r="S60" s="185" t="s">
        <v>127</v>
      </c>
      <c r="T60" s="186" t="s">
        <v>127</v>
      </c>
      <c r="U60" s="162">
        <v>4.6670000000000003E-2</v>
      </c>
      <c r="V60" s="162">
        <f t="shared" ref="V60:V67" si="20">ROUND(E60*U60,2)</f>
        <v>0.33</v>
      </c>
      <c r="W60" s="162"/>
      <c r="X60" s="162" t="s">
        <v>166</v>
      </c>
      <c r="Y60" s="162" t="s">
        <v>116</v>
      </c>
      <c r="Z60" s="152"/>
      <c r="AA60" s="152"/>
      <c r="AB60" s="152"/>
      <c r="AC60" s="152"/>
      <c r="AD60" s="152"/>
      <c r="AE60" s="152"/>
      <c r="AF60" s="152"/>
      <c r="AG60" s="152" t="s">
        <v>167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0">
        <v>32</v>
      </c>
      <c r="B61" s="181" t="s">
        <v>209</v>
      </c>
      <c r="C61" s="189" t="s">
        <v>210</v>
      </c>
      <c r="D61" s="182" t="s">
        <v>133</v>
      </c>
      <c r="E61" s="183">
        <v>124</v>
      </c>
      <c r="F61" s="184"/>
      <c r="G61" s="185">
        <f t="shared" si="14"/>
        <v>0</v>
      </c>
      <c r="H61" s="184"/>
      <c r="I61" s="185">
        <f t="shared" si="15"/>
        <v>0</v>
      </c>
      <c r="J61" s="184"/>
      <c r="K61" s="185">
        <f t="shared" si="16"/>
        <v>0</v>
      </c>
      <c r="L61" s="185">
        <v>21</v>
      </c>
      <c r="M61" s="185">
        <f t="shared" si="17"/>
        <v>0</v>
      </c>
      <c r="N61" s="183">
        <v>0</v>
      </c>
      <c r="O61" s="183">
        <f t="shared" si="18"/>
        <v>0</v>
      </c>
      <c r="P61" s="183">
        <v>0</v>
      </c>
      <c r="Q61" s="183">
        <f t="shared" si="19"/>
        <v>0</v>
      </c>
      <c r="R61" s="185" t="s">
        <v>72</v>
      </c>
      <c r="S61" s="185" t="s">
        <v>127</v>
      </c>
      <c r="T61" s="186" t="s">
        <v>127</v>
      </c>
      <c r="U61" s="162">
        <v>5.0959999999999998E-2</v>
      </c>
      <c r="V61" s="162">
        <f t="shared" si="20"/>
        <v>6.32</v>
      </c>
      <c r="W61" s="162"/>
      <c r="X61" s="162" t="s">
        <v>166</v>
      </c>
      <c r="Y61" s="162" t="s">
        <v>116</v>
      </c>
      <c r="Z61" s="152"/>
      <c r="AA61" s="152"/>
      <c r="AB61" s="152"/>
      <c r="AC61" s="152"/>
      <c r="AD61" s="152"/>
      <c r="AE61" s="152"/>
      <c r="AF61" s="152"/>
      <c r="AG61" s="152" t="s">
        <v>167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0">
        <v>33</v>
      </c>
      <c r="B62" s="181" t="s">
        <v>211</v>
      </c>
      <c r="C62" s="189" t="s">
        <v>212</v>
      </c>
      <c r="D62" s="182" t="s">
        <v>133</v>
      </c>
      <c r="E62" s="183">
        <v>267</v>
      </c>
      <c r="F62" s="184"/>
      <c r="G62" s="185">
        <f t="shared" si="14"/>
        <v>0</v>
      </c>
      <c r="H62" s="184"/>
      <c r="I62" s="185">
        <f t="shared" si="15"/>
        <v>0</v>
      </c>
      <c r="J62" s="184"/>
      <c r="K62" s="185">
        <f t="shared" si="16"/>
        <v>0</v>
      </c>
      <c r="L62" s="185">
        <v>21</v>
      </c>
      <c r="M62" s="185">
        <f t="shared" si="17"/>
        <v>0</v>
      </c>
      <c r="N62" s="183">
        <v>0</v>
      </c>
      <c r="O62" s="183">
        <f t="shared" si="18"/>
        <v>0</v>
      </c>
      <c r="P62" s="183">
        <v>0</v>
      </c>
      <c r="Q62" s="183">
        <f t="shared" si="19"/>
        <v>0</v>
      </c>
      <c r="R62" s="185" t="s">
        <v>72</v>
      </c>
      <c r="S62" s="185" t="s">
        <v>127</v>
      </c>
      <c r="T62" s="186" t="s">
        <v>127</v>
      </c>
      <c r="U62" s="162">
        <v>6.2700000000000006E-2</v>
      </c>
      <c r="V62" s="162">
        <f t="shared" si="20"/>
        <v>16.739999999999998</v>
      </c>
      <c r="W62" s="162"/>
      <c r="X62" s="162" t="s">
        <v>166</v>
      </c>
      <c r="Y62" s="162" t="s">
        <v>116</v>
      </c>
      <c r="Z62" s="152"/>
      <c r="AA62" s="152"/>
      <c r="AB62" s="152"/>
      <c r="AC62" s="152"/>
      <c r="AD62" s="152"/>
      <c r="AE62" s="152"/>
      <c r="AF62" s="152"/>
      <c r="AG62" s="152" t="s">
        <v>167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0">
        <v>34</v>
      </c>
      <c r="B63" s="181" t="s">
        <v>213</v>
      </c>
      <c r="C63" s="189" t="s">
        <v>214</v>
      </c>
      <c r="D63" s="182" t="s">
        <v>133</v>
      </c>
      <c r="E63" s="183">
        <v>338</v>
      </c>
      <c r="F63" s="184"/>
      <c r="G63" s="185">
        <f t="shared" si="14"/>
        <v>0</v>
      </c>
      <c r="H63" s="184"/>
      <c r="I63" s="185">
        <f t="shared" si="15"/>
        <v>0</v>
      </c>
      <c r="J63" s="184"/>
      <c r="K63" s="185">
        <f t="shared" si="16"/>
        <v>0</v>
      </c>
      <c r="L63" s="185">
        <v>21</v>
      </c>
      <c r="M63" s="185">
        <f t="shared" si="17"/>
        <v>0</v>
      </c>
      <c r="N63" s="183">
        <v>0</v>
      </c>
      <c r="O63" s="183">
        <f t="shared" si="18"/>
        <v>0</v>
      </c>
      <c r="P63" s="183">
        <v>0</v>
      </c>
      <c r="Q63" s="183">
        <f t="shared" si="19"/>
        <v>0</v>
      </c>
      <c r="R63" s="185" t="s">
        <v>72</v>
      </c>
      <c r="S63" s="185" t="s">
        <v>127</v>
      </c>
      <c r="T63" s="186" t="s">
        <v>127</v>
      </c>
      <c r="U63" s="162">
        <v>7.4060000000000001E-2</v>
      </c>
      <c r="V63" s="162">
        <f t="shared" si="20"/>
        <v>25.03</v>
      </c>
      <c r="W63" s="162"/>
      <c r="X63" s="162" t="s">
        <v>166</v>
      </c>
      <c r="Y63" s="162" t="s">
        <v>116</v>
      </c>
      <c r="Z63" s="152"/>
      <c r="AA63" s="152"/>
      <c r="AB63" s="152"/>
      <c r="AC63" s="152"/>
      <c r="AD63" s="152"/>
      <c r="AE63" s="152"/>
      <c r="AF63" s="152"/>
      <c r="AG63" s="152" t="s">
        <v>167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0">
        <v>35</v>
      </c>
      <c r="B64" s="181" t="s">
        <v>215</v>
      </c>
      <c r="C64" s="189" t="s">
        <v>216</v>
      </c>
      <c r="D64" s="182" t="s">
        <v>125</v>
      </c>
      <c r="E64" s="183">
        <v>9</v>
      </c>
      <c r="F64" s="184"/>
      <c r="G64" s="185">
        <f t="shared" si="14"/>
        <v>0</v>
      </c>
      <c r="H64" s="184"/>
      <c r="I64" s="185">
        <f t="shared" si="15"/>
        <v>0</v>
      </c>
      <c r="J64" s="184"/>
      <c r="K64" s="185">
        <f t="shared" si="16"/>
        <v>0</v>
      </c>
      <c r="L64" s="185">
        <v>21</v>
      </c>
      <c r="M64" s="185">
        <f t="shared" si="17"/>
        <v>0</v>
      </c>
      <c r="N64" s="183">
        <v>1.3999999999999999E-4</v>
      </c>
      <c r="O64" s="183">
        <f t="shared" si="18"/>
        <v>0</v>
      </c>
      <c r="P64" s="183">
        <v>0</v>
      </c>
      <c r="Q64" s="183">
        <f t="shared" si="19"/>
        <v>0</v>
      </c>
      <c r="R64" s="185"/>
      <c r="S64" s="185" t="s">
        <v>127</v>
      </c>
      <c r="T64" s="186" t="s">
        <v>127</v>
      </c>
      <c r="U64" s="162">
        <v>1.4999999999999999E-2</v>
      </c>
      <c r="V64" s="162">
        <f t="shared" si="20"/>
        <v>0.14000000000000001</v>
      </c>
      <c r="W64" s="162"/>
      <c r="X64" s="162" t="s">
        <v>166</v>
      </c>
      <c r="Y64" s="162" t="s">
        <v>116</v>
      </c>
      <c r="Z64" s="152"/>
      <c r="AA64" s="152"/>
      <c r="AB64" s="152"/>
      <c r="AC64" s="152"/>
      <c r="AD64" s="152"/>
      <c r="AE64" s="152"/>
      <c r="AF64" s="152"/>
      <c r="AG64" s="152" t="s">
        <v>167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0">
        <v>36</v>
      </c>
      <c r="B65" s="181" t="s">
        <v>217</v>
      </c>
      <c r="C65" s="189" t="s">
        <v>218</v>
      </c>
      <c r="D65" s="182" t="s">
        <v>125</v>
      </c>
      <c r="E65" s="183">
        <v>8</v>
      </c>
      <c r="F65" s="184"/>
      <c r="G65" s="185">
        <f t="shared" si="14"/>
        <v>0</v>
      </c>
      <c r="H65" s="184"/>
      <c r="I65" s="185">
        <f t="shared" si="15"/>
        <v>0</v>
      </c>
      <c r="J65" s="184"/>
      <c r="K65" s="185">
        <f t="shared" si="16"/>
        <v>0</v>
      </c>
      <c r="L65" s="185">
        <v>21</v>
      </c>
      <c r="M65" s="185">
        <f t="shared" si="17"/>
        <v>0</v>
      </c>
      <c r="N65" s="183">
        <v>0</v>
      </c>
      <c r="O65" s="183">
        <f t="shared" si="18"/>
        <v>0</v>
      </c>
      <c r="P65" s="183">
        <v>0</v>
      </c>
      <c r="Q65" s="183">
        <f t="shared" si="19"/>
        <v>0</v>
      </c>
      <c r="R65" s="185" t="s">
        <v>219</v>
      </c>
      <c r="S65" s="185" t="s">
        <v>127</v>
      </c>
      <c r="T65" s="186" t="s">
        <v>127</v>
      </c>
      <c r="U65" s="162">
        <v>1.81667</v>
      </c>
      <c r="V65" s="162">
        <f t="shared" si="20"/>
        <v>14.53</v>
      </c>
      <c r="W65" s="162"/>
      <c r="X65" s="162" t="s">
        <v>166</v>
      </c>
      <c r="Y65" s="162" t="s">
        <v>116</v>
      </c>
      <c r="Z65" s="152"/>
      <c r="AA65" s="152"/>
      <c r="AB65" s="152"/>
      <c r="AC65" s="152"/>
      <c r="AD65" s="152"/>
      <c r="AE65" s="152"/>
      <c r="AF65" s="152"/>
      <c r="AG65" s="152" t="s">
        <v>167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0">
        <v>37</v>
      </c>
      <c r="B66" s="181" t="s">
        <v>220</v>
      </c>
      <c r="C66" s="189" t="s">
        <v>221</v>
      </c>
      <c r="D66" s="182" t="s">
        <v>125</v>
      </c>
      <c r="E66" s="183">
        <v>14</v>
      </c>
      <c r="F66" s="184"/>
      <c r="G66" s="185">
        <f t="shared" si="14"/>
        <v>0</v>
      </c>
      <c r="H66" s="184"/>
      <c r="I66" s="185">
        <f t="shared" si="15"/>
        <v>0</v>
      </c>
      <c r="J66" s="184"/>
      <c r="K66" s="185">
        <f t="shared" si="16"/>
        <v>0</v>
      </c>
      <c r="L66" s="185">
        <v>21</v>
      </c>
      <c r="M66" s="185">
        <f t="shared" si="17"/>
        <v>0</v>
      </c>
      <c r="N66" s="183">
        <v>0</v>
      </c>
      <c r="O66" s="183">
        <f t="shared" si="18"/>
        <v>0</v>
      </c>
      <c r="P66" s="183">
        <v>0</v>
      </c>
      <c r="Q66" s="183">
        <f t="shared" si="19"/>
        <v>0</v>
      </c>
      <c r="R66" s="185" t="s">
        <v>72</v>
      </c>
      <c r="S66" s="185" t="s">
        <v>127</v>
      </c>
      <c r="T66" s="186" t="s">
        <v>127</v>
      </c>
      <c r="U66" s="162">
        <v>3.4166699999999999</v>
      </c>
      <c r="V66" s="162">
        <f t="shared" si="20"/>
        <v>47.83</v>
      </c>
      <c r="W66" s="162"/>
      <c r="X66" s="162" t="s">
        <v>166</v>
      </c>
      <c r="Y66" s="162" t="s">
        <v>116</v>
      </c>
      <c r="Z66" s="152"/>
      <c r="AA66" s="152"/>
      <c r="AB66" s="152"/>
      <c r="AC66" s="152"/>
      <c r="AD66" s="152"/>
      <c r="AE66" s="152"/>
      <c r="AF66" s="152"/>
      <c r="AG66" s="152" t="s">
        <v>167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3">
        <v>38</v>
      </c>
      <c r="B67" s="174" t="s">
        <v>222</v>
      </c>
      <c r="C67" s="190" t="s">
        <v>223</v>
      </c>
      <c r="D67" s="175" t="s">
        <v>125</v>
      </c>
      <c r="E67" s="176">
        <v>14</v>
      </c>
      <c r="F67" s="177"/>
      <c r="G67" s="178">
        <f t="shared" si="14"/>
        <v>0</v>
      </c>
      <c r="H67" s="177"/>
      <c r="I67" s="178">
        <f t="shared" si="15"/>
        <v>0</v>
      </c>
      <c r="J67" s="177"/>
      <c r="K67" s="178">
        <f t="shared" si="16"/>
        <v>0</v>
      </c>
      <c r="L67" s="178">
        <v>21</v>
      </c>
      <c r="M67" s="178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8" t="s">
        <v>72</v>
      </c>
      <c r="S67" s="178" t="s">
        <v>127</v>
      </c>
      <c r="T67" s="179" t="s">
        <v>127</v>
      </c>
      <c r="U67" s="162">
        <v>1.3666700000000001</v>
      </c>
      <c r="V67" s="162">
        <f t="shared" si="20"/>
        <v>19.13</v>
      </c>
      <c r="W67" s="162"/>
      <c r="X67" s="162" t="s">
        <v>166</v>
      </c>
      <c r="Y67" s="162" t="s">
        <v>116</v>
      </c>
      <c r="Z67" s="152"/>
      <c r="AA67" s="152"/>
      <c r="AB67" s="152"/>
      <c r="AC67" s="152"/>
      <c r="AD67" s="152"/>
      <c r="AE67" s="152"/>
      <c r="AF67" s="152"/>
      <c r="AG67" s="152" t="s">
        <v>192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2" x14ac:dyDescent="0.2">
      <c r="A68" s="159"/>
      <c r="B68" s="160"/>
      <c r="C68" s="252" t="s">
        <v>224</v>
      </c>
      <c r="D68" s="253"/>
      <c r="E68" s="253"/>
      <c r="F68" s="253"/>
      <c r="G68" s="253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2"/>
      <c r="AA68" s="152"/>
      <c r="AB68" s="152"/>
      <c r="AC68" s="152"/>
      <c r="AD68" s="152"/>
      <c r="AE68" s="152"/>
      <c r="AF68" s="152"/>
      <c r="AG68" s="152" t="s">
        <v>135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0">
        <v>39</v>
      </c>
      <c r="B69" s="181" t="s">
        <v>225</v>
      </c>
      <c r="C69" s="189" t="s">
        <v>226</v>
      </c>
      <c r="D69" s="182" t="s">
        <v>133</v>
      </c>
      <c r="E69" s="183">
        <v>7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3">
        <v>0</v>
      </c>
      <c r="O69" s="183">
        <f>ROUND(E69*N69,2)</f>
        <v>0</v>
      </c>
      <c r="P69" s="183">
        <v>0</v>
      </c>
      <c r="Q69" s="183">
        <f>ROUND(E69*P69,2)</f>
        <v>0</v>
      </c>
      <c r="R69" s="185"/>
      <c r="S69" s="185" t="s">
        <v>113</v>
      </c>
      <c r="T69" s="186" t="s">
        <v>114</v>
      </c>
      <c r="U69" s="162">
        <v>0</v>
      </c>
      <c r="V69" s="162">
        <f>ROUND(E69*U69,2)</f>
        <v>0</v>
      </c>
      <c r="W69" s="162"/>
      <c r="X69" s="162" t="s">
        <v>115</v>
      </c>
      <c r="Y69" s="162" t="s">
        <v>116</v>
      </c>
      <c r="Z69" s="152"/>
      <c r="AA69" s="152"/>
      <c r="AB69" s="152"/>
      <c r="AC69" s="152"/>
      <c r="AD69" s="152"/>
      <c r="AE69" s="152"/>
      <c r="AF69" s="152"/>
      <c r="AG69" s="152" t="s">
        <v>117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0">
        <v>40</v>
      </c>
      <c r="B70" s="181" t="s">
        <v>227</v>
      </c>
      <c r="C70" s="189" t="s">
        <v>228</v>
      </c>
      <c r="D70" s="182" t="s">
        <v>125</v>
      </c>
      <c r="E70" s="183">
        <v>2</v>
      </c>
      <c r="F70" s="184"/>
      <c r="G70" s="185">
        <f>ROUND(E70*F70,2)</f>
        <v>0</v>
      </c>
      <c r="H70" s="184"/>
      <c r="I70" s="185">
        <f>ROUND(E70*H70,2)</f>
        <v>0</v>
      </c>
      <c r="J70" s="184"/>
      <c r="K70" s="185">
        <f>ROUND(E70*J70,2)</f>
        <v>0</v>
      </c>
      <c r="L70" s="185">
        <v>21</v>
      </c>
      <c r="M70" s="185">
        <f>G70*(1+L70/100)</f>
        <v>0</v>
      </c>
      <c r="N70" s="183">
        <v>0</v>
      </c>
      <c r="O70" s="183">
        <f>ROUND(E70*N70,2)</f>
        <v>0</v>
      </c>
      <c r="P70" s="183">
        <v>0</v>
      </c>
      <c r="Q70" s="183">
        <f>ROUND(E70*P70,2)</f>
        <v>0</v>
      </c>
      <c r="R70" s="185"/>
      <c r="S70" s="185" t="s">
        <v>113</v>
      </c>
      <c r="T70" s="186" t="s">
        <v>114</v>
      </c>
      <c r="U70" s="162">
        <v>0</v>
      </c>
      <c r="V70" s="162">
        <f>ROUND(E70*U70,2)</f>
        <v>0</v>
      </c>
      <c r="W70" s="162"/>
      <c r="X70" s="162" t="s">
        <v>115</v>
      </c>
      <c r="Y70" s="162" t="s">
        <v>116</v>
      </c>
      <c r="Z70" s="152"/>
      <c r="AA70" s="152"/>
      <c r="AB70" s="152"/>
      <c r="AC70" s="152"/>
      <c r="AD70" s="152"/>
      <c r="AE70" s="152"/>
      <c r="AF70" s="152"/>
      <c r="AG70" s="152" t="s">
        <v>117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3">
        <v>41</v>
      </c>
      <c r="B71" s="174" t="s">
        <v>178</v>
      </c>
      <c r="C71" s="190" t="s">
        <v>179</v>
      </c>
      <c r="D71" s="175" t="s">
        <v>173</v>
      </c>
      <c r="E71" s="176">
        <v>7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 t="s">
        <v>174</v>
      </c>
      <c r="S71" s="178" t="s">
        <v>127</v>
      </c>
      <c r="T71" s="179" t="s">
        <v>127</v>
      </c>
      <c r="U71" s="162">
        <v>0</v>
      </c>
      <c r="V71" s="162">
        <f>ROUND(E71*U71,2)</f>
        <v>0</v>
      </c>
      <c r="W71" s="162"/>
      <c r="X71" s="162" t="s">
        <v>175</v>
      </c>
      <c r="Y71" s="162" t="s">
        <v>116</v>
      </c>
      <c r="Z71" s="152"/>
      <c r="AA71" s="152"/>
      <c r="AB71" s="152"/>
      <c r="AC71" s="152"/>
      <c r="AD71" s="152"/>
      <c r="AE71" s="152"/>
      <c r="AF71" s="152"/>
      <c r="AG71" s="152" t="s">
        <v>176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2" x14ac:dyDescent="0.2">
      <c r="A72" s="159"/>
      <c r="B72" s="160"/>
      <c r="C72" s="191" t="s">
        <v>229</v>
      </c>
      <c r="D72" s="163"/>
      <c r="E72" s="164">
        <v>7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2"/>
      <c r="AA72" s="152"/>
      <c r="AB72" s="152"/>
      <c r="AC72" s="152"/>
      <c r="AD72" s="152"/>
      <c r="AE72" s="152"/>
      <c r="AF72" s="152"/>
      <c r="AG72" s="152" t="s">
        <v>143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x14ac:dyDescent="0.2">
      <c r="A73" s="166" t="s">
        <v>108</v>
      </c>
      <c r="B73" s="167" t="s">
        <v>74</v>
      </c>
      <c r="C73" s="188" t="s">
        <v>75</v>
      </c>
      <c r="D73" s="168"/>
      <c r="E73" s="169"/>
      <c r="F73" s="170"/>
      <c r="G73" s="170">
        <f>SUMIF(AG74:AG174,"&lt;&gt;NOR",G74:G174)</f>
        <v>0</v>
      </c>
      <c r="H73" s="170"/>
      <c r="I73" s="170">
        <f>SUM(I74:I174)</f>
        <v>0</v>
      </c>
      <c r="J73" s="170"/>
      <c r="K73" s="170">
        <f>SUM(K74:K174)</f>
        <v>0</v>
      </c>
      <c r="L73" s="170"/>
      <c r="M73" s="170">
        <f>SUM(M74:M174)</f>
        <v>0</v>
      </c>
      <c r="N73" s="169"/>
      <c r="O73" s="169">
        <f>SUM(O74:O174)</f>
        <v>70.16</v>
      </c>
      <c r="P73" s="169"/>
      <c r="Q73" s="169">
        <f>SUM(Q74:Q174)</f>
        <v>0.25</v>
      </c>
      <c r="R73" s="170"/>
      <c r="S73" s="170"/>
      <c r="T73" s="171"/>
      <c r="U73" s="165"/>
      <c r="V73" s="165">
        <f>SUM(V74:V174)</f>
        <v>817.79000000000008</v>
      </c>
      <c r="W73" s="165"/>
      <c r="X73" s="165"/>
      <c r="Y73" s="165"/>
      <c r="AG73" t="s">
        <v>109</v>
      </c>
    </row>
    <row r="74" spans="1:60" ht="22.5" outlineLevel="1" x14ac:dyDescent="0.2">
      <c r="A74" s="173">
        <v>42</v>
      </c>
      <c r="B74" s="174" t="s">
        <v>230</v>
      </c>
      <c r="C74" s="190" t="s">
        <v>231</v>
      </c>
      <c r="D74" s="175" t="s">
        <v>232</v>
      </c>
      <c r="E74" s="176">
        <v>1.8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0.13800000000000001</v>
      </c>
      <c r="Q74" s="176">
        <f>ROUND(E74*P74,2)</f>
        <v>0.25</v>
      </c>
      <c r="R74" s="178" t="s">
        <v>233</v>
      </c>
      <c r="S74" s="178" t="s">
        <v>127</v>
      </c>
      <c r="T74" s="179" t="s">
        <v>127</v>
      </c>
      <c r="U74" s="162">
        <v>0.16</v>
      </c>
      <c r="V74" s="162">
        <f>ROUND(E74*U74,2)</f>
        <v>0.28999999999999998</v>
      </c>
      <c r="W74" s="162"/>
      <c r="X74" s="162" t="s">
        <v>166</v>
      </c>
      <c r="Y74" s="162" t="s">
        <v>116</v>
      </c>
      <c r="Z74" s="152"/>
      <c r="AA74" s="152"/>
      <c r="AB74" s="152"/>
      <c r="AC74" s="152"/>
      <c r="AD74" s="152"/>
      <c r="AE74" s="152"/>
      <c r="AF74" s="152"/>
      <c r="AG74" s="152" t="s">
        <v>167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2" x14ac:dyDescent="0.2">
      <c r="A75" s="159"/>
      <c r="B75" s="160"/>
      <c r="C75" s="261" t="s">
        <v>234</v>
      </c>
      <c r="D75" s="262"/>
      <c r="E75" s="262"/>
      <c r="F75" s="262"/>
      <c r="G75" s="2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235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2" x14ac:dyDescent="0.2">
      <c r="A76" s="159"/>
      <c r="B76" s="160"/>
      <c r="C76" s="191" t="s">
        <v>236</v>
      </c>
      <c r="D76" s="163"/>
      <c r="E76" s="164">
        <v>1.8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2"/>
      <c r="AA76" s="152"/>
      <c r="AB76" s="152"/>
      <c r="AC76" s="152"/>
      <c r="AD76" s="152"/>
      <c r="AE76" s="152"/>
      <c r="AF76" s="152"/>
      <c r="AG76" s="152" t="s">
        <v>143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3">
        <v>43</v>
      </c>
      <c r="B77" s="174" t="s">
        <v>237</v>
      </c>
      <c r="C77" s="190" t="s">
        <v>238</v>
      </c>
      <c r="D77" s="175" t="s">
        <v>133</v>
      </c>
      <c r="E77" s="176">
        <v>12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8.0170000000000005E-2</v>
      </c>
      <c r="O77" s="176">
        <f>ROUND(E77*N77,2)</f>
        <v>0.96</v>
      </c>
      <c r="P77" s="176">
        <v>0</v>
      </c>
      <c r="Q77" s="176">
        <f>ROUND(E77*P77,2)</f>
        <v>0</v>
      </c>
      <c r="R77" s="178" t="s">
        <v>239</v>
      </c>
      <c r="S77" s="178" t="s">
        <v>127</v>
      </c>
      <c r="T77" s="179" t="s">
        <v>127</v>
      </c>
      <c r="U77" s="162">
        <v>2.56</v>
      </c>
      <c r="V77" s="162">
        <f>ROUND(E77*U77,2)</f>
        <v>30.72</v>
      </c>
      <c r="W77" s="162"/>
      <c r="X77" s="162" t="s">
        <v>166</v>
      </c>
      <c r="Y77" s="162" t="s">
        <v>116</v>
      </c>
      <c r="Z77" s="152"/>
      <c r="AA77" s="152"/>
      <c r="AB77" s="152"/>
      <c r="AC77" s="152"/>
      <c r="AD77" s="152"/>
      <c r="AE77" s="152"/>
      <c r="AF77" s="152"/>
      <c r="AG77" s="152" t="s">
        <v>167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252" t="s">
        <v>240</v>
      </c>
      <c r="D78" s="253"/>
      <c r="E78" s="253"/>
      <c r="F78" s="253"/>
      <c r="G78" s="253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2"/>
      <c r="AA78" s="152"/>
      <c r="AB78" s="152"/>
      <c r="AC78" s="152"/>
      <c r="AD78" s="152"/>
      <c r="AE78" s="152"/>
      <c r="AF78" s="152"/>
      <c r="AG78" s="152" t="s">
        <v>135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87" t="str">
        <f>C78</f>
        <v>Včetně vyčištění vrtu, dodání a výrobu cementové zálivky, sestavení mikropiloty, veškeré úpravy po injektování.</v>
      </c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191" t="s">
        <v>241</v>
      </c>
      <c r="D79" s="163"/>
      <c r="E79" s="164">
        <v>12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143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80">
        <v>44</v>
      </c>
      <c r="B80" s="181" t="s">
        <v>242</v>
      </c>
      <c r="C80" s="189" t="s">
        <v>243</v>
      </c>
      <c r="D80" s="182" t="s">
        <v>125</v>
      </c>
      <c r="E80" s="183">
        <v>6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21</v>
      </c>
      <c r="M80" s="185">
        <f>G80*(1+L80/100)</f>
        <v>0</v>
      </c>
      <c r="N80" s="183">
        <v>2.094E-2</v>
      </c>
      <c r="O80" s="183">
        <f>ROUND(E80*N80,2)</f>
        <v>0.13</v>
      </c>
      <c r="P80" s="183">
        <v>0</v>
      </c>
      <c r="Q80" s="183">
        <f>ROUND(E80*P80,2)</f>
        <v>0</v>
      </c>
      <c r="R80" s="185" t="s">
        <v>239</v>
      </c>
      <c r="S80" s="185" t="s">
        <v>127</v>
      </c>
      <c r="T80" s="186" t="s">
        <v>127</v>
      </c>
      <c r="U80" s="162">
        <v>4.3499999999999996</v>
      </c>
      <c r="V80" s="162">
        <f>ROUND(E80*U80,2)</f>
        <v>26.1</v>
      </c>
      <c r="W80" s="162"/>
      <c r="X80" s="162" t="s">
        <v>166</v>
      </c>
      <c r="Y80" s="162" t="s">
        <v>116</v>
      </c>
      <c r="Z80" s="152"/>
      <c r="AA80" s="152"/>
      <c r="AB80" s="152"/>
      <c r="AC80" s="152"/>
      <c r="AD80" s="152"/>
      <c r="AE80" s="152"/>
      <c r="AF80" s="152"/>
      <c r="AG80" s="152" t="s">
        <v>167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3">
        <v>45</v>
      </c>
      <c r="B81" s="174" t="s">
        <v>244</v>
      </c>
      <c r="C81" s="190" t="s">
        <v>245</v>
      </c>
      <c r="D81" s="175" t="s">
        <v>183</v>
      </c>
      <c r="E81" s="176">
        <v>12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1E-4</v>
      </c>
      <c r="O81" s="176">
        <f>ROUND(E81*N81,2)</f>
        <v>0</v>
      </c>
      <c r="P81" s="176">
        <v>0</v>
      </c>
      <c r="Q81" s="176">
        <f>ROUND(E81*P81,2)</f>
        <v>0</v>
      </c>
      <c r="R81" s="178" t="s">
        <v>239</v>
      </c>
      <c r="S81" s="178" t="s">
        <v>127</v>
      </c>
      <c r="T81" s="179" t="s">
        <v>127</v>
      </c>
      <c r="U81" s="162">
        <v>2.875</v>
      </c>
      <c r="V81" s="162">
        <f>ROUND(E81*U81,2)</f>
        <v>34.5</v>
      </c>
      <c r="W81" s="162"/>
      <c r="X81" s="162" t="s">
        <v>166</v>
      </c>
      <c r="Y81" s="162" t="s">
        <v>116</v>
      </c>
      <c r="Z81" s="152"/>
      <c r="AA81" s="152"/>
      <c r="AB81" s="152"/>
      <c r="AC81" s="152"/>
      <c r="AD81" s="152"/>
      <c r="AE81" s="152"/>
      <c r="AF81" s="152"/>
      <c r="AG81" s="152" t="s">
        <v>167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2" x14ac:dyDescent="0.2">
      <c r="A82" s="159"/>
      <c r="B82" s="160"/>
      <c r="C82" s="261" t="s">
        <v>246</v>
      </c>
      <c r="D82" s="262"/>
      <c r="E82" s="262"/>
      <c r="F82" s="262"/>
      <c r="G82" s="2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2"/>
      <c r="AA82" s="152"/>
      <c r="AB82" s="152"/>
      <c r="AC82" s="152"/>
      <c r="AD82" s="152"/>
      <c r="AE82" s="152"/>
      <c r="AF82" s="152"/>
      <c r="AG82" s="152" t="s">
        <v>235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3">
        <v>46</v>
      </c>
      <c r="B83" s="174" t="s">
        <v>247</v>
      </c>
      <c r="C83" s="190" t="s">
        <v>248</v>
      </c>
      <c r="D83" s="175" t="s">
        <v>232</v>
      </c>
      <c r="E83" s="176">
        <v>1.04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0.64500000000000002</v>
      </c>
      <c r="O83" s="176">
        <f>ROUND(E83*N83,2)</f>
        <v>0.67</v>
      </c>
      <c r="P83" s="176">
        <v>0</v>
      </c>
      <c r="Q83" s="176">
        <f>ROUND(E83*P83,2)</f>
        <v>0</v>
      </c>
      <c r="R83" s="178" t="s">
        <v>233</v>
      </c>
      <c r="S83" s="178" t="s">
        <v>127</v>
      </c>
      <c r="T83" s="179" t="s">
        <v>127</v>
      </c>
      <c r="U83" s="162">
        <v>2.4E-2</v>
      </c>
      <c r="V83" s="162">
        <f>ROUND(E83*U83,2)</f>
        <v>0.02</v>
      </c>
      <c r="W83" s="162"/>
      <c r="X83" s="162" t="s">
        <v>166</v>
      </c>
      <c r="Y83" s="162" t="s">
        <v>116</v>
      </c>
      <c r="Z83" s="152"/>
      <c r="AA83" s="152"/>
      <c r="AB83" s="152"/>
      <c r="AC83" s="152"/>
      <c r="AD83" s="152"/>
      <c r="AE83" s="152"/>
      <c r="AF83" s="152"/>
      <c r="AG83" s="152" t="s">
        <v>167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2" x14ac:dyDescent="0.2">
      <c r="A84" s="159"/>
      <c r="B84" s="160"/>
      <c r="C84" s="261" t="s">
        <v>249</v>
      </c>
      <c r="D84" s="262"/>
      <c r="E84" s="262"/>
      <c r="F84" s="262"/>
      <c r="G84" s="2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2"/>
      <c r="AA84" s="152"/>
      <c r="AB84" s="152"/>
      <c r="AC84" s="152"/>
      <c r="AD84" s="152"/>
      <c r="AE84" s="152"/>
      <c r="AF84" s="152"/>
      <c r="AG84" s="152" t="s">
        <v>235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191" t="s">
        <v>250</v>
      </c>
      <c r="D85" s="163"/>
      <c r="E85" s="164">
        <v>1.04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2"/>
      <c r="AA85" s="152"/>
      <c r="AB85" s="152"/>
      <c r="AC85" s="152"/>
      <c r="AD85" s="152"/>
      <c r="AE85" s="152"/>
      <c r="AF85" s="152"/>
      <c r="AG85" s="152" t="s">
        <v>143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 x14ac:dyDescent="0.2">
      <c r="A86" s="173">
        <v>47</v>
      </c>
      <c r="B86" s="174" t="s">
        <v>251</v>
      </c>
      <c r="C86" s="190" t="s">
        <v>252</v>
      </c>
      <c r="D86" s="175" t="s">
        <v>232</v>
      </c>
      <c r="E86" s="176">
        <v>8.15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0.378</v>
      </c>
      <c r="O86" s="176">
        <f>ROUND(E86*N86,2)</f>
        <v>3.08</v>
      </c>
      <c r="P86" s="176">
        <v>0</v>
      </c>
      <c r="Q86" s="176">
        <f>ROUND(E86*P86,2)</f>
        <v>0</v>
      </c>
      <c r="R86" s="178" t="s">
        <v>233</v>
      </c>
      <c r="S86" s="178" t="s">
        <v>127</v>
      </c>
      <c r="T86" s="179" t="s">
        <v>127</v>
      </c>
      <c r="U86" s="162">
        <v>2.5999999999999999E-2</v>
      </c>
      <c r="V86" s="162">
        <f>ROUND(E86*U86,2)</f>
        <v>0.21</v>
      </c>
      <c r="W86" s="162"/>
      <c r="X86" s="162" t="s">
        <v>166</v>
      </c>
      <c r="Y86" s="162" t="s">
        <v>116</v>
      </c>
      <c r="Z86" s="152"/>
      <c r="AA86" s="152"/>
      <c r="AB86" s="152"/>
      <c r="AC86" s="152"/>
      <c r="AD86" s="152"/>
      <c r="AE86" s="152"/>
      <c r="AF86" s="152"/>
      <c r="AG86" s="152" t="s">
        <v>167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1" t="s">
        <v>253</v>
      </c>
      <c r="D87" s="163"/>
      <c r="E87" s="164">
        <v>4.95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2"/>
      <c r="AA87" s="152"/>
      <c r="AB87" s="152"/>
      <c r="AC87" s="152"/>
      <c r="AD87" s="152"/>
      <c r="AE87" s="152"/>
      <c r="AF87" s="152"/>
      <c r="AG87" s="152" t="s">
        <v>143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3" x14ac:dyDescent="0.2">
      <c r="A88" s="159"/>
      <c r="B88" s="160"/>
      <c r="C88" s="191" t="s">
        <v>254</v>
      </c>
      <c r="D88" s="163"/>
      <c r="E88" s="164">
        <v>0.6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2"/>
      <c r="AA88" s="152"/>
      <c r="AB88" s="152"/>
      <c r="AC88" s="152"/>
      <c r="AD88" s="152"/>
      <c r="AE88" s="152"/>
      <c r="AF88" s="152"/>
      <c r="AG88" s="152" t="s">
        <v>143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3" x14ac:dyDescent="0.2">
      <c r="A89" s="159"/>
      <c r="B89" s="160"/>
      <c r="C89" s="191" t="s">
        <v>255</v>
      </c>
      <c r="D89" s="163"/>
      <c r="E89" s="164">
        <v>2.6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2"/>
      <c r="AA89" s="152"/>
      <c r="AB89" s="152"/>
      <c r="AC89" s="152"/>
      <c r="AD89" s="152"/>
      <c r="AE89" s="152"/>
      <c r="AF89" s="152"/>
      <c r="AG89" s="152" t="s">
        <v>143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73">
        <v>48</v>
      </c>
      <c r="B90" s="174" t="s">
        <v>256</v>
      </c>
      <c r="C90" s="190" t="s">
        <v>257</v>
      </c>
      <c r="D90" s="175" t="s">
        <v>232</v>
      </c>
      <c r="E90" s="176">
        <v>2.6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0.31647999999999998</v>
      </c>
      <c r="O90" s="176">
        <f>ROUND(E90*N90,2)</f>
        <v>0.82</v>
      </c>
      <c r="P90" s="176">
        <v>0</v>
      </c>
      <c r="Q90" s="176">
        <f>ROUND(E90*P90,2)</f>
        <v>0</v>
      </c>
      <c r="R90" s="178" t="s">
        <v>233</v>
      </c>
      <c r="S90" s="178" t="s">
        <v>127</v>
      </c>
      <c r="T90" s="179" t="s">
        <v>127</v>
      </c>
      <c r="U90" s="162">
        <v>4.8000000000000001E-2</v>
      </c>
      <c r="V90" s="162">
        <f>ROUND(E90*U90,2)</f>
        <v>0.12</v>
      </c>
      <c r="W90" s="162"/>
      <c r="X90" s="162" t="s">
        <v>166</v>
      </c>
      <c r="Y90" s="162" t="s">
        <v>116</v>
      </c>
      <c r="Z90" s="152"/>
      <c r="AA90" s="152"/>
      <c r="AB90" s="152"/>
      <c r="AC90" s="152"/>
      <c r="AD90" s="152"/>
      <c r="AE90" s="152"/>
      <c r="AF90" s="152"/>
      <c r="AG90" s="152" t="s">
        <v>167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261" t="s">
        <v>249</v>
      </c>
      <c r="D91" s="262"/>
      <c r="E91" s="262"/>
      <c r="F91" s="262"/>
      <c r="G91" s="2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2"/>
      <c r="AA91" s="152"/>
      <c r="AB91" s="152"/>
      <c r="AC91" s="152"/>
      <c r="AD91" s="152"/>
      <c r="AE91" s="152"/>
      <c r="AF91" s="152"/>
      <c r="AG91" s="152" t="s">
        <v>235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2" x14ac:dyDescent="0.2">
      <c r="A92" s="159"/>
      <c r="B92" s="160"/>
      <c r="C92" s="191" t="s">
        <v>258</v>
      </c>
      <c r="D92" s="163"/>
      <c r="E92" s="164">
        <v>2.6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2"/>
      <c r="AA92" s="152"/>
      <c r="AB92" s="152"/>
      <c r="AC92" s="152"/>
      <c r="AD92" s="152"/>
      <c r="AE92" s="152"/>
      <c r="AF92" s="152"/>
      <c r="AG92" s="152" t="s">
        <v>143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73">
        <v>49</v>
      </c>
      <c r="B93" s="174" t="s">
        <v>259</v>
      </c>
      <c r="C93" s="190" t="s">
        <v>260</v>
      </c>
      <c r="D93" s="175" t="s">
        <v>232</v>
      </c>
      <c r="E93" s="176">
        <v>7.35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0.18151999999999999</v>
      </c>
      <c r="O93" s="176">
        <f>ROUND(E93*N93,2)</f>
        <v>1.33</v>
      </c>
      <c r="P93" s="176">
        <v>0</v>
      </c>
      <c r="Q93" s="176">
        <f>ROUND(E93*P93,2)</f>
        <v>0</v>
      </c>
      <c r="R93" s="178" t="s">
        <v>233</v>
      </c>
      <c r="S93" s="178" t="s">
        <v>127</v>
      </c>
      <c r="T93" s="179" t="s">
        <v>127</v>
      </c>
      <c r="U93" s="162">
        <v>2.7E-2</v>
      </c>
      <c r="V93" s="162">
        <f>ROUND(E93*U93,2)</f>
        <v>0.2</v>
      </c>
      <c r="W93" s="162"/>
      <c r="X93" s="162" t="s">
        <v>166</v>
      </c>
      <c r="Y93" s="162" t="s">
        <v>116</v>
      </c>
      <c r="Z93" s="152"/>
      <c r="AA93" s="152"/>
      <c r="AB93" s="152"/>
      <c r="AC93" s="152"/>
      <c r="AD93" s="152"/>
      <c r="AE93" s="152"/>
      <c r="AF93" s="152"/>
      <c r="AG93" s="152" t="s">
        <v>167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2" x14ac:dyDescent="0.2">
      <c r="A94" s="159"/>
      <c r="B94" s="160"/>
      <c r="C94" s="191" t="s">
        <v>261</v>
      </c>
      <c r="D94" s="163"/>
      <c r="E94" s="164">
        <v>6.75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2"/>
      <c r="AA94" s="152"/>
      <c r="AB94" s="152"/>
      <c r="AC94" s="152"/>
      <c r="AD94" s="152"/>
      <c r="AE94" s="152"/>
      <c r="AF94" s="152"/>
      <c r="AG94" s="152" t="s">
        <v>143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3" x14ac:dyDescent="0.2">
      <c r="A95" s="159"/>
      <c r="B95" s="160"/>
      <c r="C95" s="191" t="s">
        <v>254</v>
      </c>
      <c r="D95" s="163"/>
      <c r="E95" s="164">
        <v>0.6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2"/>
      <c r="AA95" s="152"/>
      <c r="AB95" s="152"/>
      <c r="AC95" s="152"/>
      <c r="AD95" s="152"/>
      <c r="AE95" s="152"/>
      <c r="AF95" s="152"/>
      <c r="AG95" s="152" t="s">
        <v>143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 x14ac:dyDescent="0.2">
      <c r="A96" s="173">
        <v>50</v>
      </c>
      <c r="B96" s="174" t="s">
        <v>262</v>
      </c>
      <c r="C96" s="190" t="s">
        <v>263</v>
      </c>
      <c r="D96" s="175" t="s">
        <v>232</v>
      </c>
      <c r="E96" s="176">
        <v>9.9499999999999993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0.10373</v>
      </c>
      <c r="O96" s="176">
        <f>ROUND(E96*N96,2)</f>
        <v>1.03</v>
      </c>
      <c r="P96" s="176">
        <v>0</v>
      </c>
      <c r="Q96" s="176">
        <f>ROUND(E96*P96,2)</f>
        <v>0</v>
      </c>
      <c r="R96" s="178" t="s">
        <v>233</v>
      </c>
      <c r="S96" s="178" t="s">
        <v>127</v>
      </c>
      <c r="T96" s="179" t="s">
        <v>127</v>
      </c>
      <c r="U96" s="162">
        <v>1.4999999999999999E-2</v>
      </c>
      <c r="V96" s="162">
        <f>ROUND(E96*U96,2)</f>
        <v>0.15</v>
      </c>
      <c r="W96" s="162"/>
      <c r="X96" s="162" t="s">
        <v>166</v>
      </c>
      <c r="Y96" s="162" t="s">
        <v>116</v>
      </c>
      <c r="Z96" s="152"/>
      <c r="AA96" s="152"/>
      <c r="AB96" s="152"/>
      <c r="AC96" s="152"/>
      <c r="AD96" s="152"/>
      <c r="AE96" s="152"/>
      <c r="AF96" s="152"/>
      <c r="AG96" s="152" t="s">
        <v>167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2" x14ac:dyDescent="0.2">
      <c r="A97" s="159"/>
      <c r="B97" s="160"/>
      <c r="C97" s="191" t="s">
        <v>261</v>
      </c>
      <c r="D97" s="163"/>
      <c r="E97" s="164">
        <v>6.75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2"/>
      <c r="AA97" s="152"/>
      <c r="AB97" s="152"/>
      <c r="AC97" s="152"/>
      <c r="AD97" s="152"/>
      <c r="AE97" s="152"/>
      <c r="AF97" s="152"/>
      <c r="AG97" s="152" t="s">
        <v>143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3" x14ac:dyDescent="0.2">
      <c r="A98" s="159"/>
      <c r="B98" s="160"/>
      <c r="C98" s="191" t="s">
        <v>254</v>
      </c>
      <c r="D98" s="163"/>
      <c r="E98" s="164">
        <v>0.6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2"/>
      <c r="AA98" s="152"/>
      <c r="AB98" s="152"/>
      <c r="AC98" s="152"/>
      <c r="AD98" s="152"/>
      <c r="AE98" s="152"/>
      <c r="AF98" s="152"/>
      <c r="AG98" s="152" t="s">
        <v>143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3" x14ac:dyDescent="0.2">
      <c r="A99" s="159"/>
      <c r="B99" s="160"/>
      <c r="C99" s="191" t="s">
        <v>258</v>
      </c>
      <c r="D99" s="163"/>
      <c r="E99" s="164">
        <v>2.6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143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 x14ac:dyDescent="0.2">
      <c r="A100" s="173">
        <v>51</v>
      </c>
      <c r="B100" s="174" t="s">
        <v>264</v>
      </c>
      <c r="C100" s="190" t="s">
        <v>265</v>
      </c>
      <c r="D100" s="175" t="s">
        <v>232</v>
      </c>
      <c r="E100" s="176">
        <v>2.6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0.23072999999999999</v>
      </c>
      <c r="O100" s="176">
        <f>ROUND(E100*N100,2)</f>
        <v>0.6</v>
      </c>
      <c r="P100" s="176">
        <v>0</v>
      </c>
      <c r="Q100" s="176">
        <f>ROUND(E100*P100,2)</f>
        <v>0</v>
      </c>
      <c r="R100" s="178" t="s">
        <v>233</v>
      </c>
      <c r="S100" s="178" t="s">
        <v>127</v>
      </c>
      <c r="T100" s="179" t="s">
        <v>127</v>
      </c>
      <c r="U100" s="162">
        <v>0.107</v>
      </c>
      <c r="V100" s="162">
        <f>ROUND(E100*U100,2)</f>
        <v>0.28000000000000003</v>
      </c>
      <c r="W100" s="162"/>
      <c r="X100" s="162" t="s">
        <v>166</v>
      </c>
      <c r="Y100" s="162" t="s">
        <v>116</v>
      </c>
      <c r="Z100" s="152"/>
      <c r="AA100" s="152"/>
      <c r="AB100" s="152"/>
      <c r="AC100" s="152"/>
      <c r="AD100" s="152"/>
      <c r="AE100" s="152"/>
      <c r="AF100" s="152"/>
      <c r="AG100" s="152" t="s">
        <v>167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2" x14ac:dyDescent="0.2">
      <c r="A101" s="159"/>
      <c r="B101" s="160"/>
      <c r="C101" s="191" t="s">
        <v>258</v>
      </c>
      <c r="D101" s="163"/>
      <c r="E101" s="164">
        <v>2.6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2"/>
      <c r="AA101" s="152"/>
      <c r="AB101" s="152"/>
      <c r="AC101" s="152"/>
      <c r="AD101" s="152"/>
      <c r="AE101" s="152"/>
      <c r="AF101" s="152"/>
      <c r="AG101" s="152" t="s">
        <v>143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80">
        <v>52</v>
      </c>
      <c r="B102" s="181" t="s">
        <v>266</v>
      </c>
      <c r="C102" s="189" t="s">
        <v>267</v>
      </c>
      <c r="D102" s="182" t="s">
        <v>268</v>
      </c>
      <c r="E102" s="183">
        <v>0.56499999999999995</v>
      </c>
      <c r="F102" s="184"/>
      <c r="G102" s="185">
        <f>ROUND(E102*F102,2)</f>
        <v>0</v>
      </c>
      <c r="H102" s="184"/>
      <c r="I102" s="185">
        <f>ROUND(E102*H102,2)</f>
        <v>0</v>
      </c>
      <c r="J102" s="184"/>
      <c r="K102" s="185">
        <f>ROUND(E102*J102,2)</f>
        <v>0</v>
      </c>
      <c r="L102" s="185">
        <v>21</v>
      </c>
      <c r="M102" s="185">
        <f>G102*(1+L102/100)</f>
        <v>0</v>
      </c>
      <c r="N102" s="183">
        <v>3.4209999999999997E-2</v>
      </c>
      <c r="O102" s="183">
        <f>ROUND(E102*N102,2)</f>
        <v>0.02</v>
      </c>
      <c r="P102" s="183">
        <v>0</v>
      </c>
      <c r="Q102" s="183">
        <f>ROUND(E102*P102,2)</f>
        <v>0</v>
      </c>
      <c r="R102" s="185"/>
      <c r="S102" s="185" t="s">
        <v>127</v>
      </c>
      <c r="T102" s="186" t="s">
        <v>127</v>
      </c>
      <c r="U102" s="162">
        <v>4.7249999999999996</v>
      </c>
      <c r="V102" s="162">
        <f>ROUND(E102*U102,2)</f>
        <v>2.67</v>
      </c>
      <c r="W102" s="162"/>
      <c r="X102" s="162" t="s">
        <v>166</v>
      </c>
      <c r="Y102" s="162" t="s">
        <v>116</v>
      </c>
      <c r="Z102" s="152"/>
      <c r="AA102" s="152"/>
      <c r="AB102" s="152"/>
      <c r="AC102" s="152"/>
      <c r="AD102" s="152"/>
      <c r="AE102" s="152"/>
      <c r="AF102" s="152"/>
      <c r="AG102" s="152" t="s">
        <v>167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3">
        <v>53</v>
      </c>
      <c r="B103" s="174" t="s">
        <v>269</v>
      </c>
      <c r="C103" s="190" t="s">
        <v>270</v>
      </c>
      <c r="D103" s="175" t="s">
        <v>232</v>
      </c>
      <c r="E103" s="176">
        <v>1.8185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127</v>
      </c>
      <c r="T103" s="179" t="s">
        <v>127</v>
      </c>
      <c r="U103" s="162">
        <v>0.64500000000000002</v>
      </c>
      <c r="V103" s="162">
        <f>ROUND(E103*U103,2)</f>
        <v>1.17</v>
      </c>
      <c r="W103" s="162"/>
      <c r="X103" s="162" t="s">
        <v>166</v>
      </c>
      <c r="Y103" s="162" t="s">
        <v>116</v>
      </c>
      <c r="Z103" s="152"/>
      <c r="AA103" s="152"/>
      <c r="AB103" s="152"/>
      <c r="AC103" s="152"/>
      <c r="AD103" s="152"/>
      <c r="AE103" s="152"/>
      <c r="AF103" s="152"/>
      <c r="AG103" s="152" t="s">
        <v>167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191" t="s">
        <v>271</v>
      </c>
      <c r="D104" s="163"/>
      <c r="E104" s="164">
        <v>0.74250000000000005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2"/>
      <c r="AA104" s="152"/>
      <c r="AB104" s="152"/>
      <c r="AC104" s="152"/>
      <c r="AD104" s="152"/>
      <c r="AE104" s="152"/>
      <c r="AF104" s="152"/>
      <c r="AG104" s="152" t="s">
        <v>143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3" x14ac:dyDescent="0.2">
      <c r="A105" s="159"/>
      <c r="B105" s="160"/>
      <c r="C105" s="191" t="s">
        <v>272</v>
      </c>
      <c r="D105" s="163"/>
      <c r="E105" s="164">
        <v>6.6000000000000003E-2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2"/>
      <c r="AA105" s="152"/>
      <c r="AB105" s="152"/>
      <c r="AC105" s="152"/>
      <c r="AD105" s="152"/>
      <c r="AE105" s="152"/>
      <c r="AF105" s="152"/>
      <c r="AG105" s="152" t="s">
        <v>143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3" x14ac:dyDescent="0.2">
      <c r="A106" s="159"/>
      <c r="B106" s="160"/>
      <c r="C106" s="191" t="s">
        <v>273</v>
      </c>
      <c r="D106" s="163"/>
      <c r="E106" s="164">
        <v>0.65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2"/>
      <c r="AA106" s="152"/>
      <c r="AB106" s="152"/>
      <c r="AC106" s="152"/>
      <c r="AD106" s="152"/>
      <c r="AE106" s="152"/>
      <c r="AF106" s="152"/>
      <c r="AG106" s="152" t="s">
        <v>143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3" x14ac:dyDescent="0.2">
      <c r="A107" s="159"/>
      <c r="B107" s="160"/>
      <c r="C107" s="191" t="s">
        <v>274</v>
      </c>
      <c r="D107" s="163"/>
      <c r="E107" s="164">
        <v>0.36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2"/>
      <c r="AA107" s="152"/>
      <c r="AB107" s="152"/>
      <c r="AC107" s="152"/>
      <c r="AD107" s="152"/>
      <c r="AE107" s="152"/>
      <c r="AF107" s="152"/>
      <c r="AG107" s="152" t="s">
        <v>143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3">
        <v>54</v>
      </c>
      <c r="B108" s="174" t="s">
        <v>275</v>
      </c>
      <c r="C108" s="190" t="s">
        <v>276</v>
      </c>
      <c r="D108" s="175" t="s">
        <v>133</v>
      </c>
      <c r="E108" s="176">
        <v>68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127</v>
      </c>
      <c r="T108" s="179" t="s">
        <v>127</v>
      </c>
      <c r="U108" s="162">
        <v>0.27500000000000002</v>
      </c>
      <c r="V108" s="162">
        <f>ROUND(E108*U108,2)</f>
        <v>18.7</v>
      </c>
      <c r="W108" s="162"/>
      <c r="X108" s="162" t="s">
        <v>166</v>
      </c>
      <c r="Y108" s="162" t="s">
        <v>116</v>
      </c>
      <c r="Z108" s="152"/>
      <c r="AA108" s="152"/>
      <c r="AB108" s="152"/>
      <c r="AC108" s="152"/>
      <c r="AD108" s="152"/>
      <c r="AE108" s="152"/>
      <c r="AF108" s="152"/>
      <c r="AG108" s="152" t="s">
        <v>167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2" x14ac:dyDescent="0.2">
      <c r="A109" s="159"/>
      <c r="B109" s="160"/>
      <c r="C109" s="191" t="s">
        <v>277</v>
      </c>
      <c r="D109" s="163"/>
      <c r="E109" s="164">
        <v>24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2"/>
      <c r="AA109" s="152"/>
      <c r="AB109" s="152"/>
      <c r="AC109" s="152"/>
      <c r="AD109" s="152"/>
      <c r="AE109" s="152"/>
      <c r="AF109" s="152"/>
      <c r="AG109" s="152" t="s">
        <v>143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3" x14ac:dyDescent="0.2">
      <c r="A110" s="159"/>
      <c r="B110" s="160"/>
      <c r="C110" s="191" t="s">
        <v>278</v>
      </c>
      <c r="D110" s="163"/>
      <c r="E110" s="164">
        <v>26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2"/>
      <c r="AA110" s="152"/>
      <c r="AB110" s="152"/>
      <c r="AC110" s="152"/>
      <c r="AD110" s="152"/>
      <c r="AE110" s="152"/>
      <c r="AF110" s="152"/>
      <c r="AG110" s="152" t="s">
        <v>143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3" x14ac:dyDescent="0.2">
      <c r="A111" s="159"/>
      <c r="B111" s="160"/>
      <c r="C111" s="191" t="s">
        <v>279</v>
      </c>
      <c r="D111" s="163"/>
      <c r="E111" s="164">
        <v>18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2"/>
      <c r="AA111" s="152"/>
      <c r="AB111" s="152"/>
      <c r="AC111" s="152"/>
      <c r="AD111" s="152"/>
      <c r="AE111" s="152"/>
      <c r="AF111" s="152"/>
      <c r="AG111" s="152" t="s">
        <v>143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80">
        <v>55</v>
      </c>
      <c r="B112" s="181" t="s">
        <v>280</v>
      </c>
      <c r="C112" s="189" t="s">
        <v>281</v>
      </c>
      <c r="D112" s="182" t="s">
        <v>125</v>
      </c>
      <c r="E112" s="183">
        <v>6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21</v>
      </c>
      <c r="M112" s="185">
        <f>G112*(1+L112/100)</f>
        <v>0</v>
      </c>
      <c r="N112" s="183">
        <v>1.3640300000000001</v>
      </c>
      <c r="O112" s="183">
        <f>ROUND(E112*N112,2)</f>
        <v>8.18</v>
      </c>
      <c r="P112" s="183">
        <v>0</v>
      </c>
      <c r="Q112" s="183">
        <f>ROUND(E112*P112,2)</f>
        <v>0</v>
      </c>
      <c r="R112" s="185"/>
      <c r="S112" s="185" t="s">
        <v>127</v>
      </c>
      <c r="T112" s="186" t="s">
        <v>127</v>
      </c>
      <c r="U112" s="162">
        <v>2.383</v>
      </c>
      <c r="V112" s="162">
        <f>ROUND(E112*U112,2)</f>
        <v>14.3</v>
      </c>
      <c r="W112" s="162"/>
      <c r="X112" s="162" t="s">
        <v>166</v>
      </c>
      <c r="Y112" s="162" t="s">
        <v>116</v>
      </c>
      <c r="Z112" s="152"/>
      <c r="AA112" s="152"/>
      <c r="AB112" s="152"/>
      <c r="AC112" s="152"/>
      <c r="AD112" s="152"/>
      <c r="AE112" s="152"/>
      <c r="AF112" s="152"/>
      <c r="AG112" s="152" t="s">
        <v>192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80">
        <v>56</v>
      </c>
      <c r="B113" s="181" t="s">
        <v>282</v>
      </c>
      <c r="C113" s="189" t="s">
        <v>283</v>
      </c>
      <c r="D113" s="182" t="s">
        <v>125</v>
      </c>
      <c r="E113" s="183">
        <v>8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21</v>
      </c>
      <c r="M113" s="185">
        <f>G113*(1+L113/100)</f>
        <v>0</v>
      </c>
      <c r="N113" s="183">
        <v>1.8304800000000001</v>
      </c>
      <c r="O113" s="183">
        <f>ROUND(E113*N113,2)</f>
        <v>14.64</v>
      </c>
      <c r="P113" s="183">
        <v>0</v>
      </c>
      <c r="Q113" s="183">
        <f>ROUND(E113*P113,2)</f>
        <v>0</v>
      </c>
      <c r="R113" s="185"/>
      <c r="S113" s="185" t="s">
        <v>127</v>
      </c>
      <c r="T113" s="186" t="s">
        <v>127</v>
      </c>
      <c r="U113" s="162">
        <v>2.7130000000000001</v>
      </c>
      <c r="V113" s="162">
        <f>ROUND(E113*U113,2)</f>
        <v>21.7</v>
      </c>
      <c r="W113" s="162"/>
      <c r="X113" s="162" t="s">
        <v>166</v>
      </c>
      <c r="Y113" s="162" t="s">
        <v>116</v>
      </c>
      <c r="Z113" s="152"/>
      <c r="AA113" s="152"/>
      <c r="AB113" s="152"/>
      <c r="AC113" s="152"/>
      <c r="AD113" s="152"/>
      <c r="AE113" s="152"/>
      <c r="AF113" s="152"/>
      <c r="AG113" s="152" t="s">
        <v>192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3">
        <v>57</v>
      </c>
      <c r="B114" s="174" t="s">
        <v>284</v>
      </c>
      <c r="C114" s="190" t="s">
        <v>285</v>
      </c>
      <c r="D114" s="175" t="s">
        <v>133</v>
      </c>
      <c r="E114" s="176">
        <v>426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127</v>
      </c>
      <c r="T114" s="179" t="s">
        <v>127</v>
      </c>
      <c r="U114" s="162">
        <v>0.98924000000000001</v>
      </c>
      <c r="V114" s="162">
        <f>ROUND(E114*U114,2)</f>
        <v>421.42</v>
      </c>
      <c r="W114" s="162"/>
      <c r="X114" s="162" t="s">
        <v>166</v>
      </c>
      <c r="Y114" s="162" t="s">
        <v>116</v>
      </c>
      <c r="Z114" s="152"/>
      <c r="AA114" s="152"/>
      <c r="AB114" s="152"/>
      <c r="AC114" s="152"/>
      <c r="AD114" s="152"/>
      <c r="AE114" s="152"/>
      <c r="AF114" s="152"/>
      <c r="AG114" s="152" t="s">
        <v>192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2" x14ac:dyDescent="0.2">
      <c r="A115" s="159"/>
      <c r="B115" s="160"/>
      <c r="C115" s="191" t="s">
        <v>286</v>
      </c>
      <c r="D115" s="163"/>
      <c r="E115" s="164">
        <v>219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2"/>
      <c r="AA115" s="152"/>
      <c r="AB115" s="152"/>
      <c r="AC115" s="152"/>
      <c r="AD115" s="152"/>
      <c r="AE115" s="152"/>
      <c r="AF115" s="152"/>
      <c r="AG115" s="152" t="s">
        <v>143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3" x14ac:dyDescent="0.2">
      <c r="A116" s="159"/>
      <c r="B116" s="160"/>
      <c r="C116" s="191" t="s">
        <v>287</v>
      </c>
      <c r="D116" s="163"/>
      <c r="E116" s="164">
        <v>79.5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2"/>
      <c r="AA116" s="152"/>
      <c r="AB116" s="152"/>
      <c r="AC116" s="152"/>
      <c r="AD116" s="152"/>
      <c r="AE116" s="152"/>
      <c r="AF116" s="152"/>
      <c r="AG116" s="152" t="s">
        <v>143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3" x14ac:dyDescent="0.2">
      <c r="A117" s="159"/>
      <c r="B117" s="160"/>
      <c r="C117" s="191" t="s">
        <v>288</v>
      </c>
      <c r="D117" s="163"/>
      <c r="E117" s="164">
        <v>10.5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2"/>
      <c r="AA117" s="152"/>
      <c r="AB117" s="152"/>
      <c r="AC117" s="152"/>
      <c r="AD117" s="152"/>
      <c r="AE117" s="152"/>
      <c r="AF117" s="152"/>
      <c r="AG117" s="152" t="s">
        <v>143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3" x14ac:dyDescent="0.2">
      <c r="A118" s="159"/>
      <c r="B118" s="160"/>
      <c r="C118" s="191" t="s">
        <v>289</v>
      </c>
      <c r="D118" s="163"/>
      <c r="E118" s="164">
        <v>82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2"/>
      <c r="AA118" s="152"/>
      <c r="AB118" s="152"/>
      <c r="AC118" s="152"/>
      <c r="AD118" s="152"/>
      <c r="AE118" s="152"/>
      <c r="AF118" s="152"/>
      <c r="AG118" s="152" t="s">
        <v>143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3" x14ac:dyDescent="0.2">
      <c r="A119" s="159"/>
      <c r="B119" s="160"/>
      <c r="C119" s="191" t="s">
        <v>290</v>
      </c>
      <c r="D119" s="163"/>
      <c r="E119" s="164">
        <v>15.5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2"/>
      <c r="AA119" s="152"/>
      <c r="AB119" s="152"/>
      <c r="AC119" s="152"/>
      <c r="AD119" s="152"/>
      <c r="AE119" s="152"/>
      <c r="AF119" s="152"/>
      <c r="AG119" s="152" t="s">
        <v>143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 x14ac:dyDescent="0.2">
      <c r="A120" s="159"/>
      <c r="B120" s="160"/>
      <c r="C120" s="191" t="s">
        <v>291</v>
      </c>
      <c r="D120" s="163"/>
      <c r="E120" s="164">
        <v>4.5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2"/>
      <c r="AA120" s="152"/>
      <c r="AB120" s="152"/>
      <c r="AC120" s="152"/>
      <c r="AD120" s="152"/>
      <c r="AE120" s="152"/>
      <c r="AF120" s="152"/>
      <c r="AG120" s="152" t="s">
        <v>143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 x14ac:dyDescent="0.2">
      <c r="A121" s="159"/>
      <c r="B121" s="160"/>
      <c r="C121" s="191" t="s">
        <v>292</v>
      </c>
      <c r="D121" s="163"/>
      <c r="E121" s="164">
        <v>9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2"/>
      <c r="AA121" s="152"/>
      <c r="AB121" s="152"/>
      <c r="AC121" s="152"/>
      <c r="AD121" s="152"/>
      <c r="AE121" s="152"/>
      <c r="AF121" s="152"/>
      <c r="AG121" s="152" t="s">
        <v>143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 x14ac:dyDescent="0.2">
      <c r="A122" s="159"/>
      <c r="B122" s="160"/>
      <c r="C122" s="191" t="s">
        <v>293</v>
      </c>
      <c r="D122" s="163"/>
      <c r="E122" s="164">
        <v>1.5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2"/>
      <c r="AA122" s="152"/>
      <c r="AB122" s="152"/>
      <c r="AC122" s="152"/>
      <c r="AD122" s="152"/>
      <c r="AE122" s="152"/>
      <c r="AF122" s="152"/>
      <c r="AG122" s="152" t="s">
        <v>143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3" x14ac:dyDescent="0.2">
      <c r="A123" s="159"/>
      <c r="B123" s="160"/>
      <c r="C123" s="191" t="s">
        <v>294</v>
      </c>
      <c r="D123" s="163"/>
      <c r="E123" s="164">
        <v>4.5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2"/>
      <c r="AA123" s="152"/>
      <c r="AB123" s="152"/>
      <c r="AC123" s="152"/>
      <c r="AD123" s="152"/>
      <c r="AE123" s="152"/>
      <c r="AF123" s="152"/>
      <c r="AG123" s="152" t="s">
        <v>143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3">
        <v>58</v>
      </c>
      <c r="B124" s="174" t="s">
        <v>295</v>
      </c>
      <c r="C124" s="190" t="s">
        <v>296</v>
      </c>
      <c r="D124" s="175" t="s">
        <v>133</v>
      </c>
      <c r="E124" s="176">
        <v>11.5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127</v>
      </c>
      <c r="T124" s="179" t="s">
        <v>127</v>
      </c>
      <c r="U124" s="162">
        <v>2.1198000000000001</v>
      </c>
      <c r="V124" s="162">
        <f>ROUND(E124*U124,2)</f>
        <v>24.38</v>
      </c>
      <c r="W124" s="162"/>
      <c r="X124" s="162" t="s">
        <v>166</v>
      </c>
      <c r="Y124" s="162" t="s">
        <v>116</v>
      </c>
      <c r="Z124" s="152"/>
      <c r="AA124" s="152"/>
      <c r="AB124" s="152"/>
      <c r="AC124" s="152"/>
      <c r="AD124" s="152"/>
      <c r="AE124" s="152"/>
      <c r="AF124" s="152"/>
      <c r="AG124" s="152" t="s">
        <v>167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2" x14ac:dyDescent="0.2">
      <c r="A125" s="159"/>
      <c r="B125" s="160"/>
      <c r="C125" s="191" t="s">
        <v>297</v>
      </c>
      <c r="D125" s="163"/>
      <c r="E125" s="164">
        <v>5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2"/>
      <c r="AA125" s="152"/>
      <c r="AB125" s="152"/>
      <c r="AC125" s="152"/>
      <c r="AD125" s="152"/>
      <c r="AE125" s="152"/>
      <c r="AF125" s="152"/>
      <c r="AG125" s="152" t="s">
        <v>143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3" x14ac:dyDescent="0.2">
      <c r="A126" s="159"/>
      <c r="B126" s="160"/>
      <c r="C126" s="191" t="s">
        <v>298</v>
      </c>
      <c r="D126" s="163"/>
      <c r="E126" s="164">
        <v>6.5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2"/>
      <c r="AA126" s="152"/>
      <c r="AB126" s="152"/>
      <c r="AC126" s="152"/>
      <c r="AD126" s="152"/>
      <c r="AE126" s="152"/>
      <c r="AF126" s="152"/>
      <c r="AG126" s="152" t="s">
        <v>143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80">
        <v>59</v>
      </c>
      <c r="B127" s="181" t="s">
        <v>299</v>
      </c>
      <c r="C127" s="189" t="s">
        <v>300</v>
      </c>
      <c r="D127" s="182" t="s">
        <v>133</v>
      </c>
      <c r="E127" s="183">
        <v>565</v>
      </c>
      <c r="F127" s="184"/>
      <c r="G127" s="185">
        <f>ROUND(E127*F127,2)</f>
        <v>0</v>
      </c>
      <c r="H127" s="184"/>
      <c r="I127" s="185">
        <f>ROUND(E127*H127,2)</f>
        <v>0</v>
      </c>
      <c r="J127" s="184"/>
      <c r="K127" s="185">
        <f>ROUND(E127*J127,2)</f>
        <v>0</v>
      </c>
      <c r="L127" s="185">
        <v>21</v>
      </c>
      <c r="M127" s="185">
        <f>G127*(1+L127/100)</f>
        <v>0</v>
      </c>
      <c r="N127" s="183">
        <v>0</v>
      </c>
      <c r="O127" s="183">
        <f>ROUND(E127*N127,2)</f>
        <v>0</v>
      </c>
      <c r="P127" s="183">
        <v>0</v>
      </c>
      <c r="Q127" s="183">
        <f>ROUND(E127*P127,2)</f>
        <v>0</v>
      </c>
      <c r="R127" s="185"/>
      <c r="S127" s="185" t="s">
        <v>127</v>
      </c>
      <c r="T127" s="186" t="s">
        <v>127</v>
      </c>
      <c r="U127" s="162">
        <v>0.1</v>
      </c>
      <c r="V127" s="162">
        <f>ROUND(E127*U127,2)</f>
        <v>56.5</v>
      </c>
      <c r="W127" s="162"/>
      <c r="X127" s="162" t="s">
        <v>166</v>
      </c>
      <c r="Y127" s="162" t="s">
        <v>116</v>
      </c>
      <c r="Z127" s="152"/>
      <c r="AA127" s="152"/>
      <c r="AB127" s="152"/>
      <c r="AC127" s="152"/>
      <c r="AD127" s="152"/>
      <c r="AE127" s="152"/>
      <c r="AF127" s="152"/>
      <c r="AG127" s="152" t="s">
        <v>192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80">
        <v>60</v>
      </c>
      <c r="B128" s="181" t="s">
        <v>301</v>
      </c>
      <c r="C128" s="189" t="s">
        <v>302</v>
      </c>
      <c r="D128" s="182" t="s">
        <v>133</v>
      </c>
      <c r="E128" s="183">
        <v>565</v>
      </c>
      <c r="F128" s="184"/>
      <c r="G128" s="185">
        <f>ROUND(E128*F128,2)</f>
        <v>0</v>
      </c>
      <c r="H128" s="184"/>
      <c r="I128" s="185">
        <f>ROUND(E128*H128,2)</f>
        <v>0</v>
      </c>
      <c r="J128" s="184"/>
      <c r="K128" s="185">
        <f>ROUND(E128*J128,2)</f>
        <v>0</v>
      </c>
      <c r="L128" s="185">
        <v>21</v>
      </c>
      <c r="M128" s="185">
        <f>G128*(1+L128/100)</f>
        <v>0</v>
      </c>
      <c r="N128" s="183">
        <v>6.0000000000000002E-5</v>
      </c>
      <c r="O128" s="183">
        <f>ROUND(E128*N128,2)</f>
        <v>0.03</v>
      </c>
      <c r="P128" s="183">
        <v>0</v>
      </c>
      <c r="Q128" s="183">
        <f>ROUND(E128*P128,2)</f>
        <v>0</v>
      </c>
      <c r="R128" s="185"/>
      <c r="S128" s="185" t="s">
        <v>127</v>
      </c>
      <c r="T128" s="186" t="s">
        <v>127</v>
      </c>
      <c r="U128" s="162">
        <v>2.5999999999999999E-2</v>
      </c>
      <c r="V128" s="162">
        <f>ROUND(E128*U128,2)</f>
        <v>14.69</v>
      </c>
      <c r="W128" s="162"/>
      <c r="X128" s="162" t="s">
        <v>166</v>
      </c>
      <c r="Y128" s="162" t="s">
        <v>116</v>
      </c>
      <c r="Z128" s="152"/>
      <c r="AA128" s="152"/>
      <c r="AB128" s="152"/>
      <c r="AC128" s="152"/>
      <c r="AD128" s="152"/>
      <c r="AE128" s="152"/>
      <c r="AF128" s="152"/>
      <c r="AG128" s="152" t="s">
        <v>167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3">
        <v>61</v>
      </c>
      <c r="B129" s="174" t="s">
        <v>303</v>
      </c>
      <c r="C129" s="190" t="s">
        <v>304</v>
      </c>
      <c r="D129" s="175" t="s">
        <v>133</v>
      </c>
      <c r="E129" s="176">
        <v>6.5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127</v>
      </c>
      <c r="T129" s="179" t="s">
        <v>127</v>
      </c>
      <c r="U129" s="162">
        <v>4.87E-2</v>
      </c>
      <c r="V129" s="162">
        <f>ROUND(E129*U129,2)</f>
        <v>0.32</v>
      </c>
      <c r="W129" s="162"/>
      <c r="X129" s="162" t="s">
        <v>166</v>
      </c>
      <c r="Y129" s="162" t="s">
        <v>116</v>
      </c>
      <c r="Z129" s="152"/>
      <c r="AA129" s="152"/>
      <c r="AB129" s="152"/>
      <c r="AC129" s="152"/>
      <c r="AD129" s="152"/>
      <c r="AE129" s="152"/>
      <c r="AF129" s="152"/>
      <c r="AG129" s="152" t="s">
        <v>192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2" x14ac:dyDescent="0.2">
      <c r="A130" s="159"/>
      <c r="B130" s="160"/>
      <c r="C130" s="191" t="s">
        <v>298</v>
      </c>
      <c r="D130" s="163"/>
      <c r="E130" s="164">
        <v>6.5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2"/>
      <c r="AA130" s="152"/>
      <c r="AB130" s="152"/>
      <c r="AC130" s="152"/>
      <c r="AD130" s="152"/>
      <c r="AE130" s="152"/>
      <c r="AF130" s="152"/>
      <c r="AG130" s="152" t="s">
        <v>143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3">
        <v>62</v>
      </c>
      <c r="B131" s="174" t="s">
        <v>305</v>
      </c>
      <c r="C131" s="190" t="s">
        <v>306</v>
      </c>
      <c r="D131" s="175" t="s">
        <v>133</v>
      </c>
      <c r="E131" s="176">
        <v>10.5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127</v>
      </c>
      <c r="T131" s="179" t="s">
        <v>127</v>
      </c>
      <c r="U131" s="162">
        <v>7.2050000000000003E-2</v>
      </c>
      <c r="V131" s="162">
        <f>ROUND(E131*U131,2)</f>
        <v>0.76</v>
      </c>
      <c r="W131" s="162"/>
      <c r="X131" s="162" t="s">
        <v>166</v>
      </c>
      <c r="Y131" s="162" t="s">
        <v>116</v>
      </c>
      <c r="Z131" s="152"/>
      <c r="AA131" s="152"/>
      <c r="AB131" s="152"/>
      <c r="AC131" s="152"/>
      <c r="AD131" s="152"/>
      <c r="AE131" s="152"/>
      <c r="AF131" s="152"/>
      <c r="AG131" s="152" t="s">
        <v>192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191" t="s">
        <v>292</v>
      </c>
      <c r="D132" s="163"/>
      <c r="E132" s="164">
        <v>9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2"/>
      <c r="AA132" s="152"/>
      <c r="AB132" s="152"/>
      <c r="AC132" s="152"/>
      <c r="AD132" s="152"/>
      <c r="AE132" s="152"/>
      <c r="AF132" s="152"/>
      <c r="AG132" s="152" t="s">
        <v>143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3" x14ac:dyDescent="0.2">
      <c r="A133" s="159"/>
      <c r="B133" s="160"/>
      <c r="C133" s="191" t="s">
        <v>293</v>
      </c>
      <c r="D133" s="163"/>
      <c r="E133" s="164">
        <v>1.5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2"/>
      <c r="AA133" s="152"/>
      <c r="AB133" s="152"/>
      <c r="AC133" s="152"/>
      <c r="AD133" s="152"/>
      <c r="AE133" s="152"/>
      <c r="AF133" s="152"/>
      <c r="AG133" s="152" t="s">
        <v>143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3">
        <v>63</v>
      </c>
      <c r="B134" s="174" t="s">
        <v>307</v>
      </c>
      <c r="C134" s="190" t="s">
        <v>308</v>
      </c>
      <c r="D134" s="175" t="s">
        <v>133</v>
      </c>
      <c r="E134" s="176">
        <v>426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127</v>
      </c>
      <c r="T134" s="179" t="s">
        <v>127</v>
      </c>
      <c r="U134" s="162">
        <v>0.15110000000000001</v>
      </c>
      <c r="V134" s="162">
        <f>ROUND(E134*U134,2)</f>
        <v>64.37</v>
      </c>
      <c r="W134" s="162"/>
      <c r="X134" s="162" t="s">
        <v>166</v>
      </c>
      <c r="Y134" s="162" t="s">
        <v>116</v>
      </c>
      <c r="Z134" s="152"/>
      <c r="AA134" s="152"/>
      <c r="AB134" s="152"/>
      <c r="AC134" s="152"/>
      <c r="AD134" s="152"/>
      <c r="AE134" s="152"/>
      <c r="AF134" s="152"/>
      <c r="AG134" s="152" t="s">
        <v>192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 x14ac:dyDescent="0.2">
      <c r="A135" s="159"/>
      <c r="B135" s="160"/>
      <c r="C135" s="191" t="s">
        <v>286</v>
      </c>
      <c r="D135" s="163"/>
      <c r="E135" s="164">
        <v>219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2"/>
      <c r="AA135" s="152"/>
      <c r="AB135" s="152"/>
      <c r="AC135" s="152"/>
      <c r="AD135" s="152"/>
      <c r="AE135" s="152"/>
      <c r="AF135" s="152"/>
      <c r="AG135" s="152" t="s">
        <v>143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3" x14ac:dyDescent="0.2">
      <c r="A136" s="159"/>
      <c r="B136" s="160"/>
      <c r="C136" s="191" t="s">
        <v>287</v>
      </c>
      <c r="D136" s="163"/>
      <c r="E136" s="164">
        <v>79.5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2"/>
      <c r="AA136" s="152"/>
      <c r="AB136" s="152"/>
      <c r="AC136" s="152"/>
      <c r="AD136" s="152"/>
      <c r="AE136" s="152"/>
      <c r="AF136" s="152"/>
      <c r="AG136" s="152" t="s">
        <v>143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3" x14ac:dyDescent="0.2">
      <c r="A137" s="159"/>
      <c r="B137" s="160"/>
      <c r="C137" s="191" t="s">
        <v>288</v>
      </c>
      <c r="D137" s="163"/>
      <c r="E137" s="164">
        <v>10.5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2"/>
      <c r="AA137" s="152"/>
      <c r="AB137" s="152"/>
      <c r="AC137" s="152"/>
      <c r="AD137" s="152"/>
      <c r="AE137" s="152"/>
      <c r="AF137" s="152"/>
      <c r="AG137" s="152" t="s">
        <v>143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3" x14ac:dyDescent="0.2">
      <c r="A138" s="159"/>
      <c r="B138" s="160"/>
      <c r="C138" s="191" t="s">
        <v>289</v>
      </c>
      <c r="D138" s="163"/>
      <c r="E138" s="164">
        <v>82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143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3" x14ac:dyDescent="0.2">
      <c r="A139" s="159"/>
      <c r="B139" s="160"/>
      <c r="C139" s="191" t="s">
        <v>290</v>
      </c>
      <c r="D139" s="163"/>
      <c r="E139" s="164">
        <v>15.5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2"/>
      <c r="AA139" s="152"/>
      <c r="AB139" s="152"/>
      <c r="AC139" s="152"/>
      <c r="AD139" s="152"/>
      <c r="AE139" s="152"/>
      <c r="AF139" s="152"/>
      <c r="AG139" s="152" t="s">
        <v>143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3" x14ac:dyDescent="0.2">
      <c r="A140" s="159"/>
      <c r="B140" s="160"/>
      <c r="C140" s="191" t="s">
        <v>291</v>
      </c>
      <c r="D140" s="163"/>
      <c r="E140" s="164">
        <v>4.5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2"/>
      <c r="AA140" s="152"/>
      <c r="AB140" s="152"/>
      <c r="AC140" s="152"/>
      <c r="AD140" s="152"/>
      <c r="AE140" s="152"/>
      <c r="AF140" s="152"/>
      <c r="AG140" s="152" t="s">
        <v>143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3" x14ac:dyDescent="0.2">
      <c r="A141" s="159"/>
      <c r="B141" s="160"/>
      <c r="C141" s="191" t="s">
        <v>292</v>
      </c>
      <c r="D141" s="163"/>
      <c r="E141" s="164">
        <v>9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2"/>
      <c r="AA141" s="152"/>
      <c r="AB141" s="152"/>
      <c r="AC141" s="152"/>
      <c r="AD141" s="152"/>
      <c r="AE141" s="152"/>
      <c r="AF141" s="152"/>
      <c r="AG141" s="152" t="s">
        <v>143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3" x14ac:dyDescent="0.2">
      <c r="A142" s="159"/>
      <c r="B142" s="160"/>
      <c r="C142" s="191" t="s">
        <v>293</v>
      </c>
      <c r="D142" s="163"/>
      <c r="E142" s="164">
        <v>1.5</v>
      </c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2"/>
      <c r="AA142" s="152"/>
      <c r="AB142" s="152"/>
      <c r="AC142" s="152"/>
      <c r="AD142" s="152"/>
      <c r="AE142" s="152"/>
      <c r="AF142" s="152"/>
      <c r="AG142" s="152" t="s">
        <v>143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3" x14ac:dyDescent="0.2">
      <c r="A143" s="159"/>
      <c r="B143" s="160"/>
      <c r="C143" s="191" t="s">
        <v>294</v>
      </c>
      <c r="D143" s="163"/>
      <c r="E143" s="164">
        <v>4.5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2"/>
      <c r="AA143" s="152"/>
      <c r="AB143" s="152"/>
      <c r="AC143" s="152"/>
      <c r="AD143" s="152"/>
      <c r="AE143" s="152"/>
      <c r="AF143" s="152"/>
      <c r="AG143" s="152" t="s">
        <v>143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3">
        <v>64</v>
      </c>
      <c r="B144" s="174" t="s">
        <v>309</v>
      </c>
      <c r="C144" s="190" t="s">
        <v>310</v>
      </c>
      <c r="D144" s="175" t="s">
        <v>133</v>
      </c>
      <c r="E144" s="176">
        <v>5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127</v>
      </c>
      <c r="T144" s="179" t="s">
        <v>127</v>
      </c>
      <c r="U144" s="162">
        <v>0.34399999999999997</v>
      </c>
      <c r="V144" s="162">
        <f>ROUND(E144*U144,2)</f>
        <v>1.72</v>
      </c>
      <c r="W144" s="162"/>
      <c r="X144" s="162" t="s">
        <v>166</v>
      </c>
      <c r="Y144" s="162" t="s">
        <v>116</v>
      </c>
      <c r="Z144" s="152"/>
      <c r="AA144" s="152"/>
      <c r="AB144" s="152"/>
      <c r="AC144" s="152"/>
      <c r="AD144" s="152"/>
      <c r="AE144" s="152"/>
      <c r="AF144" s="152"/>
      <c r="AG144" s="152" t="s">
        <v>167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2" x14ac:dyDescent="0.2">
      <c r="A145" s="159"/>
      <c r="B145" s="160"/>
      <c r="C145" s="191" t="s">
        <v>297</v>
      </c>
      <c r="D145" s="163"/>
      <c r="E145" s="164">
        <v>5</v>
      </c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2"/>
      <c r="AA145" s="152"/>
      <c r="AB145" s="152"/>
      <c r="AC145" s="152"/>
      <c r="AD145" s="152"/>
      <c r="AE145" s="152"/>
      <c r="AF145" s="152"/>
      <c r="AG145" s="152" t="s">
        <v>143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73">
        <v>65</v>
      </c>
      <c r="B146" s="174" t="s">
        <v>311</v>
      </c>
      <c r="C146" s="190" t="s">
        <v>312</v>
      </c>
      <c r="D146" s="175" t="s">
        <v>232</v>
      </c>
      <c r="E146" s="176">
        <v>62.75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2.0000000000000002E-5</v>
      </c>
      <c r="O146" s="176">
        <f>ROUND(E146*N146,2)</f>
        <v>0</v>
      </c>
      <c r="P146" s="176">
        <v>0</v>
      </c>
      <c r="Q146" s="176">
        <f>ROUND(E146*P146,2)</f>
        <v>0</v>
      </c>
      <c r="R146" s="178"/>
      <c r="S146" s="178" t="s">
        <v>127</v>
      </c>
      <c r="T146" s="179" t="s">
        <v>127</v>
      </c>
      <c r="U146" s="162">
        <v>0.05</v>
      </c>
      <c r="V146" s="162">
        <f>ROUND(E146*U146,2)</f>
        <v>3.14</v>
      </c>
      <c r="W146" s="162"/>
      <c r="X146" s="162" t="s">
        <v>166</v>
      </c>
      <c r="Y146" s="162" t="s">
        <v>116</v>
      </c>
      <c r="Z146" s="152"/>
      <c r="AA146" s="152"/>
      <c r="AB146" s="152"/>
      <c r="AC146" s="152"/>
      <c r="AD146" s="152"/>
      <c r="AE146" s="152"/>
      <c r="AF146" s="152"/>
      <c r="AG146" s="152" t="s">
        <v>192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2" x14ac:dyDescent="0.2">
      <c r="A147" s="159"/>
      <c r="B147" s="160"/>
      <c r="C147" s="191" t="s">
        <v>313</v>
      </c>
      <c r="D147" s="163"/>
      <c r="E147" s="164">
        <v>50.05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2"/>
      <c r="AA147" s="152"/>
      <c r="AB147" s="152"/>
      <c r="AC147" s="152"/>
      <c r="AD147" s="152"/>
      <c r="AE147" s="152"/>
      <c r="AF147" s="152"/>
      <c r="AG147" s="152" t="s">
        <v>143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3" x14ac:dyDescent="0.2">
      <c r="A148" s="159"/>
      <c r="B148" s="160"/>
      <c r="C148" s="191" t="s">
        <v>314</v>
      </c>
      <c r="D148" s="163"/>
      <c r="E148" s="164">
        <v>8.5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2"/>
      <c r="AA148" s="152"/>
      <c r="AB148" s="152"/>
      <c r="AC148" s="152"/>
      <c r="AD148" s="152"/>
      <c r="AE148" s="152"/>
      <c r="AF148" s="152"/>
      <c r="AG148" s="152" t="s">
        <v>143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3" x14ac:dyDescent="0.2">
      <c r="A149" s="159"/>
      <c r="B149" s="160"/>
      <c r="C149" s="191" t="s">
        <v>315</v>
      </c>
      <c r="D149" s="163"/>
      <c r="E149" s="164">
        <v>4.2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2"/>
      <c r="AA149" s="152"/>
      <c r="AB149" s="152"/>
      <c r="AC149" s="152"/>
      <c r="AD149" s="152"/>
      <c r="AE149" s="152"/>
      <c r="AF149" s="152"/>
      <c r="AG149" s="152" t="s">
        <v>143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73">
        <v>66</v>
      </c>
      <c r="B150" s="174" t="s">
        <v>316</v>
      </c>
      <c r="C150" s="190" t="s">
        <v>317</v>
      </c>
      <c r="D150" s="175" t="s">
        <v>318</v>
      </c>
      <c r="E150" s="176">
        <v>9.9600000000000009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8"/>
      <c r="S150" s="178" t="s">
        <v>127</v>
      </c>
      <c r="T150" s="179" t="s">
        <v>127</v>
      </c>
      <c r="U150" s="162">
        <v>4.556</v>
      </c>
      <c r="V150" s="162">
        <f>ROUND(E150*U150,2)</f>
        <v>45.38</v>
      </c>
      <c r="W150" s="162"/>
      <c r="X150" s="162" t="s">
        <v>166</v>
      </c>
      <c r="Y150" s="162" t="s">
        <v>116</v>
      </c>
      <c r="Z150" s="152"/>
      <c r="AA150" s="152"/>
      <c r="AB150" s="152"/>
      <c r="AC150" s="152"/>
      <c r="AD150" s="152"/>
      <c r="AE150" s="152"/>
      <c r="AF150" s="152"/>
      <c r="AG150" s="152" t="s">
        <v>167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191" t="s">
        <v>319</v>
      </c>
      <c r="D151" s="163"/>
      <c r="E151" s="164">
        <v>7.92</v>
      </c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2"/>
      <c r="AA151" s="152"/>
      <c r="AB151" s="152"/>
      <c r="AC151" s="152"/>
      <c r="AD151" s="152"/>
      <c r="AE151" s="152"/>
      <c r="AF151" s="152"/>
      <c r="AG151" s="152" t="s">
        <v>143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">
      <c r="A152" s="159"/>
      <c r="B152" s="160"/>
      <c r="C152" s="191" t="s">
        <v>320</v>
      </c>
      <c r="D152" s="163"/>
      <c r="E152" s="164">
        <v>1.64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2"/>
      <c r="AA152" s="152"/>
      <c r="AB152" s="152"/>
      <c r="AC152" s="152"/>
      <c r="AD152" s="152"/>
      <c r="AE152" s="152"/>
      <c r="AF152" s="152"/>
      <c r="AG152" s="152" t="s">
        <v>143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">
      <c r="A153" s="159"/>
      <c r="B153" s="160"/>
      <c r="C153" s="191" t="s">
        <v>321</v>
      </c>
      <c r="D153" s="163"/>
      <c r="E153" s="164">
        <v>0.4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2"/>
      <c r="AA153" s="152"/>
      <c r="AB153" s="152"/>
      <c r="AC153" s="152"/>
      <c r="AD153" s="152"/>
      <c r="AE153" s="152"/>
      <c r="AF153" s="152"/>
      <c r="AG153" s="152" t="s">
        <v>143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73">
        <v>67</v>
      </c>
      <c r="B154" s="174" t="s">
        <v>322</v>
      </c>
      <c r="C154" s="190" t="s">
        <v>323</v>
      </c>
      <c r="D154" s="175" t="s">
        <v>318</v>
      </c>
      <c r="E154" s="176">
        <v>9.0920000000000005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127</v>
      </c>
      <c r="T154" s="179" t="s">
        <v>127</v>
      </c>
      <c r="U154" s="162">
        <v>3.44</v>
      </c>
      <c r="V154" s="162">
        <f>ROUND(E154*U154,2)</f>
        <v>31.28</v>
      </c>
      <c r="W154" s="162"/>
      <c r="X154" s="162" t="s">
        <v>166</v>
      </c>
      <c r="Y154" s="162" t="s">
        <v>116</v>
      </c>
      <c r="Z154" s="152"/>
      <c r="AA154" s="152"/>
      <c r="AB154" s="152"/>
      <c r="AC154" s="152"/>
      <c r="AD154" s="152"/>
      <c r="AE154" s="152"/>
      <c r="AF154" s="152"/>
      <c r="AG154" s="152" t="s">
        <v>192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2" x14ac:dyDescent="0.2">
      <c r="A155" s="159"/>
      <c r="B155" s="160"/>
      <c r="C155" s="191" t="s">
        <v>324</v>
      </c>
      <c r="D155" s="163"/>
      <c r="E155" s="164">
        <v>0.97199999999999998</v>
      </c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2"/>
      <c r="AA155" s="152"/>
      <c r="AB155" s="152"/>
      <c r="AC155" s="152"/>
      <c r="AD155" s="152"/>
      <c r="AE155" s="152"/>
      <c r="AF155" s="152"/>
      <c r="AG155" s="152" t="s">
        <v>143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3" x14ac:dyDescent="0.2">
      <c r="A156" s="159"/>
      <c r="B156" s="160"/>
      <c r="C156" s="191" t="s">
        <v>325</v>
      </c>
      <c r="D156" s="163"/>
      <c r="E156" s="164">
        <v>1.08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2"/>
      <c r="AA156" s="152"/>
      <c r="AB156" s="152"/>
      <c r="AC156" s="152"/>
      <c r="AD156" s="152"/>
      <c r="AE156" s="152"/>
      <c r="AF156" s="152"/>
      <c r="AG156" s="152" t="s">
        <v>143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3" x14ac:dyDescent="0.2">
      <c r="A157" s="159"/>
      <c r="B157" s="160"/>
      <c r="C157" s="191" t="s">
        <v>326</v>
      </c>
      <c r="D157" s="163"/>
      <c r="E157" s="164">
        <v>4.16</v>
      </c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2"/>
      <c r="AA157" s="152"/>
      <c r="AB157" s="152"/>
      <c r="AC157" s="152"/>
      <c r="AD157" s="152"/>
      <c r="AE157" s="152"/>
      <c r="AF157" s="152"/>
      <c r="AG157" s="152" t="s">
        <v>143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3" x14ac:dyDescent="0.2">
      <c r="A158" s="159"/>
      <c r="B158" s="160"/>
      <c r="C158" s="191" t="s">
        <v>327</v>
      </c>
      <c r="D158" s="163"/>
      <c r="E158" s="164">
        <v>2.88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2"/>
      <c r="AA158" s="152"/>
      <c r="AB158" s="152"/>
      <c r="AC158" s="152"/>
      <c r="AD158" s="152"/>
      <c r="AE158" s="152"/>
      <c r="AF158" s="152"/>
      <c r="AG158" s="152" t="s">
        <v>143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3">
        <v>68</v>
      </c>
      <c r="B159" s="174" t="s">
        <v>328</v>
      </c>
      <c r="C159" s="190" t="s">
        <v>329</v>
      </c>
      <c r="D159" s="175" t="s">
        <v>232</v>
      </c>
      <c r="E159" s="176">
        <v>20.9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127</v>
      </c>
      <c r="T159" s="179" t="s">
        <v>127</v>
      </c>
      <c r="U159" s="162">
        <v>0.129</v>
      </c>
      <c r="V159" s="162">
        <f>ROUND(E159*U159,2)</f>
        <v>2.7</v>
      </c>
      <c r="W159" s="162"/>
      <c r="X159" s="162" t="s">
        <v>166</v>
      </c>
      <c r="Y159" s="162" t="s">
        <v>116</v>
      </c>
      <c r="Z159" s="152"/>
      <c r="AA159" s="152"/>
      <c r="AB159" s="152"/>
      <c r="AC159" s="152"/>
      <c r="AD159" s="152"/>
      <c r="AE159" s="152"/>
      <c r="AF159" s="152"/>
      <c r="AG159" s="152" t="s">
        <v>192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2" x14ac:dyDescent="0.2">
      <c r="A160" s="159"/>
      <c r="B160" s="160"/>
      <c r="C160" s="191" t="s">
        <v>313</v>
      </c>
      <c r="D160" s="163"/>
      <c r="E160" s="164">
        <v>50.05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2"/>
      <c r="AA160" s="152"/>
      <c r="AB160" s="152"/>
      <c r="AC160" s="152"/>
      <c r="AD160" s="152"/>
      <c r="AE160" s="152"/>
      <c r="AF160" s="152"/>
      <c r="AG160" s="152" t="s">
        <v>143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 x14ac:dyDescent="0.2">
      <c r="A161" s="159"/>
      <c r="B161" s="160"/>
      <c r="C161" s="191" t="s">
        <v>330</v>
      </c>
      <c r="D161" s="163"/>
      <c r="E161" s="164">
        <v>8.5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2"/>
      <c r="AA161" s="152"/>
      <c r="AB161" s="152"/>
      <c r="AC161" s="152"/>
      <c r="AD161" s="152"/>
      <c r="AE161" s="152"/>
      <c r="AF161" s="152"/>
      <c r="AG161" s="152" t="s">
        <v>143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3" x14ac:dyDescent="0.2">
      <c r="A162" s="159"/>
      <c r="B162" s="160"/>
      <c r="C162" s="191" t="s">
        <v>315</v>
      </c>
      <c r="D162" s="163"/>
      <c r="E162" s="164">
        <v>4.2</v>
      </c>
      <c r="F162" s="162"/>
      <c r="G162" s="162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2"/>
      <c r="AA162" s="152"/>
      <c r="AB162" s="152"/>
      <c r="AC162" s="152"/>
      <c r="AD162" s="152"/>
      <c r="AE162" s="152"/>
      <c r="AF162" s="152"/>
      <c r="AG162" s="152" t="s">
        <v>143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3" x14ac:dyDescent="0.2">
      <c r="A163" s="159"/>
      <c r="B163" s="160"/>
      <c r="C163" s="191" t="s">
        <v>331</v>
      </c>
      <c r="D163" s="163"/>
      <c r="E163" s="164">
        <v>3.15</v>
      </c>
      <c r="F163" s="162"/>
      <c r="G163" s="16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2"/>
      <c r="AA163" s="152"/>
      <c r="AB163" s="152"/>
      <c r="AC163" s="152"/>
      <c r="AD163" s="152"/>
      <c r="AE163" s="152"/>
      <c r="AF163" s="152"/>
      <c r="AG163" s="152" t="s">
        <v>143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3" x14ac:dyDescent="0.2">
      <c r="A164" s="159"/>
      <c r="B164" s="160"/>
      <c r="C164" s="191" t="s">
        <v>292</v>
      </c>
      <c r="D164" s="163"/>
      <c r="E164" s="164">
        <v>9</v>
      </c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2"/>
      <c r="AA164" s="152"/>
      <c r="AB164" s="152"/>
      <c r="AC164" s="152"/>
      <c r="AD164" s="152"/>
      <c r="AE164" s="152"/>
      <c r="AF164" s="152"/>
      <c r="AG164" s="152" t="s">
        <v>143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3" x14ac:dyDescent="0.2">
      <c r="A165" s="159"/>
      <c r="B165" s="160"/>
      <c r="C165" s="191" t="s">
        <v>332</v>
      </c>
      <c r="D165" s="163"/>
      <c r="E165" s="164">
        <v>-54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2"/>
      <c r="AA165" s="152"/>
      <c r="AB165" s="152"/>
      <c r="AC165" s="152"/>
      <c r="AD165" s="152"/>
      <c r="AE165" s="152"/>
      <c r="AF165" s="152"/>
      <c r="AG165" s="152" t="s">
        <v>143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3">
        <v>69</v>
      </c>
      <c r="B166" s="174" t="s">
        <v>333</v>
      </c>
      <c r="C166" s="190" t="s">
        <v>334</v>
      </c>
      <c r="D166" s="175" t="s">
        <v>335</v>
      </c>
      <c r="E166" s="176">
        <v>15.936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1</v>
      </c>
      <c r="O166" s="176">
        <f>ROUND(E166*N166,2)</f>
        <v>15.94</v>
      </c>
      <c r="P166" s="176">
        <v>0</v>
      </c>
      <c r="Q166" s="176">
        <f>ROUND(E166*P166,2)</f>
        <v>0</v>
      </c>
      <c r="R166" s="178" t="s">
        <v>126</v>
      </c>
      <c r="S166" s="178" t="s">
        <v>127</v>
      </c>
      <c r="T166" s="179" t="s">
        <v>336</v>
      </c>
      <c r="U166" s="162">
        <v>0</v>
      </c>
      <c r="V166" s="162">
        <f>ROUND(E166*U166,2)</f>
        <v>0</v>
      </c>
      <c r="W166" s="162"/>
      <c r="X166" s="162" t="s">
        <v>115</v>
      </c>
      <c r="Y166" s="162" t="s">
        <v>116</v>
      </c>
      <c r="Z166" s="152"/>
      <c r="AA166" s="152"/>
      <c r="AB166" s="152"/>
      <c r="AC166" s="152"/>
      <c r="AD166" s="152"/>
      <c r="AE166" s="152"/>
      <c r="AF166" s="152"/>
      <c r="AG166" s="152" t="s">
        <v>117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2" x14ac:dyDescent="0.2">
      <c r="A167" s="159"/>
      <c r="B167" s="160"/>
      <c r="C167" s="191" t="s">
        <v>337</v>
      </c>
      <c r="D167" s="163"/>
      <c r="E167" s="164">
        <v>12.672000000000001</v>
      </c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2"/>
      <c r="AA167" s="152"/>
      <c r="AB167" s="152"/>
      <c r="AC167" s="152"/>
      <c r="AD167" s="152"/>
      <c r="AE167" s="152"/>
      <c r="AF167" s="152"/>
      <c r="AG167" s="152" t="s">
        <v>143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3" x14ac:dyDescent="0.2">
      <c r="A168" s="159"/>
      <c r="B168" s="160"/>
      <c r="C168" s="191" t="s">
        <v>338</v>
      </c>
      <c r="D168" s="163"/>
      <c r="E168" s="164">
        <v>2.6240000000000001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2"/>
      <c r="AA168" s="152"/>
      <c r="AB168" s="152"/>
      <c r="AC168" s="152"/>
      <c r="AD168" s="152"/>
      <c r="AE168" s="152"/>
      <c r="AF168" s="152"/>
      <c r="AG168" s="152" t="s">
        <v>143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3" x14ac:dyDescent="0.2">
      <c r="A169" s="159"/>
      <c r="B169" s="160"/>
      <c r="C169" s="191" t="s">
        <v>339</v>
      </c>
      <c r="D169" s="163"/>
      <c r="E169" s="164">
        <v>0.64</v>
      </c>
      <c r="F169" s="162"/>
      <c r="G169" s="162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2"/>
      <c r="AA169" s="152"/>
      <c r="AB169" s="152"/>
      <c r="AC169" s="152"/>
      <c r="AD169" s="152"/>
      <c r="AE169" s="152"/>
      <c r="AF169" s="152"/>
      <c r="AG169" s="152" t="s">
        <v>143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73">
        <v>70</v>
      </c>
      <c r="B170" s="174" t="s">
        <v>340</v>
      </c>
      <c r="C170" s="190" t="s">
        <v>341</v>
      </c>
      <c r="D170" s="175" t="s">
        <v>318</v>
      </c>
      <c r="E170" s="176">
        <v>9.0920000000000005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2.5</v>
      </c>
      <c r="O170" s="176">
        <f>ROUND(E170*N170,2)</f>
        <v>22.73</v>
      </c>
      <c r="P170" s="176">
        <v>0</v>
      </c>
      <c r="Q170" s="176">
        <f>ROUND(E170*P170,2)</f>
        <v>0</v>
      </c>
      <c r="R170" s="178" t="s">
        <v>126</v>
      </c>
      <c r="S170" s="178" t="s">
        <v>127</v>
      </c>
      <c r="T170" s="179" t="s">
        <v>127</v>
      </c>
      <c r="U170" s="162">
        <v>0</v>
      </c>
      <c r="V170" s="162">
        <f>ROUND(E170*U170,2)</f>
        <v>0</v>
      </c>
      <c r="W170" s="162"/>
      <c r="X170" s="162" t="s">
        <v>115</v>
      </c>
      <c r="Y170" s="162" t="s">
        <v>116</v>
      </c>
      <c r="Z170" s="152"/>
      <c r="AA170" s="152"/>
      <c r="AB170" s="152"/>
      <c r="AC170" s="152"/>
      <c r="AD170" s="152"/>
      <c r="AE170" s="152"/>
      <c r="AF170" s="152"/>
      <c r="AG170" s="152" t="s">
        <v>117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2" x14ac:dyDescent="0.2">
      <c r="A171" s="159"/>
      <c r="B171" s="160"/>
      <c r="C171" s="191" t="s">
        <v>324</v>
      </c>
      <c r="D171" s="163"/>
      <c r="E171" s="164">
        <v>0.97199999999999998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2"/>
      <c r="AA171" s="152"/>
      <c r="AB171" s="152"/>
      <c r="AC171" s="152"/>
      <c r="AD171" s="152"/>
      <c r="AE171" s="152"/>
      <c r="AF171" s="152"/>
      <c r="AG171" s="152" t="s">
        <v>143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3" x14ac:dyDescent="0.2">
      <c r="A172" s="159"/>
      <c r="B172" s="160"/>
      <c r="C172" s="191" t="s">
        <v>325</v>
      </c>
      <c r="D172" s="163"/>
      <c r="E172" s="164">
        <v>1.08</v>
      </c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2"/>
      <c r="AA172" s="152"/>
      <c r="AB172" s="152"/>
      <c r="AC172" s="152"/>
      <c r="AD172" s="152"/>
      <c r="AE172" s="152"/>
      <c r="AF172" s="152"/>
      <c r="AG172" s="152" t="s">
        <v>143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3" x14ac:dyDescent="0.2">
      <c r="A173" s="159"/>
      <c r="B173" s="160"/>
      <c r="C173" s="191" t="s">
        <v>326</v>
      </c>
      <c r="D173" s="163"/>
      <c r="E173" s="164">
        <v>4.16</v>
      </c>
      <c r="F173" s="162"/>
      <c r="G173" s="162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2"/>
      <c r="AA173" s="152"/>
      <c r="AB173" s="152"/>
      <c r="AC173" s="152"/>
      <c r="AD173" s="152"/>
      <c r="AE173" s="152"/>
      <c r="AF173" s="152"/>
      <c r="AG173" s="152" t="s">
        <v>143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3" x14ac:dyDescent="0.2">
      <c r="A174" s="159"/>
      <c r="B174" s="160"/>
      <c r="C174" s="191" t="s">
        <v>327</v>
      </c>
      <c r="D174" s="163"/>
      <c r="E174" s="164">
        <v>2.88</v>
      </c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2"/>
      <c r="AA174" s="152"/>
      <c r="AB174" s="152"/>
      <c r="AC174" s="152"/>
      <c r="AD174" s="152"/>
      <c r="AE174" s="152"/>
      <c r="AF174" s="152"/>
      <c r="AG174" s="152" t="s">
        <v>143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x14ac:dyDescent="0.2">
      <c r="A175" s="166" t="s">
        <v>108</v>
      </c>
      <c r="B175" s="167" t="s">
        <v>76</v>
      </c>
      <c r="C175" s="188" t="s">
        <v>77</v>
      </c>
      <c r="D175" s="168"/>
      <c r="E175" s="169"/>
      <c r="F175" s="170"/>
      <c r="G175" s="170">
        <f>SUMIF(AG176:AG195,"&lt;&gt;NOR",G176:G195)</f>
        <v>0</v>
      </c>
      <c r="H175" s="170"/>
      <c r="I175" s="170">
        <f>SUM(I176:I195)</f>
        <v>0</v>
      </c>
      <c r="J175" s="170"/>
      <c r="K175" s="170">
        <f>SUM(K176:K195)</f>
        <v>0</v>
      </c>
      <c r="L175" s="170"/>
      <c r="M175" s="170">
        <f>SUM(M176:M195)</f>
        <v>0</v>
      </c>
      <c r="N175" s="169"/>
      <c r="O175" s="169">
        <f>SUM(O176:O195)</f>
        <v>0</v>
      </c>
      <c r="P175" s="169"/>
      <c r="Q175" s="169">
        <f>SUM(Q176:Q195)</f>
        <v>0</v>
      </c>
      <c r="R175" s="170"/>
      <c r="S175" s="170"/>
      <c r="T175" s="171"/>
      <c r="U175" s="165"/>
      <c r="V175" s="165">
        <f>SUM(V176:V195)</f>
        <v>5.62</v>
      </c>
      <c r="W175" s="165"/>
      <c r="X175" s="165"/>
      <c r="Y175" s="165"/>
      <c r="AG175" t="s">
        <v>109</v>
      </c>
    </row>
    <row r="176" spans="1:60" ht="22.5" outlineLevel="1" x14ac:dyDescent="0.2">
      <c r="A176" s="173">
        <v>71</v>
      </c>
      <c r="B176" s="174" t="s">
        <v>342</v>
      </c>
      <c r="C176" s="190" t="s">
        <v>343</v>
      </c>
      <c r="D176" s="175" t="s">
        <v>335</v>
      </c>
      <c r="E176" s="176">
        <v>10.311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344</v>
      </c>
      <c r="S176" s="178" t="s">
        <v>336</v>
      </c>
      <c r="T176" s="179" t="s">
        <v>336</v>
      </c>
      <c r="U176" s="162">
        <v>0</v>
      </c>
      <c r="V176" s="162">
        <f>ROUND(E176*U176,2)</f>
        <v>0</v>
      </c>
      <c r="W176" s="162"/>
      <c r="X176" s="162" t="s">
        <v>166</v>
      </c>
      <c r="Y176" s="162" t="s">
        <v>116</v>
      </c>
      <c r="Z176" s="152"/>
      <c r="AA176" s="152"/>
      <c r="AB176" s="152"/>
      <c r="AC176" s="152"/>
      <c r="AD176" s="152"/>
      <c r="AE176" s="152"/>
      <c r="AF176" s="152"/>
      <c r="AG176" s="152" t="s">
        <v>167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2" x14ac:dyDescent="0.2">
      <c r="A177" s="159"/>
      <c r="B177" s="160"/>
      <c r="C177" s="191" t="s">
        <v>345</v>
      </c>
      <c r="D177" s="163"/>
      <c r="E177" s="164">
        <v>3.84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2"/>
      <c r="AA177" s="152"/>
      <c r="AB177" s="152"/>
      <c r="AC177" s="152"/>
      <c r="AD177" s="152"/>
      <c r="AE177" s="152"/>
      <c r="AF177" s="152"/>
      <c r="AG177" s="152" t="s">
        <v>143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3" x14ac:dyDescent="0.2">
      <c r="A178" s="159"/>
      <c r="B178" s="160"/>
      <c r="C178" s="191" t="s">
        <v>346</v>
      </c>
      <c r="D178" s="163"/>
      <c r="E178" s="164">
        <v>3.1349999999999998</v>
      </c>
      <c r="F178" s="162"/>
      <c r="G178" s="162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2"/>
      <c r="AA178" s="152"/>
      <c r="AB178" s="152"/>
      <c r="AC178" s="152"/>
      <c r="AD178" s="152"/>
      <c r="AE178" s="152"/>
      <c r="AF178" s="152"/>
      <c r="AG178" s="152" t="s">
        <v>143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3" x14ac:dyDescent="0.2">
      <c r="A179" s="159"/>
      <c r="B179" s="160"/>
      <c r="C179" s="191" t="s">
        <v>347</v>
      </c>
      <c r="D179" s="163"/>
      <c r="E179" s="164">
        <v>0.83599999999999997</v>
      </c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2"/>
      <c r="AA179" s="152"/>
      <c r="AB179" s="152"/>
      <c r="AC179" s="152"/>
      <c r="AD179" s="152"/>
      <c r="AE179" s="152"/>
      <c r="AF179" s="152"/>
      <c r="AG179" s="152" t="s">
        <v>143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1" t="s">
        <v>348</v>
      </c>
      <c r="D180" s="163"/>
      <c r="E180" s="164">
        <v>1.3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2"/>
      <c r="AA180" s="152"/>
      <c r="AB180" s="152"/>
      <c r="AC180" s="152"/>
      <c r="AD180" s="152"/>
      <c r="AE180" s="152"/>
      <c r="AF180" s="152"/>
      <c r="AG180" s="152" t="s">
        <v>143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3" x14ac:dyDescent="0.2">
      <c r="A181" s="159"/>
      <c r="B181" s="160"/>
      <c r="C181" s="191" t="s">
        <v>349</v>
      </c>
      <c r="D181" s="163"/>
      <c r="E181" s="164">
        <v>1.2</v>
      </c>
      <c r="F181" s="162"/>
      <c r="G181" s="162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2"/>
      <c r="AA181" s="152"/>
      <c r="AB181" s="152"/>
      <c r="AC181" s="152"/>
      <c r="AD181" s="152"/>
      <c r="AE181" s="152"/>
      <c r="AF181" s="152"/>
      <c r="AG181" s="152" t="s">
        <v>143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73">
        <v>72</v>
      </c>
      <c r="B182" s="174" t="s">
        <v>350</v>
      </c>
      <c r="C182" s="190" t="s">
        <v>351</v>
      </c>
      <c r="D182" s="175" t="s">
        <v>318</v>
      </c>
      <c r="E182" s="176">
        <v>5.1555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8" t="s">
        <v>126</v>
      </c>
      <c r="S182" s="178" t="s">
        <v>336</v>
      </c>
      <c r="T182" s="179" t="s">
        <v>114</v>
      </c>
      <c r="U182" s="162">
        <v>0</v>
      </c>
      <c r="V182" s="162">
        <f>ROUND(E182*U182,2)</f>
        <v>0</v>
      </c>
      <c r="W182" s="162"/>
      <c r="X182" s="162" t="s">
        <v>115</v>
      </c>
      <c r="Y182" s="162" t="s">
        <v>116</v>
      </c>
      <c r="Z182" s="152"/>
      <c r="AA182" s="152"/>
      <c r="AB182" s="152"/>
      <c r="AC182" s="152"/>
      <c r="AD182" s="152"/>
      <c r="AE182" s="152"/>
      <c r="AF182" s="152"/>
      <c r="AG182" s="152" t="s">
        <v>117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2" x14ac:dyDescent="0.2">
      <c r="A183" s="159"/>
      <c r="B183" s="160"/>
      <c r="C183" s="191" t="s">
        <v>352</v>
      </c>
      <c r="D183" s="163"/>
      <c r="E183" s="164">
        <v>1.92</v>
      </c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2"/>
      <c r="AA183" s="152"/>
      <c r="AB183" s="152"/>
      <c r="AC183" s="152"/>
      <c r="AD183" s="152"/>
      <c r="AE183" s="152"/>
      <c r="AF183" s="152"/>
      <c r="AG183" s="152" t="s">
        <v>143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3" x14ac:dyDescent="0.2">
      <c r="A184" s="159"/>
      <c r="B184" s="160"/>
      <c r="C184" s="191" t="s">
        <v>346</v>
      </c>
      <c r="D184" s="163"/>
      <c r="E184" s="164">
        <v>3.1349999999999998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2"/>
      <c r="AA184" s="152"/>
      <c r="AB184" s="152"/>
      <c r="AC184" s="152"/>
      <c r="AD184" s="152"/>
      <c r="AE184" s="152"/>
      <c r="AF184" s="152"/>
      <c r="AG184" s="152" t="s">
        <v>143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3" x14ac:dyDescent="0.2">
      <c r="A185" s="159"/>
      <c r="B185" s="160"/>
      <c r="C185" s="191" t="s">
        <v>347</v>
      </c>
      <c r="D185" s="163"/>
      <c r="E185" s="164">
        <v>0.83599999999999997</v>
      </c>
      <c r="F185" s="162"/>
      <c r="G185" s="162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2"/>
      <c r="AA185" s="152"/>
      <c r="AB185" s="152"/>
      <c r="AC185" s="152"/>
      <c r="AD185" s="152"/>
      <c r="AE185" s="152"/>
      <c r="AF185" s="152"/>
      <c r="AG185" s="152" t="s">
        <v>143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3" x14ac:dyDescent="0.2">
      <c r="A186" s="159"/>
      <c r="B186" s="160"/>
      <c r="C186" s="191" t="s">
        <v>348</v>
      </c>
      <c r="D186" s="163"/>
      <c r="E186" s="164">
        <v>1.3</v>
      </c>
      <c r="F186" s="162"/>
      <c r="G186" s="162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2"/>
      <c r="AA186" s="152"/>
      <c r="AB186" s="152"/>
      <c r="AC186" s="152"/>
      <c r="AD186" s="152"/>
      <c r="AE186" s="152"/>
      <c r="AF186" s="152"/>
      <c r="AG186" s="152" t="s">
        <v>143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3" x14ac:dyDescent="0.2">
      <c r="A187" s="159"/>
      <c r="B187" s="160"/>
      <c r="C187" s="191" t="s">
        <v>349</v>
      </c>
      <c r="D187" s="163"/>
      <c r="E187" s="164">
        <v>1.2</v>
      </c>
      <c r="F187" s="162"/>
      <c r="G187" s="162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2"/>
      <c r="AA187" s="152"/>
      <c r="AB187" s="152"/>
      <c r="AC187" s="152"/>
      <c r="AD187" s="152"/>
      <c r="AE187" s="152"/>
      <c r="AF187" s="152"/>
      <c r="AG187" s="152" t="s">
        <v>143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3">
        <v>73</v>
      </c>
      <c r="B188" s="174" t="s">
        <v>353</v>
      </c>
      <c r="C188" s="190" t="s">
        <v>354</v>
      </c>
      <c r="D188" s="175" t="s">
        <v>318</v>
      </c>
      <c r="E188" s="176">
        <v>8.48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8" t="s">
        <v>355</v>
      </c>
      <c r="S188" s="178" t="s">
        <v>127</v>
      </c>
      <c r="T188" s="179" t="s">
        <v>127</v>
      </c>
      <c r="U188" s="162">
        <v>0</v>
      </c>
      <c r="V188" s="162">
        <f>ROUND(E188*U188,2)</f>
        <v>0</v>
      </c>
      <c r="W188" s="162"/>
      <c r="X188" s="162" t="s">
        <v>166</v>
      </c>
      <c r="Y188" s="162" t="s">
        <v>116</v>
      </c>
      <c r="Z188" s="152"/>
      <c r="AA188" s="152"/>
      <c r="AB188" s="152"/>
      <c r="AC188" s="152"/>
      <c r="AD188" s="152"/>
      <c r="AE188" s="152"/>
      <c r="AF188" s="152"/>
      <c r="AG188" s="152" t="s">
        <v>192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1" t="s">
        <v>356</v>
      </c>
      <c r="D189" s="163"/>
      <c r="E189" s="164">
        <v>7.04</v>
      </c>
      <c r="F189" s="162"/>
      <c r="G189" s="162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2"/>
      <c r="AA189" s="152"/>
      <c r="AB189" s="152"/>
      <c r="AC189" s="152"/>
      <c r="AD189" s="152"/>
      <c r="AE189" s="152"/>
      <c r="AF189" s="152"/>
      <c r="AG189" s="152" t="s">
        <v>143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3" x14ac:dyDescent="0.2">
      <c r="A190" s="159"/>
      <c r="B190" s="160"/>
      <c r="C190" s="191" t="s">
        <v>357</v>
      </c>
      <c r="D190" s="163"/>
      <c r="E190" s="164">
        <v>0.4</v>
      </c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2"/>
      <c r="AA190" s="152"/>
      <c r="AB190" s="152"/>
      <c r="AC190" s="152"/>
      <c r="AD190" s="152"/>
      <c r="AE190" s="152"/>
      <c r="AF190" s="152"/>
      <c r="AG190" s="152" t="s">
        <v>143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3" x14ac:dyDescent="0.2">
      <c r="A191" s="159"/>
      <c r="B191" s="160"/>
      <c r="C191" s="191" t="s">
        <v>250</v>
      </c>
      <c r="D191" s="163"/>
      <c r="E191" s="164">
        <v>1.04</v>
      </c>
      <c r="F191" s="162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2"/>
      <c r="AA191" s="152"/>
      <c r="AB191" s="152"/>
      <c r="AC191" s="152"/>
      <c r="AD191" s="152"/>
      <c r="AE191" s="152"/>
      <c r="AF191" s="152"/>
      <c r="AG191" s="152" t="s">
        <v>143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73">
        <v>74</v>
      </c>
      <c r="B192" s="174" t="s">
        <v>358</v>
      </c>
      <c r="C192" s="190" t="s">
        <v>359</v>
      </c>
      <c r="D192" s="175" t="s">
        <v>318</v>
      </c>
      <c r="E192" s="176">
        <v>8.48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8"/>
      <c r="S192" s="178" t="s">
        <v>127</v>
      </c>
      <c r="T192" s="179" t="s">
        <v>127</v>
      </c>
      <c r="U192" s="162">
        <v>0.66300000000000003</v>
      </c>
      <c r="V192" s="162">
        <f>ROUND(E192*U192,2)</f>
        <v>5.62</v>
      </c>
      <c r="W192" s="162"/>
      <c r="X192" s="162" t="s">
        <v>166</v>
      </c>
      <c r="Y192" s="162" t="s">
        <v>116</v>
      </c>
      <c r="Z192" s="152"/>
      <c r="AA192" s="152"/>
      <c r="AB192" s="152"/>
      <c r="AC192" s="152"/>
      <c r="AD192" s="152"/>
      <c r="AE192" s="152"/>
      <c r="AF192" s="152"/>
      <c r="AG192" s="152" t="s">
        <v>192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2" x14ac:dyDescent="0.2">
      <c r="A193" s="159"/>
      <c r="B193" s="160"/>
      <c r="C193" s="191" t="s">
        <v>356</v>
      </c>
      <c r="D193" s="163"/>
      <c r="E193" s="164">
        <v>7.04</v>
      </c>
      <c r="F193" s="162"/>
      <c r="G193" s="162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2"/>
      <c r="AA193" s="152"/>
      <c r="AB193" s="152"/>
      <c r="AC193" s="152"/>
      <c r="AD193" s="152"/>
      <c r="AE193" s="152"/>
      <c r="AF193" s="152"/>
      <c r="AG193" s="152" t="s">
        <v>143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3" x14ac:dyDescent="0.2">
      <c r="A194" s="159"/>
      <c r="B194" s="160"/>
      <c r="C194" s="191" t="s">
        <v>357</v>
      </c>
      <c r="D194" s="163"/>
      <c r="E194" s="164">
        <v>0.4</v>
      </c>
      <c r="F194" s="162"/>
      <c r="G194" s="162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2"/>
      <c r="AA194" s="152"/>
      <c r="AB194" s="152"/>
      <c r="AC194" s="152"/>
      <c r="AD194" s="152"/>
      <c r="AE194" s="152"/>
      <c r="AF194" s="152"/>
      <c r="AG194" s="152" t="s">
        <v>143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3" x14ac:dyDescent="0.2">
      <c r="A195" s="159"/>
      <c r="B195" s="160"/>
      <c r="C195" s="191" t="s">
        <v>250</v>
      </c>
      <c r="D195" s="163"/>
      <c r="E195" s="164">
        <v>1.04</v>
      </c>
      <c r="F195" s="162"/>
      <c r="G195" s="162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2"/>
      <c r="AA195" s="152"/>
      <c r="AB195" s="152"/>
      <c r="AC195" s="152"/>
      <c r="AD195" s="152"/>
      <c r="AE195" s="152"/>
      <c r="AF195" s="152"/>
      <c r="AG195" s="152" t="s">
        <v>143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66" t="s">
        <v>108</v>
      </c>
      <c r="B196" s="167" t="s">
        <v>70</v>
      </c>
      <c r="C196" s="188" t="s">
        <v>71</v>
      </c>
      <c r="D196" s="168"/>
      <c r="E196" s="169"/>
      <c r="F196" s="170"/>
      <c r="G196" s="170">
        <f>SUMIF(AG197:AG197,"&lt;&gt;NOR",G197:G197)</f>
        <v>0</v>
      </c>
      <c r="H196" s="170"/>
      <c r="I196" s="170">
        <f>SUM(I197:I197)</f>
        <v>0</v>
      </c>
      <c r="J196" s="170"/>
      <c r="K196" s="170">
        <f>SUM(K197:K197)</f>
        <v>0</v>
      </c>
      <c r="L196" s="170"/>
      <c r="M196" s="170">
        <f>SUM(M197:M197)</f>
        <v>0</v>
      </c>
      <c r="N196" s="169"/>
      <c r="O196" s="169">
        <f>SUM(O197:O197)</f>
        <v>0</v>
      </c>
      <c r="P196" s="169"/>
      <c r="Q196" s="169">
        <f>SUM(Q197:Q197)</f>
        <v>0</v>
      </c>
      <c r="R196" s="170"/>
      <c r="S196" s="170"/>
      <c r="T196" s="171"/>
      <c r="U196" s="165"/>
      <c r="V196" s="165">
        <f>SUM(V197:V197)</f>
        <v>0</v>
      </c>
      <c r="W196" s="165"/>
      <c r="X196" s="165"/>
      <c r="Y196" s="165"/>
      <c r="AG196" t="s">
        <v>109</v>
      </c>
    </row>
    <row r="197" spans="1:60" outlineLevel="1" x14ac:dyDescent="0.2">
      <c r="A197" s="180">
        <v>75</v>
      </c>
      <c r="B197" s="181" t="s">
        <v>45</v>
      </c>
      <c r="C197" s="189" t="s">
        <v>360</v>
      </c>
      <c r="D197" s="182" t="s">
        <v>120</v>
      </c>
      <c r="E197" s="183">
        <v>1</v>
      </c>
      <c r="F197" s="184"/>
      <c r="G197" s="185">
        <f>ROUND(E197*F197,2)</f>
        <v>0</v>
      </c>
      <c r="H197" s="184"/>
      <c r="I197" s="185">
        <f>ROUND(E197*H197,2)</f>
        <v>0</v>
      </c>
      <c r="J197" s="184"/>
      <c r="K197" s="185">
        <f>ROUND(E197*J197,2)</f>
        <v>0</v>
      </c>
      <c r="L197" s="185">
        <v>21</v>
      </c>
      <c r="M197" s="185">
        <f>G197*(1+L197/100)</f>
        <v>0</v>
      </c>
      <c r="N197" s="183">
        <v>0</v>
      </c>
      <c r="O197" s="183">
        <f>ROUND(E197*N197,2)</f>
        <v>0</v>
      </c>
      <c r="P197" s="183">
        <v>0</v>
      </c>
      <c r="Q197" s="183">
        <f>ROUND(E197*P197,2)</f>
        <v>0</v>
      </c>
      <c r="R197" s="185"/>
      <c r="S197" s="185" t="s">
        <v>113</v>
      </c>
      <c r="T197" s="186" t="s">
        <v>114</v>
      </c>
      <c r="U197" s="162">
        <v>0</v>
      </c>
      <c r="V197" s="162">
        <f>ROUND(E197*U197,2)</f>
        <v>0</v>
      </c>
      <c r="W197" s="162"/>
      <c r="X197" s="162" t="s">
        <v>361</v>
      </c>
      <c r="Y197" s="162" t="s">
        <v>116</v>
      </c>
      <c r="Z197" s="152"/>
      <c r="AA197" s="152"/>
      <c r="AB197" s="152"/>
      <c r="AC197" s="152"/>
      <c r="AD197" s="152"/>
      <c r="AE197" s="152"/>
      <c r="AF197" s="152"/>
      <c r="AG197" s="152" t="s">
        <v>362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x14ac:dyDescent="0.2">
      <c r="A198" s="166" t="s">
        <v>108</v>
      </c>
      <c r="B198" s="167" t="s">
        <v>79</v>
      </c>
      <c r="C198" s="188" t="s">
        <v>28</v>
      </c>
      <c r="D198" s="168"/>
      <c r="E198" s="169"/>
      <c r="F198" s="170"/>
      <c r="G198" s="170">
        <f>SUMIF(AG199:AG209,"&lt;&gt;NOR",G199:G209)</f>
        <v>0</v>
      </c>
      <c r="H198" s="170"/>
      <c r="I198" s="170">
        <f>SUM(I199:I209)</f>
        <v>0</v>
      </c>
      <c r="J198" s="170"/>
      <c r="K198" s="170">
        <f>SUM(K199:K209)</f>
        <v>0</v>
      </c>
      <c r="L198" s="170"/>
      <c r="M198" s="170">
        <f>SUM(M199:M209)</f>
        <v>0</v>
      </c>
      <c r="N198" s="169"/>
      <c r="O198" s="169">
        <f>SUM(O199:O209)</f>
        <v>0</v>
      </c>
      <c r="P198" s="169"/>
      <c r="Q198" s="169">
        <f>SUM(Q199:Q209)</f>
        <v>0</v>
      </c>
      <c r="R198" s="170"/>
      <c r="S198" s="170"/>
      <c r="T198" s="171"/>
      <c r="U198" s="165"/>
      <c r="V198" s="165">
        <f>SUM(V199:V209)</f>
        <v>0</v>
      </c>
      <c r="W198" s="165"/>
      <c r="X198" s="165"/>
      <c r="Y198" s="165"/>
      <c r="AG198" t="s">
        <v>109</v>
      </c>
    </row>
    <row r="199" spans="1:60" outlineLevel="1" x14ac:dyDescent="0.2">
      <c r="A199" s="173">
        <v>76</v>
      </c>
      <c r="B199" s="174" t="s">
        <v>363</v>
      </c>
      <c r="C199" s="190" t="s">
        <v>364</v>
      </c>
      <c r="D199" s="175" t="s">
        <v>120</v>
      </c>
      <c r="E199" s="176">
        <v>1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0</v>
      </c>
      <c r="O199" s="176">
        <f>ROUND(E199*N199,2)</f>
        <v>0</v>
      </c>
      <c r="P199" s="176">
        <v>0</v>
      </c>
      <c r="Q199" s="176">
        <f>ROUND(E199*P199,2)</f>
        <v>0</v>
      </c>
      <c r="R199" s="178"/>
      <c r="S199" s="178" t="s">
        <v>127</v>
      </c>
      <c r="T199" s="179" t="s">
        <v>114</v>
      </c>
      <c r="U199" s="162">
        <v>0</v>
      </c>
      <c r="V199" s="162">
        <f>ROUND(E199*U199,2)</f>
        <v>0</v>
      </c>
      <c r="W199" s="162"/>
      <c r="X199" s="162" t="s">
        <v>361</v>
      </c>
      <c r="Y199" s="162" t="s">
        <v>116</v>
      </c>
      <c r="Z199" s="152"/>
      <c r="AA199" s="152"/>
      <c r="AB199" s="152"/>
      <c r="AC199" s="152"/>
      <c r="AD199" s="152"/>
      <c r="AE199" s="152"/>
      <c r="AF199" s="152"/>
      <c r="AG199" s="152" t="s">
        <v>365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252" t="s">
        <v>366</v>
      </c>
      <c r="D200" s="253"/>
      <c r="E200" s="253"/>
      <c r="F200" s="253"/>
      <c r="G200" s="253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2"/>
      <c r="AA200" s="152"/>
      <c r="AB200" s="152"/>
      <c r="AC200" s="152"/>
      <c r="AD200" s="152"/>
      <c r="AE200" s="152"/>
      <c r="AF200" s="152"/>
      <c r="AG200" s="152" t="s">
        <v>135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87" t="str">
        <f>C200</f>
        <v>Zaměření a vytýčení stávajících inženýrských sítí v místě stavby z hlediska jejich ochrany při provádění stavby.</v>
      </c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73">
        <v>77</v>
      </c>
      <c r="B201" s="174" t="s">
        <v>367</v>
      </c>
      <c r="C201" s="190" t="s">
        <v>368</v>
      </c>
      <c r="D201" s="175" t="s">
        <v>120</v>
      </c>
      <c r="E201" s="176">
        <v>1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8"/>
      <c r="S201" s="178" t="s">
        <v>127</v>
      </c>
      <c r="T201" s="179" t="s">
        <v>114</v>
      </c>
      <c r="U201" s="162">
        <v>0</v>
      </c>
      <c r="V201" s="162">
        <f>ROUND(E201*U201,2)</f>
        <v>0</v>
      </c>
      <c r="W201" s="162"/>
      <c r="X201" s="162" t="s">
        <v>361</v>
      </c>
      <c r="Y201" s="162" t="s">
        <v>116</v>
      </c>
      <c r="Z201" s="152"/>
      <c r="AA201" s="152"/>
      <c r="AB201" s="152"/>
      <c r="AC201" s="152"/>
      <c r="AD201" s="152"/>
      <c r="AE201" s="152"/>
      <c r="AF201" s="152"/>
      <c r="AG201" s="152" t="s">
        <v>365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2" x14ac:dyDescent="0.2">
      <c r="A202" s="159"/>
      <c r="B202" s="160"/>
      <c r="C202" s="252" t="s">
        <v>369</v>
      </c>
      <c r="D202" s="253"/>
      <c r="E202" s="253"/>
      <c r="F202" s="253"/>
      <c r="G202" s="253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2"/>
      <c r="AA202" s="152"/>
      <c r="AB202" s="152"/>
      <c r="AC202" s="152"/>
      <c r="AD202" s="152"/>
      <c r="AE202" s="152"/>
      <c r="AF202" s="152"/>
      <c r="AG202" s="152" t="s">
        <v>135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3" x14ac:dyDescent="0.2">
      <c r="A203" s="159"/>
      <c r="B203" s="160"/>
      <c r="C203" s="263" t="s">
        <v>370</v>
      </c>
      <c r="D203" s="264"/>
      <c r="E203" s="264"/>
      <c r="F203" s="264"/>
      <c r="G203" s="264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2"/>
      <c r="AA203" s="152"/>
      <c r="AB203" s="152"/>
      <c r="AC203" s="152"/>
      <c r="AD203" s="152"/>
      <c r="AE203" s="152"/>
      <c r="AF203" s="152"/>
      <c r="AG203" s="152" t="s">
        <v>135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73">
        <v>78</v>
      </c>
      <c r="B204" s="174" t="s">
        <v>371</v>
      </c>
      <c r="C204" s="190" t="s">
        <v>372</v>
      </c>
      <c r="D204" s="175" t="s">
        <v>120</v>
      </c>
      <c r="E204" s="176">
        <v>1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127</v>
      </c>
      <c r="T204" s="179" t="s">
        <v>114</v>
      </c>
      <c r="U204" s="162">
        <v>0</v>
      </c>
      <c r="V204" s="162">
        <f>ROUND(E204*U204,2)</f>
        <v>0</v>
      </c>
      <c r="W204" s="162"/>
      <c r="X204" s="162" t="s">
        <v>361</v>
      </c>
      <c r="Y204" s="162" t="s">
        <v>116</v>
      </c>
      <c r="Z204" s="152"/>
      <c r="AA204" s="152"/>
      <c r="AB204" s="152"/>
      <c r="AC204" s="152"/>
      <c r="AD204" s="152"/>
      <c r="AE204" s="152"/>
      <c r="AF204" s="152"/>
      <c r="AG204" s="152" t="s">
        <v>365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2" x14ac:dyDescent="0.2">
      <c r="A205" s="159"/>
      <c r="B205" s="160"/>
      <c r="C205" s="252" t="s">
        <v>373</v>
      </c>
      <c r="D205" s="253"/>
      <c r="E205" s="253"/>
      <c r="F205" s="253"/>
      <c r="G205" s="253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2"/>
      <c r="AA205" s="152"/>
      <c r="AB205" s="152"/>
      <c r="AC205" s="152"/>
      <c r="AD205" s="152"/>
      <c r="AE205" s="152"/>
      <c r="AF205" s="152"/>
      <c r="AG205" s="152" t="s">
        <v>135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3">
        <v>79</v>
      </c>
      <c r="B206" s="174" t="s">
        <v>374</v>
      </c>
      <c r="C206" s="190" t="s">
        <v>375</v>
      </c>
      <c r="D206" s="175" t="s">
        <v>120</v>
      </c>
      <c r="E206" s="176">
        <v>1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8"/>
      <c r="S206" s="178" t="s">
        <v>127</v>
      </c>
      <c r="T206" s="179" t="s">
        <v>114</v>
      </c>
      <c r="U206" s="162">
        <v>0</v>
      </c>
      <c r="V206" s="162">
        <f>ROUND(E206*U206,2)</f>
        <v>0</v>
      </c>
      <c r="W206" s="162"/>
      <c r="X206" s="162" t="s">
        <v>361</v>
      </c>
      <c r="Y206" s="162" t="s">
        <v>116</v>
      </c>
      <c r="Z206" s="152"/>
      <c r="AA206" s="152"/>
      <c r="AB206" s="152"/>
      <c r="AC206" s="152"/>
      <c r="AD206" s="152"/>
      <c r="AE206" s="152"/>
      <c r="AF206" s="152"/>
      <c r="AG206" s="152" t="s">
        <v>365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2" x14ac:dyDescent="0.2">
      <c r="A207" s="159"/>
      <c r="B207" s="160"/>
      <c r="C207" s="252" t="s">
        <v>376</v>
      </c>
      <c r="D207" s="253"/>
      <c r="E207" s="253"/>
      <c r="F207" s="253"/>
      <c r="G207" s="253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2"/>
      <c r="AA207" s="152"/>
      <c r="AB207" s="152"/>
      <c r="AC207" s="152"/>
      <c r="AD207" s="152"/>
      <c r="AE207" s="152"/>
      <c r="AF207" s="152"/>
      <c r="AG207" s="152" t="s">
        <v>135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87" t="str">
        <f>C207</f>
        <v>Náklady na vyhotovení dokumentace skutečného provedení stavby a její předání objednateli v požadované formě a požadovaném počtu.</v>
      </c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73">
        <v>80</v>
      </c>
      <c r="B208" s="174" t="s">
        <v>377</v>
      </c>
      <c r="C208" s="190" t="s">
        <v>378</v>
      </c>
      <c r="D208" s="175" t="s">
        <v>379</v>
      </c>
      <c r="E208" s="176">
        <v>0.5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0</v>
      </c>
      <c r="O208" s="176">
        <f>ROUND(E208*N208,2)</f>
        <v>0</v>
      </c>
      <c r="P208" s="176">
        <v>0</v>
      </c>
      <c r="Q208" s="176">
        <f>ROUND(E208*P208,2)</f>
        <v>0</v>
      </c>
      <c r="R208" s="178"/>
      <c r="S208" s="178" t="s">
        <v>127</v>
      </c>
      <c r="T208" s="179" t="s">
        <v>114</v>
      </c>
      <c r="U208" s="162">
        <v>0</v>
      </c>
      <c r="V208" s="162">
        <f>ROUND(E208*U208,2)</f>
        <v>0</v>
      </c>
      <c r="W208" s="162"/>
      <c r="X208" s="162" t="s">
        <v>361</v>
      </c>
      <c r="Y208" s="162" t="s">
        <v>116</v>
      </c>
      <c r="Z208" s="152"/>
      <c r="AA208" s="152"/>
      <c r="AB208" s="152"/>
      <c r="AC208" s="152"/>
      <c r="AD208" s="152"/>
      <c r="AE208" s="152"/>
      <c r="AF208" s="152"/>
      <c r="AG208" s="152" t="s">
        <v>365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2" x14ac:dyDescent="0.2">
      <c r="A209" s="159"/>
      <c r="B209" s="160"/>
      <c r="C209" s="252" t="s">
        <v>380</v>
      </c>
      <c r="D209" s="253"/>
      <c r="E209" s="253"/>
      <c r="F209" s="253"/>
      <c r="G209" s="253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2"/>
      <c r="AA209" s="152"/>
      <c r="AB209" s="152"/>
      <c r="AC209" s="152"/>
      <c r="AD209" s="152"/>
      <c r="AE209" s="152"/>
      <c r="AF209" s="152"/>
      <c r="AG209" s="152" t="s">
        <v>135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87" t="str">
        <f>C209</f>
        <v>Náklady na provedení skutečného zaměření stavby v rozsahu nezbytném pro zápis změny do katastru nemovitostí.</v>
      </c>
      <c r="BB209" s="152"/>
      <c r="BC209" s="152"/>
      <c r="BD209" s="152"/>
      <c r="BE209" s="152"/>
      <c r="BF209" s="152"/>
      <c r="BG209" s="152"/>
      <c r="BH209" s="152"/>
    </row>
    <row r="210" spans="1:60" x14ac:dyDescent="0.2">
      <c r="A210" s="3"/>
      <c r="B210" s="4"/>
      <c r="C210" s="192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v>15</v>
      </c>
      <c r="AF210">
        <v>21</v>
      </c>
      <c r="AG210" t="s">
        <v>94</v>
      </c>
    </row>
    <row r="211" spans="1:60" x14ac:dyDescent="0.2">
      <c r="A211" s="155"/>
      <c r="B211" s="156" t="s">
        <v>29</v>
      </c>
      <c r="C211" s="193"/>
      <c r="D211" s="157"/>
      <c r="E211" s="158"/>
      <c r="F211" s="158"/>
      <c r="G211" s="172">
        <f>G8+G33+G43+G46+G73+G175+G196+G198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f>SUMIF(L7:L209,AE210,G7:G209)</f>
        <v>0</v>
      </c>
      <c r="AF211">
        <f>SUMIF(L7:L209,AF210,G7:G209)</f>
        <v>0</v>
      </c>
      <c r="AG211" t="s">
        <v>381</v>
      </c>
    </row>
    <row r="212" spans="1:60" x14ac:dyDescent="0.2">
      <c r="C212" s="194"/>
      <c r="D212" s="10"/>
      <c r="AG212" t="s">
        <v>382</v>
      </c>
    </row>
    <row r="213" spans="1:60" x14ac:dyDescent="0.2">
      <c r="D213" s="10"/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yWgc/AzMEFUBUBFpEctMJcCESw9C4KvB1sTEW88Ay3v1NwELOxfjjNJb0QIQl2sxYKuVDvlbHBaF9GWajJvxQ==" saltValue="dwiSwN9YNXRxP57OvHAGTw==" spinCount="100000" sheet="1" formatRows="0"/>
  <mergeCells count="25">
    <mergeCell ref="C209:G209"/>
    <mergeCell ref="C91:G91"/>
    <mergeCell ref="C200:G200"/>
    <mergeCell ref="C202:G202"/>
    <mergeCell ref="C203:G203"/>
    <mergeCell ref="C205:G205"/>
    <mergeCell ref="C207:G207"/>
    <mergeCell ref="C84:G84"/>
    <mergeCell ref="C20:G20"/>
    <mergeCell ref="C23:G23"/>
    <mergeCell ref="C25:G25"/>
    <mergeCell ref="C40:G40"/>
    <mergeCell ref="C54:G54"/>
    <mergeCell ref="C56:G56"/>
    <mergeCell ref="C59:G59"/>
    <mergeCell ref="C68:G68"/>
    <mergeCell ref="C75:G75"/>
    <mergeCell ref="C78:G78"/>
    <mergeCell ref="C82:G82"/>
    <mergeCell ref="C18:G18"/>
    <mergeCell ref="A1:G1"/>
    <mergeCell ref="C2:G2"/>
    <mergeCell ref="C3:G3"/>
    <mergeCell ref="C4:G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SO1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SO1 Pol'!Názvy_tisku</vt:lpstr>
      <vt:lpstr>oadresa</vt:lpstr>
      <vt:lpstr>Stavba!Objednatel</vt:lpstr>
      <vt:lpstr>Stavba!Objekt</vt:lpstr>
      <vt:lpstr>'1 SO1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PDEP s.r.o.</dc:creator>
  <cp:lastModifiedBy>Ing. Lenka Sulková</cp:lastModifiedBy>
  <cp:lastPrinted>2019-03-19T12:27:02Z</cp:lastPrinted>
  <dcterms:created xsi:type="dcterms:W3CDTF">2009-04-08T07:15:50Z</dcterms:created>
  <dcterms:modified xsi:type="dcterms:W3CDTF">2024-11-11T08:22:05Z</dcterms:modified>
</cp:coreProperties>
</file>