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1) VEŘEJNÉ ZAKÁZKY\2024\1_vypsane\24_ZPR_stavba_detske_skupiny_Turnov_DOTACE\00_vyzva\"/>
    </mc:Choice>
  </mc:AlternateContent>
  <bookViews>
    <workbookView xWindow="0" yWindow="0" windowWidth="28800" windowHeight="12315" firstSheet="6" activeTab="11"/>
  </bookViews>
  <sheets>
    <sheet name="Rekapitulace stavby" sheetId="1" r:id="rId1"/>
    <sheet name="D1 - Architektonicko-stav..." sheetId="2" r:id="rId2"/>
    <sheet name="D2 - Konstrukční řešení " sheetId="3" r:id="rId3"/>
    <sheet name="D.4.1.1. - Vnitřní splašk..." sheetId="4" r:id="rId4"/>
    <sheet name="D.4.1.2. - Vnitřní dešťov..." sheetId="5" r:id="rId5"/>
    <sheet name="D.4.1.3. - Vnitřní vodovod" sheetId="6" r:id="rId6"/>
    <sheet name="D.4.2. - Zařízení vytápění" sheetId="7" r:id="rId7"/>
    <sheet name="D.4.3. - Silnoproudá elek..." sheetId="8" r:id="rId8"/>
    <sheet name="D.4.3.1. - Silnoproudá el..." sheetId="9" r:id="rId9"/>
    <sheet name="D.4.4.1. - PZTS" sheetId="10" r:id="rId10"/>
    <sheet name="D.4.4.2. - DVT" sheetId="11" r:id="rId11"/>
    <sheet name="D.4.4.3. - DATA" sheetId="12" r:id="rId12"/>
    <sheet name="D5 - Terénní a sadové úpr..." sheetId="13" r:id="rId13"/>
    <sheet name="VON - Vedlejší a ostatní ..." sheetId="14" r:id="rId14"/>
    <sheet name="Seznam figur" sheetId="15" r:id="rId15"/>
    <sheet name="Pokyny pro vyplnění" sheetId="16" r:id="rId16"/>
  </sheets>
  <definedNames>
    <definedName name="_xlnm._FilterDatabase" localSheetId="3" hidden="1">'D.4.1.1. - Vnitřní splašk...'!$C$97:$K$303</definedName>
    <definedName name="_xlnm._FilterDatabase" localSheetId="4" hidden="1">'D.4.1.2. - Vnitřní dešťov...'!$C$96:$K$270</definedName>
    <definedName name="_xlnm._FilterDatabase" localSheetId="5" hidden="1">'D.4.1.3. - Vnitřní vodovod'!$C$97:$K$253</definedName>
    <definedName name="_xlnm._FilterDatabase" localSheetId="6" hidden="1">'D.4.2. - Zařízení vytápění'!$C$88:$K$165</definedName>
    <definedName name="_xlnm._FilterDatabase" localSheetId="7" hidden="1">'D.4.3. - Silnoproudá elek...'!$C$94:$K$239</definedName>
    <definedName name="_xlnm._FilterDatabase" localSheetId="8" hidden="1">'D.4.3.1. - Silnoproudá el...'!$C$93:$K$133</definedName>
    <definedName name="_xlnm._FilterDatabase" localSheetId="9" hidden="1">'D.4.4.1. - PZTS'!$C$94:$K$137</definedName>
    <definedName name="_xlnm._FilterDatabase" localSheetId="10" hidden="1">'D.4.4.2. - DVT'!$C$94:$K$122</definedName>
    <definedName name="_xlnm._FilterDatabase" localSheetId="11" hidden="1">'D.4.4.3. - DATA'!$C$94:$K$137</definedName>
    <definedName name="_xlnm._FilterDatabase" localSheetId="1" hidden="1">'D1 - Architektonicko-stav...'!$C$112:$K$1542</definedName>
    <definedName name="_xlnm._FilterDatabase" localSheetId="2" hidden="1">'D2 - Konstrukční řešení '!$C$85:$K$276</definedName>
    <definedName name="_xlnm._FilterDatabase" localSheetId="12" hidden="1">'D5 - Terénní a sadové úpr...'!$C$94:$K$518</definedName>
    <definedName name="_xlnm._FilterDatabase" localSheetId="13" hidden="1">'VON - Vedlejší a ostatní ...'!$C$81:$K$120</definedName>
    <definedName name="_xlnm.Print_Titles" localSheetId="3">'D.4.1.1. - Vnitřní splašk...'!$97:$97</definedName>
    <definedName name="_xlnm.Print_Titles" localSheetId="4">'D.4.1.2. - Vnitřní dešťov...'!$96:$96</definedName>
    <definedName name="_xlnm.Print_Titles" localSheetId="5">'D.4.1.3. - Vnitřní vodovod'!$97:$97</definedName>
    <definedName name="_xlnm.Print_Titles" localSheetId="6">'D.4.2. - Zařízení vytápění'!$88:$88</definedName>
    <definedName name="_xlnm.Print_Titles" localSheetId="7">'D.4.3. - Silnoproudá elek...'!$94:$94</definedName>
    <definedName name="_xlnm.Print_Titles" localSheetId="8">'D.4.3.1. - Silnoproudá el...'!$93:$93</definedName>
    <definedName name="_xlnm.Print_Titles" localSheetId="9">'D.4.4.1. - PZTS'!$94:$94</definedName>
    <definedName name="_xlnm.Print_Titles" localSheetId="10">'D.4.4.2. - DVT'!$94:$94</definedName>
    <definedName name="_xlnm.Print_Titles" localSheetId="11">'D.4.4.3. - DATA'!$94:$94</definedName>
    <definedName name="_xlnm.Print_Titles" localSheetId="1">'D1 - Architektonicko-stav...'!$112:$112</definedName>
    <definedName name="_xlnm.Print_Titles" localSheetId="2">'D2 - Konstrukční řešení '!$85:$85</definedName>
    <definedName name="_xlnm.Print_Titles" localSheetId="12">'D5 - Terénní a sadové úpr...'!$94:$94</definedName>
    <definedName name="_xlnm.Print_Titles" localSheetId="0">'Rekapitulace stavby'!$52:$52</definedName>
    <definedName name="_xlnm.Print_Titles" localSheetId="14">'Seznam figur'!$9:$9</definedName>
    <definedName name="_xlnm.Print_Titles" localSheetId="13">'VON - Vedlejší a ostatní ...'!$81:$81</definedName>
    <definedName name="_xlnm.Print_Area" localSheetId="3">'D.4.1.1. - Vnitřní splašk...'!$C$4:$J$43,'D.4.1.1. - Vnitřní splašk...'!$C$49:$J$75,'D.4.1.1. - Vnitřní splašk...'!$C$81:$K$303</definedName>
    <definedName name="_xlnm.Print_Area" localSheetId="4">'D.4.1.2. - Vnitřní dešťov...'!$C$4:$J$43,'D.4.1.2. - Vnitřní dešťov...'!$C$49:$J$74,'D.4.1.2. - Vnitřní dešťov...'!$C$80:$K$270</definedName>
    <definedName name="_xlnm.Print_Area" localSheetId="5">'D.4.1.3. - Vnitřní vodovod'!$C$4:$J$43,'D.4.1.3. - Vnitřní vodovod'!$C$49:$J$75,'D.4.1.3. - Vnitřní vodovod'!$C$81:$K$253</definedName>
    <definedName name="_xlnm.Print_Area" localSheetId="6">'D.4.2. - Zařízení vytápění'!$C$4:$J$41,'D.4.2. - Zařízení vytápění'!$C$47:$J$68,'D.4.2. - Zařízení vytápění'!$C$74:$K$165</definedName>
    <definedName name="_xlnm.Print_Area" localSheetId="7">'D.4.3. - Silnoproudá elek...'!$C$4:$J$41,'D.4.3. - Silnoproudá elek...'!$C$47:$J$74,'D.4.3. - Silnoproudá elek...'!$C$80:$K$239</definedName>
    <definedName name="_xlnm.Print_Area" localSheetId="8">'D.4.3.1. - Silnoproudá el...'!$C$4:$J$43,'D.4.3.1. - Silnoproudá el...'!$C$49:$J$71,'D.4.3.1. - Silnoproudá el...'!$C$77:$K$133</definedName>
    <definedName name="_xlnm.Print_Area" localSheetId="9">'D.4.4.1. - PZTS'!$C$4:$J$43,'D.4.4.1. - PZTS'!$C$49:$J$72,'D.4.4.1. - PZTS'!$C$78:$K$137</definedName>
    <definedName name="_xlnm.Print_Area" localSheetId="10">'D.4.4.2. - DVT'!$C$4:$J$43,'D.4.4.2. - DVT'!$C$49:$J$72,'D.4.4.2. - DVT'!$C$78:$K$122</definedName>
    <definedName name="_xlnm.Print_Area" localSheetId="11">'D.4.4.3. - DATA'!$C$4:$J$43,'D.4.4.3. - DATA'!$C$49:$J$72,'D.4.4.3. - DATA'!$C$78:$K$137</definedName>
    <definedName name="_xlnm.Print_Area" localSheetId="1">'D1 - Architektonicko-stav...'!$C$4:$J$39,'D1 - Architektonicko-stav...'!$C$45:$J$94,'D1 - Architektonicko-stav...'!$C$100:$K$1542</definedName>
    <definedName name="_xlnm.Print_Area" localSheetId="2">'D2 - Konstrukční řešení '!$C$4:$J$39,'D2 - Konstrukční řešení '!$C$45:$J$67,'D2 - Konstrukční řešení '!$C$73:$K$276</definedName>
    <definedName name="_xlnm.Print_Area" localSheetId="12">'D5 - Terénní a sadové úpr...'!$C$4:$J$39,'D5 - Terénní a sadové úpr...'!$C$45:$J$76,'D5 - Terénní a sadové úpr...'!$C$82:$K$518</definedName>
    <definedName name="_xlnm.Print_Area" localSheetId="15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stavby'!$C$42:$AQ$72</definedName>
    <definedName name="_xlnm.Print_Area" localSheetId="14">'Seznam figur'!$C$4:$G$330</definedName>
    <definedName name="_xlnm.Print_Area" localSheetId="13">'VON - Vedlejší a ostatní ...'!$C$4:$J$39,'VON - Vedlejší a ostatní ...'!$C$45:$J$63,'VON - Vedlejší a ostatní ...'!$C$69:$K$120</definedName>
  </definedNames>
  <calcPr calcId="152511"/>
</workbook>
</file>

<file path=xl/calcChain.xml><?xml version="1.0" encoding="utf-8"?>
<calcChain xmlns="http://schemas.openxmlformats.org/spreadsheetml/2006/main">
  <c r="D7" i="15" l="1"/>
  <c r="J37" i="14"/>
  <c r="J36" i="14"/>
  <c r="AY71" i="1"/>
  <c r="J35" i="14"/>
  <c r="AX71" i="1" s="1"/>
  <c r="BI118" i="14"/>
  <c r="BH118" i="14"/>
  <c r="BG118" i="14"/>
  <c r="BF118" i="14"/>
  <c r="T118" i="14"/>
  <c r="R118" i="14"/>
  <c r="P118" i="14"/>
  <c r="BI115" i="14"/>
  <c r="BH115" i="14"/>
  <c r="BG115" i="14"/>
  <c r="BF115" i="14"/>
  <c r="T115" i="14"/>
  <c r="R115" i="14"/>
  <c r="P115" i="14"/>
  <c r="BI112" i="14"/>
  <c r="BH112" i="14"/>
  <c r="BG112" i="14"/>
  <c r="BF112" i="14"/>
  <c r="T112" i="14"/>
  <c r="R112" i="14"/>
  <c r="P112" i="14"/>
  <c r="BI109" i="14"/>
  <c r="BH109" i="14"/>
  <c r="BG109" i="14"/>
  <c r="BF109" i="14"/>
  <c r="T109" i="14"/>
  <c r="R109" i="14"/>
  <c r="P109" i="14"/>
  <c r="BI106" i="14"/>
  <c r="BH106" i="14"/>
  <c r="BG106" i="14"/>
  <c r="BF106" i="14"/>
  <c r="T106" i="14"/>
  <c r="R106" i="14"/>
  <c r="P106" i="14"/>
  <c r="BI103" i="14"/>
  <c r="BH103" i="14"/>
  <c r="BG103" i="14"/>
  <c r="BF103" i="14"/>
  <c r="T103" i="14"/>
  <c r="R103" i="14"/>
  <c r="P103" i="14"/>
  <c r="BI100" i="14"/>
  <c r="BH100" i="14"/>
  <c r="BG100" i="14"/>
  <c r="BF100" i="14"/>
  <c r="T100" i="14"/>
  <c r="R100" i="14"/>
  <c r="P100" i="14"/>
  <c r="BI97" i="14"/>
  <c r="BH97" i="14"/>
  <c r="BG97" i="14"/>
  <c r="BF97" i="14"/>
  <c r="T97" i="14"/>
  <c r="R97" i="14"/>
  <c r="P97" i="14"/>
  <c r="BI94" i="14"/>
  <c r="BH94" i="14"/>
  <c r="BG94" i="14"/>
  <c r="BF94" i="14"/>
  <c r="T94" i="14"/>
  <c r="R94" i="14"/>
  <c r="P94" i="14"/>
  <c r="BI90" i="14"/>
  <c r="BH90" i="14"/>
  <c r="BG90" i="14"/>
  <c r="BF90" i="14"/>
  <c r="T90" i="14"/>
  <c r="R90" i="14"/>
  <c r="P90" i="14"/>
  <c r="BI87" i="14"/>
  <c r="BH87" i="14"/>
  <c r="BG87" i="14"/>
  <c r="BF87" i="14"/>
  <c r="T87" i="14"/>
  <c r="R87" i="14"/>
  <c r="P87" i="14"/>
  <c r="BI85" i="14"/>
  <c r="BH85" i="14"/>
  <c r="BG85" i="14"/>
  <c r="BF85" i="14"/>
  <c r="T85" i="14"/>
  <c r="R85" i="14"/>
  <c r="P85" i="14"/>
  <c r="J79" i="14"/>
  <c r="J78" i="14"/>
  <c r="F78" i="14"/>
  <c r="F76" i="14"/>
  <c r="E74" i="14"/>
  <c r="J55" i="14"/>
  <c r="J54" i="14"/>
  <c r="F54" i="14"/>
  <c r="F52" i="14"/>
  <c r="E50" i="14"/>
  <c r="J18" i="14"/>
  <c r="E18" i="14"/>
  <c r="F55" i="14"/>
  <c r="J17" i="14"/>
  <c r="J12" i="14"/>
  <c r="J52" i="14"/>
  <c r="E7" i="14"/>
  <c r="E72" i="14"/>
  <c r="J37" i="13"/>
  <c r="J36" i="13"/>
  <c r="AY70" i="1"/>
  <c r="J35" i="13"/>
  <c r="AX70" i="1" s="1"/>
  <c r="BI516" i="13"/>
  <c r="BH516" i="13"/>
  <c r="BG516" i="13"/>
  <c r="BF516" i="13"/>
  <c r="T516" i="13"/>
  <c r="R516" i="13"/>
  <c r="P516" i="13"/>
  <c r="BI513" i="13"/>
  <c r="BH513" i="13"/>
  <c r="BG513" i="13"/>
  <c r="BF513" i="13"/>
  <c r="T513" i="13"/>
  <c r="R513" i="13"/>
  <c r="P513" i="13"/>
  <c r="BI510" i="13"/>
  <c r="BH510" i="13"/>
  <c r="BG510" i="13"/>
  <c r="BF510" i="13"/>
  <c r="T510" i="13"/>
  <c r="R510" i="13"/>
  <c r="P510" i="13"/>
  <c r="BI508" i="13"/>
  <c r="BH508" i="13"/>
  <c r="BG508" i="13"/>
  <c r="BF508" i="13"/>
  <c r="T508" i="13"/>
  <c r="R508" i="13"/>
  <c r="P508" i="13"/>
  <c r="BI505" i="13"/>
  <c r="BH505" i="13"/>
  <c r="BG505" i="13"/>
  <c r="BF505" i="13"/>
  <c r="T505" i="13"/>
  <c r="R505" i="13"/>
  <c r="P505" i="13"/>
  <c r="BI502" i="13"/>
  <c r="BH502" i="13"/>
  <c r="BG502" i="13"/>
  <c r="BF502" i="13"/>
  <c r="T502" i="13"/>
  <c r="R502" i="13"/>
  <c r="P502" i="13"/>
  <c r="BI499" i="13"/>
  <c r="BH499" i="13"/>
  <c r="BG499" i="13"/>
  <c r="BF499" i="13"/>
  <c r="T499" i="13"/>
  <c r="R499" i="13"/>
  <c r="P499" i="13"/>
  <c r="BI496" i="13"/>
  <c r="BH496" i="13"/>
  <c r="BG496" i="13"/>
  <c r="BF496" i="13"/>
  <c r="T496" i="13"/>
  <c r="R496" i="13"/>
  <c r="P496" i="13"/>
  <c r="BI493" i="13"/>
  <c r="BH493" i="13"/>
  <c r="BG493" i="13"/>
  <c r="BF493" i="13"/>
  <c r="T493" i="13"/>
  <c r="R493" i="13"/>
  <c r="P493" i="13"/>
  <c r="BI490" i="13"/>
  <c r="BH490" i="13"/>
  <c r="BG490" i="13"/>
  <c r="BF490" i="13"/>
  <c r="T490" i="13"/>
  <c r="R490" i="13"/>
  <c r="P490" i="13"/>
  <c r="BI487" i="13"/>
  <c r="BH487" i="13"/>
  <c r="BG487" i="13"/>
  <c r="BF487" i="13"/>
  <c r="T487" i="13"/>
  <c r="T486" i="13" s="1"/>
  <c r="R487" i="13"/>
  <c r="R486" i="13"/>
  <c r="P487" i="13"/>
  <c r="P486" i="13" s="1"/>
  <c r="BI482" i="13"/>
  <c r="BH482" i="13"/>
  <c r="BG482" i="13"/>
  <c r="BF482" i="13"/>
  <c r="T482" i="13"/>
  <c r="T481" i="13"/>
  <c r="R482" i="13"/>
  <c r="R481" i="13" s="1"/>
  <c r="P482" i="13"/>
  <c r="P481" i="13"/>
  <c r="BI478" i="13"/>
  <c r="BH478" i="13"/>
  <c r="BG478" i="13"/>
  <c r="BF478" i="13"/>
  <c r="T478" i="13"/>
  <c r="R478" i="13"/>
  <c r="P478" i="13"/>
  <c r="BI475" i="13"/>
  <c r="BH475" i="13"/>
  <c r="BG475" i="13"/>
  <c r="BF475" i="13"/>
  <c r="T475" i="13"/>
  <c r="R475" i="13"/>
  <c r="P475" i="13"/>
  <c r="BI471" i="13"/>
  <c r="BH471" i="13"/>
  <c r="BG471" i="13"/>
  <c r="BF471" i="13"/>
  <c r="T471" i="13"/>
  <c r="R471" i="13"/>
  <c r="P471" i="13"/>
  <c r="BI467" i="13"/>
  <c r="BH467" i="13"/>
  <c r="BG467" i="13"/>
  <c r="BF467" i="13"/>
  <c r="T467" i="13"/>
  <c r="R467" i="13"/>
  <c r="P467" i="13"/>
  <c r="BI464" i="13"/>
  <c r="BH464" i="13"/>
  <c r="BG464" i="13"/>
  <c r="BF464" i="13"/>
  <c r="T464" i="13"/>
  <c r="R464" i="13"/>
  <c r="P464" i="13"/>
  <c r="BI460" i="13"/>
  <c r="BH460" i="13"/>
  <c r="BG460" i="13"/>
  <c r="BF460" i="13"/>
  <c r="T460" i="13"/>
  <c r="R460" i="13"/>
  <c r="P460" i="13"/>
  <c r="BI457" i="13"/>
  <c r="BH457" i="13"/>
  <c r="BG457" i="13"/>
  <c r="BF457" i="13"/>
  <c r="T457" i="13"/>
  <c r="R457" i="13"/>
  <c r="P457" i="13"/>
  <c r="BI452" i="13"/>
  <c r="BH452" i="13"/>
  <c r="BG452" i="13"/>
  <c r="BF452" i="13"/>
  <c r="T452" i="13"/>
  <c r="R452" i="13"/>
  <c r="P452" i="13"/>
  <c r="BI447" i="13"/>
  <c r="BH447" i="13"/>
  <c r="BG447" i="13"/>
  <c r="BF447" i="13"/>
  <c r="T447" i="13"/>
  <c r="R447" i="13"/>
  <c r="P447" i="13"/>
  <c r="BI444" i="13"/>
  <c r="BH444" i="13"/>
  <c r="BG444" i="13"/>
  <c r="BF444" i="13"/>
  <c r="T444" i="13"/>
  <c r="R444" i="13"/>
  <c r="P444" i="13"/>
  <c r="BI441" i="13"/>
  <c r="BH441" i="13"/>
  <c r="BG441" i="13"/>
  <c r="BF441" i="13"/>
  <c r="T441" i="13"/>
  <c r="R441" i="13"/>
  <c r="P441" i="13"/>
  <c r="BI438" i="13"/>
  <c r="BH438" i="13"/>
  <c r="BG438" i="13"/>
  <c r="BF438" i="13"/>
  <c r="T438" i="13"/>
  <c r="R438" i="13"/>
  <c r="P438" i="13"/>
  <c r="BI435" i="13"/>
  <c r="BH435" i="13"/>
  <c r="BG435" i="13"/>
  <c r="BF435" i="13"/>
  <c r="T435" i="13"/>
  <c r="R435" i="13"/>
  <c r="P435" i="13"/>
  <c r="BI432" i="13"/>
  <c r="BH432" i="13"/>
  <c r="BG432" i="13"/>
  <c r="BF432" i="13"/>
  <c r="T432" i="13"/>
  <c r="R432" i="13"/>
  <c r="P432" i="13"/>
  <c r="BI429" i="13"/>
  <c r="BH429" i="13"/>
  <c r="BG429" i="13"/>
  <c r="BF429" i="13"/>
  <c r="T429" i="13"/>
  <c r="R429" i="13"/>
  <c r="P429" i="13"/>
  <c r="BI424" i="13"/>
  <c r="BH424" i="13"/>
  <c r="BG424" i="13"/>
  <c r="BF424" i="13"/>
  <c r="T424" i="13"/>
  <c r="R424" i="13"/>
  <c r="P424" i="13"/>
  <c r="BI422" i="13"/>
  <c r="BH422" i="13"/>
  <c r="BG422" i="13"/>
  <c r="BF422" i="13"/>
  <c r="T422" i="13"/>
  <c r="R422" i="13"/>
  <c r="P422" i="13"/>
  <c r="BI420" i="13"/>
  <c r="BH420" i="13"/>
  <c r="BG420" i="13"/>
  <c r="BF420" i="13"/>
  <c r="T420" i="13"/>
  <c r="R420" i="13"/>
  <c r="P420" i="13"/>
  <c r="BI418" i="13"/>
  <c r="BH418" i="13"/>
  <c r="BG418" i="13"/>
  <c r="BF418" i="13"/>
  <c r="T418" i="13"/>
  <c r="R418" i="13"/>
  <c r="P418" i="13"/>
  <c r="BI416" i="13"/>
  <c r="BH416" i="13"/>
  <c r="BG416" i="13"/>
  <c r="BF416" i="13"/>
  <c r="T416" i="13"/>
  <c r="R416" i="13"/>
  <c r="P416" i="13"/>
  <c r="BI413" i="13"/>
  <c r="BH413" i="13"/>
  <c r="BG413" i="13"/>
  <c r="BF413" i="13"/>
  <c r="T413" i="13"/>
  <c r="R413" i="13"/>
  <c r="P413" i="13"/>
  <c r="BI411" i="13"/>
  <c r="BH411" i="13"/>
  <c r="BG411" i="13"/>
  <c r="BF411" i="13"/>
  <c r="T411" i="13"/>
  <c r="R411" i="13"/>
  <c r="P411" i="13"/>
  <c r="BI407" i="13"/>
  <c r="BH407" i="13"/>
  <c r="BG407" i="13"/>
  <c r="BF407" i="13"/>
  <c r="T407" i="13"/>
  <c r="R407" i="13"/>
  <c r="P407" i="13"/>
  <c r="BI402" i="13"/>
  <c r="BH402" i="13"/>
  <c r="BG402" i="13"/>
  <c r="BF402" i="13"/>
  <c r="T402" i="13"/>
  <c r="T401" i="13"/>
  <c r="T400" i="13"/>
  <c r="R402" i="13"/>
  <c r="R401" i="13" s="1"/>
  <c r="R400" i="13" s="1"/>
  <c r="P402" i="13"/>
  <c r="P401" i="13"/>
  <c r="P400" i="13" s="1"/>
  <c r="BI397" i="13"/>
  <c r="BH397" i="13"/>
  <c r="BG397" i="13"/>
  <c r="BF397" i="13"/>
  <c r="T397" i="13"/>
  <c r="R397" i="13"/>
  <c r="P397" i="13"/>
  <c r="BI392" i="13"/>
  <c r="BH392" i="13"/>
  <c r="BG392" i="13"/>
  <c r="BF392" i="13"/>
  <c r="T392" i="13"/>
  <c r="R392" i="13"/>
  <c r="P392" i="13"/>
  <c r="BI388" i="13"/>
  <c r="BH388" i="13"/>
  <c r="BG388" i="13"/>
  <c r="BF388" i="13"/>
  <c r="T388" i="13"/>
  <c r="R388" i="13"/>
  <c r="P388" i="13"/>
  <c r="BI384" i="13"/>
  <c r="BH384" i="13"/>
  <c r="BG384" i="13"/>
  <c r="BF384" i="13"/>
  <c r="T384" i="13"/>
  <c r="R384" i="13"/>
  <c r="P384" i="13"/>
  <c r="BI381" i="13"/>
  <c r="BH381" i="13"/>
  <c r="BG381" i="13"/>
  <c r="BF381" i="13"/>
  <c r="T381" i="13"/>
  <c r="R381" i="13"/>
  <c r="P381" i="13"/>
  <c r="BI375" i="13"/>
  <c r="BH375" i="13"/>
  <c r="BG375" i="13"/>
  <c r="BF375" i="13"/>
  <c r="T375" i="13"/>
  <c r="R375" i="13"/>
  <c r="P375" i="13"/>
  <c r="BI370" i="13"/>
  <c r="BH370" i="13"/>
  <c r="BG370" i="13"/>
  <c r="BF370" i="13"/>
  <c r="T370" i="13"/>
  <c r="R370" i="13"/>
  <c r="P370" i="13"/>
  <c r="BI366" i="13"/>
  <c r="BH366" i="13"/>
  <c r="BG366" i="13"/>
  <c r="BF366" i="13"/>
  <c r="T366" i="13"/>
  <c r="R366" i="13"/>
  <c r="P366" i="13"/>
  <c r="BI361" i="13"/>
  <c r="BH361" i="13"/>
  <c r="BG361" i="13"/>
  <c r="BF361" i="13"/>
  <c r="T361" i="13"/>
  <c r="R361" i="13"/>
  <c r="P361" i="13"/>
  <c r="BI356" i="13"/>
  <c r="BH356" i="13"/>
  <c r="BG356" i="13"/>
  <c r="BF356" i="13"/>
  <c r="T356" i="13"/>
  <c r="R356" i="13"/>
  <c r="P356" i="13"/>
  <c r="BI353" i="13"/>
  <c r="BH353" i="13"/>
  <c r="BG353" i="13"/>
  <c r="BF353" i="13"/>
  <c r="T353" i="13"/>
  <c r="R353" i="13"/>
  <c r="P353" i="13"/>
  <c r="BI349" i="13"/>
  <c r="BH349" i="13"/>
  <c r="BG349" i="13"/>
  <c r="BF349" i="13"/>
  <c r="T349" i="13"/>
  <c r="R349" i="13"/>
  <c r="P349" i="13"/>
  <c r="BI346" i="13"/>
  <c r="BH346" i="13"/>
  <c r="BG346" i="13"/>
  <c r="BF346" i="13"/>
  <c r="T346" i="13"/>
  <c r="R346" i="13"/>
  <c r="P346" i="13"/>
  <c r="BI343" i="13"/>
  <c r="BH343" i="13"/>
  <c r="BG343" i="13"/>
  <c r="BF343" i="13"/>
  <c r="T343" i="13"/>
  <c r="R343" i="13"/>
  <c r="P343" i="13"/>
  <c r="BI338" i="13"/>
  <c r="BH338" i="13"/>
  <c r="BG338" i="13"/>
  <c r="BF338" i="13"/>
  <c r="T338" i="13"/>
  <c r="R338" i="13"/>
  <c r="P338" i="13"/>
  <c r="BI332" i="13"/>
  <c r="BH332" i="13"/>
  <c r="BG332" i="13"/>
  <c r="BF332" i="13"/>
  <c r="T332" i="13"/>
  <c r="R332" i="13"/>
  <c r="P332" i="13"/>
  <c r="BI328" i="13"/>
  <c r="BH328" i="13"/>
  <c r="BG328" i="13"/>
  <c r="BF328" i="13"/>
  <c r="T328" i="13"/>
  <c r="R328" i="13"/>
  <c r="P328" i="13"/>
  <c r="BI323" i="13"/>
  <c r="BH323" i="13"/>
  <c r="BG323" i="13"/>
  <c r="BF323" i="13"/>
  <c r="T323" i="13"/>
  <c r="R323" i="13"/>
  <c r="P323" i="13"/>
  <c r="BI318" i="13"/>
  <c r="BH318" i="13"/>
  <c r="BG318" i="13"/>
  <c r="BF318" i="13"/>
  <c r="T318" i="13"/>
  <c r="R318" i="13"/>
  <c r="P318" i="13"/>
  <c r="BI313" i="13"/>
  <c r="BH313" i="13"/>
  <c r="BG313" i="13"/>
  <c r="BF313" i="13"/>
  <c r="T313" i="13"/>
  <c r="R313" i="13"/>
  <c r="P313" i="13"/>
  <c r="BI309" i="13"/>
  <c r="BH309" i="13"/>
  <c r="BG309" i="13"/>
  <c r="BF309" i="13"/>
  <c r="T309" i="13"/>
  <c r="R309" i="13"/>
  <c r="P309" i="13"/>
  <c r="BI304" i="13"/>
  <c r="BH304" i="13"/>
  <c r="BG304" i="13"/>
  <c r="BF304" i="13"/>
  <c r="T304" i="13"/>
  <c r="R304" i="13"/>
  <c r="P304" i="13"/>
  <c r="BI298" i="13"/>
  <c r="BH298" i="13"/>
  <c r="BG298" i="13"/>
  <c r="BF298" i="13"/>
  <c r="T298" i="13"/>
  <c r="R298" i="13"/>
  <c r="P298" i="13"/>
  <c r="BI295" i="13"/>
  <c r="BH295" i="13"/>
  <c r="BG295" i="13"/>
  <c r="BF295" i="13"/>
  <c r="T295" i="13"/>
  <c r="R295" i="13"/>
  <c r="P295" i="13"/>
  <c r="BI293" i="13"/>
  <c r="BH293" i="13"/>
  <c r="BG293" i="13"/>
  <c r="BF293" i="13"/>
  <c r="T293" i="13"/>
  <c r="R293" i="13"/>
  <c r="P293" i="13"/>
  <c r="BI288" i="13"/>
  <c r="BH288" i="13"/>
  <c r="BG288" i="13"/>
  <c r="BF288" i="13"/>
  <c r="T288" i="13"/>
  <c r="R288" i="13"/>
  <c r="P288" i="13"/>
  <c r="BI286" i="13"/>
  <c r="BH286" i="13"/>
  <c r="BG286" i="13"/>
  <c r="BF286" i="13"/>
  <c r="T286" i="13"/>
  <c r="R286" i="13"/>
  <c r="P286" i="13"/>
  <c r="BI284" i="13"/>
  <c r="BH284" i="13"/>
  <c r="BG284" i="13"/>
  <c r="BF284" i="13"/>
  <c r="T284" i="13"/>
  <c r="R284" i="13"/>
  <c r="P284" i="13"/>
  <c r="BI282" i="13"/>
  <c r="BH282" i="13"/>
  <c r="BG282" i="13"/>
  <c r="BF282" i="13"/>
  <c r="T282" i="13"/>
  <c r="R282" i="13"/>
  <c r="P282" i="13"/>
  <c r="BI275" i="13"/>
  <c r="BH275" i="13"/>
  <c r="BG275" i="13"/>
  <c r="BF275" i="13"/>
  <c r="T275" i="13"/>
  <c r="R275" i="13"/>
  <c r="P275" i="13"/>
  <c r="BI268" i="13"/>
  <c r="BH268" i="13"/>
  <c r="BG268" i="13"/>
  <c r="BF268" i="13"/>
  <c r="T268" i="13"/>
  <c r="R268" i="13"/>
  <c r="P268" i="13"/>
  <c r="BI262" i="13"/>
  <c r="BH262" i="13"/>
  <c r="BG262" i="13"/>
  <c r="BF262" i="13"/>
  <c r="T262" i="13"/>
  <c r="T261" i="13" s="1"/>
  <c r="R262" i="13"/>
  <c r="R261" i="13" s="1"/>
  <c r="P262" i="13"/>
  <c r="P261" i="13" s="1"/>
  <c r="BI259" i="13"/>
  <c r="BH259" i="13"/>
  <c r="BG259" i="13"/>
  <c r="BF259" i="13"/>
  <c r="T259" i="13"/>
  <c r="R259" i="13"/>
  <c r="P259" i="13"/>
  <c r="BI257" i="13"/>
  <c r="BH257" i="13"/>
  <c r="BG257" i="13"/>
  <c r="BF257" i="13"/>
  <c r="T257" i="13"/>
  <c r="R257" i="13"/>
  <c r="P257" i="13"/>
  <c r="BI255" i="13"/>
  <c r="BH255" i="13"/>
  <c r="BG255" i="13"/>
  <c r="BF255" i="13"/>
  <c r="T255" i="13"/>
  <c r="R255" i="13"/>
  <c r="P255" i="13"/>
  <c r="BI252" i="13"/>
  <c r="BH252" i="13"/>
  <c r="BG252" i="13"/>
  <c r="BF252" i="13"/>
  <c r="T252" i="13"/>
  <c r="R252" i="13"/>
  <c r="P252" i="13"/>
  <c r="BI250" i="13"/>
  <c r="BH250" i="13"/>
  <c r="BG250" i="13"/>
  <c r="BF250" i="13"/>
  <c r="T250" i="13"/>
  <c r="R250" i="13"/>
  <c r="P250" i="13"/>
  <c r="BI248" i="13"/>
  <c r="BH248" i="13"/>
  <c r="BG248" i="13"/>
  <c r="BF248" i="13"/>
  <c r="T248" i="13"/>
  <c r="R248" i="13"/>
  <c r="P248" i="13"/>
  <c r="BI244" i="13"/>
  <c r="BH244" i="13"/>
  <c r="BG244" i="13"/>
  <c r="BF244" i="13"/>
  <c r="T244" i="13"/>
  <c r="R244" i="13"/>
  <c r="P244" i="13"/>
  <c r="BI242" i="13"/>
  <c r="BH242" i="13"/>
  <c r="BG242" i="13"/>
  <c r="BF242" i="13"/>
  <c r="T242" i="13"/>
  <c r="R242" i="13"/>
  <c r="P242" i="13"/>
  <c r="BI239" i="13"/>
  <c r="BH239" i="13"/>
  <c r="BG239" i="13"/>
  <c r="BF239" i="13"/>
  <c r="T239" i="13"/>
  <c r="R239" i="13"/>
  <c r="P239" i="13"/>
  <c r="BI236" i="13"/>
  <c r="BH236" i="13"/>
  <c r="BG236" i="13"/>
  <c r="BF236" i="13"/>
  <c r="T236" i="13"/>
  <c r="R236" i="13"/>
  <c r="P236" i="13"/>
  <c r="BI233" i="13"/>
  <c r="BH233" i="13"/>
  <c r="BG233" i="13"/>
  <c r="BF233" i="13"/>
  <c r="T233" i="13"/>
  <c r="R233" i="13"/>
  <c r="P233" i="13"/>
  <c r="BI230" i="13"/>
  <c r="BH230" i="13"/>
  <c r="BG230" i="13"/>
  <c r="BF230" i="13"/>
  <c r="T230" i="13"/>
  <c r="R230" i="13"/>
  <c r="P230" i="13"/>
  <c r="BI227" i="13"/>
  <c r="BH227" i="13"/>
  <c r="BG227" i="13"/>
  <c r="BF227" i="13"/>
  <c r="T227" i="13"/>
  <c r="R227" i="13"/>
  <c r="P227" i="13"/>
  <c r="BI224" i="13"/>
  <c r="BH224" i="13"/>
  <c r="BG224" i="13"/>
  <c r="BF224" i="13"/>
  <c r="T224" i="13"/>
  <c r="R224" i="13"/>
  <c r="P224" i="13"/>
  <c r="BI221" i="13"/>
  <c r="BH221" i="13"/>
  <c r="BG221" i="13"/>
  <c r="BF221" i="13"/>
  <c r="T221" i="13"/>
  <c r="R221" i="13"/>
  <c r="P221" i="13"/>
  <c r="BI216" i="13"/>
  <c r="BH216" i="13"/>
  <c r="BG216" i="13"/>
  <c r="BF216" i="13"/>
  <c r="T216" i="13"/>
  <c r="R216" i="13"/>
  <c r="P216" i="13"/>
  <c r="BI213" i="13"/>
  <c r="BH213" i="13"/>
  <c r="BG213" i="13"/>
  <c r="BF213" i="13"/>
  <c r="T213" i="13"/>
  <c r="R213" i="13"/>
  <c r="P213" i="13"/>
  <c r="BI205" i="13"/>
  <c r="BH205" i="13"/>
  <c r="BG205" i="13"/>
  <c r="BF205" i="13"/>
  <c r="T205" i="13"/>
  <c r="R205" i="13"/>
  <c r="P205" i="13"/>
  <c r="BI200" i="13"/>
  <c r="BH200" i="13"/>
  <c r="BG200" i="13"/>
  <c r="BF200" i="13"/>
  <c r="T200" i="13"/>
  <c r="R200" i="13"/>
  <c r="P200" i="13"/>
  <c r="BI197" i="13"/>
  <c r="BH197" i="13"/>
  <c r="BG197" i="13"/>
  <c r="BF197" i="13"/>
  <c r="T197" i="13"/>
  <c r="R197" i="13"/>
  <c r="P197" i="13"/>
  <c r="BI192" i="13"/>
  <c r="BH192" i="13"/>
  <c r="BG192" i="13"/>
  <c r="BF192" i="13"/>
  <c r="T192" i="13"/>
  <c r="R192" i="13"/>
  <c r="P192" i="13"/>
  <c r="BI187" i="13"/>
  <c r="BH187" i="13"/>
  <c r="BG187" i="13"/>
  <c r="BF187" i="13"/>
  <c r="T187" i="13"/>
  <c r="R187" i="13"/>
  <c r="P187" i="13"/>
  <c r="BI184" i="13"/>
  <c r="BH184" i="13"/>
  <c r="BG184" i="13"/>
  <c r="BF184" i="13"/>
  <c r="T184" i="13"/>
  <c r="R184" i="13"/>
  <c r="P184" i="13"/>
  <c r="BI181" i="13"/>
  <c r="BH181" i="13"/>
  <c r="BG181" i="13"/>
  <c r="BF181" i="13"/>
  <c r="T181" i="13"/>
  <c r="R181" i="13"/>
  <c r="P181" i="13"/>
  <c r="BI176" i="13"/>
  <c r="BH176" i="13"/>
  <c r="BG176" i="13"/>
  <c r="BF176" i="13"/>
  <c r="T176" i="13"/>
  <c r="R176" i="13"/>
  <c r="P176" i="13"/>
  <c r="BI172" i="13"/>
  <c r="BH172" i="13"/>
  <c r="BG172" i="13"/>
  <c r="BF172" i="13"/>
  <c r="T172" i="13"/>
  <c r="R172" i="13"/>
  <c r="P172" i="13"/>
  <c r="BI168" i="13"/>
  <c r="BH168" i="13"/>
  <c r="BG168" i="13"/>
  <c r="BF168" i="13"/>
  <c r="T168" i="13"/>
  <c r="R168" i="13"/>
  <c r="P168" i="13"/>
  <c r="BI164" i="13"/>
  <c r="BH164" i="13"/>
  <c r="BG164" i="13"/>
  <c r="BF164" i="13"/>
  <c r="T164" i="13"/>
  <c r="R164" i="13"/>
  <c r="P164" i="13"/>
  <c r="BI159" i="13"/>
  <c r="BH159" i="13"/>
  <c r="BG159" i="13"/>
  <c r="BF159" i="13"/>
  <c r="T159" i="13"/>
  <c r="R159" i="13"/>
  <c r="P159" i="13"/>
  <c r="BI149" i="13"/>
  <c r="BH149" i="13"/>
  <c r="BG149" i="13"/>
  <c r="BF149" i="13"/>
  <c r="T149" i="13"/>
  <c r="R149" i="13"/>
  <c r="P149" i="13"/>
  <c r="BI145" i="13"/>
  <c r="BH145" i="13"/>
  <c r="BG145" i="13"/>
  <c r="BF145" i="13"/>
  <c r="T145" i="13"/>
  <c r="R145" i="13"/>
  <c r="P145" i="13"/>
  <c r="BI137" i="13"/>
  <c r="BH137" i="13"/>
  <c r="BG137" i="13"/>
  <c r="BF137" i="13"/>
  <c r="T137" i="13"/>
  <c r="R137" i="13"/>
  <c r="P137" i="13"/>
  <c r="BI132" i="13"/>
  <c r="BH132" i="13"/>
  <c r="BG132" i="13"/>
  <c r="BF132" i="13"/>
  <c r="T132" i="13"/>
  <c r="R132" i="13"/>
  <c r="P132" i="13"/>
  <c r="BI127" i="13"/>
  <c r="BH127" i="13"/>
  <c r="BG127" i="13"/>
  <c r="BF127" i="13"/>
  <c r="T127" i="13"/>
  <c r="R127" i="13"/>
  <c r="P127" i="13"/>
  <c r="BI121" i="13"/>
  <c r="BH121" i="13"/>
  <c r="BG121" i="13"/>
  <c r="BF121" i="13"/>
  <c r="T121" i="13"/>
  <c r="R121" i="13"/>
  <c r="P121" i="13"/>
  <c r="BI113" i="13"/>
  <c r="BH113" i="13"/>
  <c r="BG113" i="13"/>
  <c r="BF113" i="13"/>
  <c r="T113" i="13"/>
  <c r="R113" i="13"/>
  <c r="P113" i="13"/>
  <c r="BI107" i="13"/>
  <c r="BH107" i="13"/>
  <c r="BG107" i="13"/>
  <c r="BF107" i="13"/>
  <c r="T107" i="13"/>
  <c r="R107" i="13"/>
  <c r="P107" i="13"/>
  <c r="BI104" i="13"/>
  <c r="BH104" i="13"/>
  <c r="BG104" i="13"/>
  <c r="BF104" i="13"/>
  <c r="T104" i="13"/>
  <c r="R104" i="13"/>
  <c r="P104" i="13"/>
  <c r="BI101" i="13"/>
  <c r="BH101" i="13"/>
  <c r="BG101" i="13"/>
  <c r="BF101" i="13"/>
  <c r="T101" i="13"/>
  <c r="R101" i="13"/>
  <c r="P101" i="13"/>
  <c r="BI98" i="13"/>
  <c r="BH98" i="13"/>
  <c r="BG98" i="13"/>
  <c r="BF98" i="13"/>
  <c r="T98" i="13"/>
  <c r="R98" i="13"/>
  <c r="P98" i="13"/>
  <c r="J92" i="13"/>
  <c r="J91" i="13"/>
  <c r="F91" i="13"/>
  <c r="F89" i="13"/>
  <c r="E87" i="13"/>
  <c r="J55" i="13"/>
  <c r="J54" i="13"/>
  <c r="F54" i="13"/>
  <c r="F52" i="13"/>
  <c r="E50" i="13"/>
  <c r="J18" i="13"/>
  <c r="E18" i="13"/>
  <c r="F92" i="13" s="1"/>
  <c r="J17" i="13"/>
  <c r="J12" i="13"/>
  <c r="J52" i="13"/>
  <c r="E7" i="13"/>
  <c r="E48" i="13"/>
  <c r="J41" i="12"/>
  <c r="J40" i="12"/>
  <c r="AY69" i="1" s="1"/>
  <c r="J39" i="12"/>
  <c r="AX69" i="1"/>
  <c r="BI136" i="12"/>
  <c r="BH136" i="12"/>
  <c r="BG136" i="12"/>
  <c r="BF136" i="12"/>
  <c r="T136" i="12"/>
  <c r="R136" i="12"/>
  <c r="P136" i="12"/>
  <c r="BI134" i="12"/>
  <c r="BH134" i="12"/>
  <c r="BG134" i="12"/>
  <c r="BF134" i="12"/>
  <c r="T134" i="12"/>
  <c r="R134" i="12"/>
  <c r="P134" i="12"/>
  <c r="BI132" i="12"/>
  <c r="BH132" i="12"/>
  <c r="BG132" i="12"/>
  <c r="BF132" i="12"/>
  <c r="T132" i="12"/>
  <c r="R132" i="12"/>
  <c r="P132" i="12"/>
  <c r="BI130" i="12"/>
  <c r="BH130" i="12"/>
  <c r="BG130" i="12"/>
  <c r="BF130" i="12"/>
  <c r="T130" i="12"/>
  <c r="R130" i="12"/>
  <c r="P130" i="12"/>
  <c r="BI127" i="12"/>
  <c r="BH127" i="12"/>
  <c r="BG127" i="12"/>
  <c r="BF127" i="12"/>
  <c r="T127" i="12"/>
  <c r="T126" i="12" s="1"/>
  <c r="R127" i="12"/>
  <c r="R126" i="12"/>
  <c r="P127" i="12"/>
  <c r="P126" i="12" s="1"/>
  <c r="BI124" i="12"/>
  <c r="BH124" i="12"/>
  <c r="BG124" i="12"/>
  <c r="BF124" i="12"/>
  <c r="T124" i="12"/>
  <c r="R124" i="12"/>
  <c r="P124" i="12"/>
  <c r="BI122" i="12"/>
  <c r="BH122" i="12"/>
  <c r="BG122" i="12"/>
  <c r="BF122" i="12"/>
  <c r="T122" i="12"/>
  <c r="R122" i="12"/>
  <c r="P122" i="12"/>
  <c r="BI120" i="12"/>
  <c r="BH120" i="12"/>
  <c r="BG120" i="12"/>
  <c r="BF120" i="12"/>
  <c r="T120" i="12"/>
  <c r="R120" i="12"/>
  <c r="P120" i="12"/>
  <c r="BI118" i="12"/>
  <c r="BH118" i="12"/>
  <c r="BG118" i="12"/>
  <c r="BF118" i="12"/>
  <c r="T118" i="12"/>
  <c r="R118" i="12"/>
  <c r="P118" i="12"/>
  <c r="BI116" i="12"/>
  <c r="BH116" i="12"/>
  <c r="BG116" i="12"/>
  <c r="BF116" i="12"/>
  <c r="T116" i="12"/>
  <c r="R116" i="12"/>
  <c r="P116" i="12"/>
  <c r="BI113" i="12"/>
  <c r="BH113" i="12"/>
  <c r="BG113" i="12"/>
  <c r="BF113" i="12"/>
  <c r="T113" i="12"/>
  <c r="R113" i="12"/>
  <c r="P113" i="12"/>
  <c r="BI111" i="12"/>
  <c r="BH111" i="12"/>
  <c r="BG111" i="12"/>
  <c r="BF111" i="12"/>
  <c r="T111" i="12"/>
  <c r="R111" i="12"/>
  <c r="P111" i="12"/>
  <c r="BI109" i="12"/>
  <c r="BH109" i="12"/>
  <c r="BG109" i="12"/>
  <c r="BF109" i="12"/>
  <c r="T109" i="12"/>
  <c r="R109" i="12"/>
  <c r="P109" i="12"/>
  <c r="BI107" i="12"/>
  <c r="BH107" i="12"/>
  <c r="BG107" i="12"/>
  <c r="BF107" i="12"/>
  <c r="T107" i="12"/>
  <c r="R107" i="12"/>
  <c r="P107" i="12"/>
  <c r="BI105" i="12"/>
  <c r="BH105" i="12"/>
  <c r="BG105" i="12"/>
  <c r="BF105" i="12"/>
  <c r="T105" i="12"/>
  <c r="R105" i="12"/>
  <c r="P105" i="12"/>
  <c r="BI103" i="12"/>
  <c r="BH103" i="12"/>
  <c r="BG103" i="12"/>
  <c r="BF103" i="12"/>
  <c r="T103" i="12"/>
  <c r="R103" i="12"/>
  <c r="P103" i="12"/>
  <c r="BI101" i="12"/>
  <c r="BH101" i="12"/>
  <c r="BG101" i="12"/>
  <c r="BF101" i="12"/>
  <c r="T101" i="12"/>
  <c r="R101" i="12"/>
  <c r="P101" i="12"/>
  <c r="BI99" i="12"/>
  <c r="BH99" i="12"/>
  <c r="BG99" i="12"/>
  <c r="BF99" i="12"/>
  <c r="T99" i="12"/>
  <c r="R99" i="12"/>
  <c r="P99" i="12"/>
  <c r="BI97" i="12"/>
  <c r="BH97" i="12"/>
  <c r="BG97" i="12"/>
  <c r="BF97" i="12"/>
  <c r="T97" i="12"/>
  <c r="R97" i="12"/>
  <c r="P97" i="12"/>
  <c r="J92" i="12"/>
  <c r="J91" i="12"/>
  <c r="F91" i="12"/>
  <c r="F89" i="12"/>
  <c r="E87" i="12"/>
  <c r="J63" i="12"/>
  <c r="J62" i="12"/>
  <c r="F62" i="12"/>
  <c r="F60" i="12"/>
  <c r="E58" i="12"/>
  <c r="J22" i="12"/>
  <c r="E22" i="12"/>
  <c r="F63" i="12"/>
  <c r="J21" i="12"/>
  <c r="J16" i="12"/>
  <c r="J89" i="12"/>
  <c r="E7" i="12"/>
  <c r="E52" i="12" s="1"/>
  <c r="J41" i="11"/>
  <c r="J40" i="11"/>
  <c r="AY68" i="1"/>
  <c r="J39" i="11"/>
  <c r="AX68" i="1"/>
  <c r="BI121" i="11"/>
  <c r="BH121" i="11"/>
  <c r="BG121" i="11"/>
  <c r="BF121" i="11"/>
  <c r="T121" i="11"/>
  <c r="R121" i="11"/>
  <c r="P121" i="11"/>
  <c r="BI119" i="11"/>
  <c r="BH119" i="11"/>
  <c r="BG119" i="11"/>
  <c r="BF119" i="11"/>
  <c r="T119" i="11"/>
  <c r="R119" i="11"/>
  <c r="P119" i="11"/>
  <c r="BI117" i="11"/>
  <c r="BH117" i="11"/>
  <c r="BG117" i="11"/>
  <c r="BF117" i="11"/>
  <c r="T117" i="11"/>
  <c r="R117" i="11"/>
  <c r="P117" i="11"/>
  <c r="BI114" i="11"/>
  <c r="BH114" i="11"/>
  <c r="BG114" i="11"/>
  <c r="BF114" i="11"/>
  <c r="T114" i="11"/>
  <c r="T113" i="11" s="1"/>
  <c r="R114" i="11"/>
  <c r="R113" i="11"/>
  <c r="P114" i="11"/>
  <c r="P113" i="11" s="1"/>
  <c r="BI111" i="11"/>
  <c r="BH111" i="11"/>
  <c r="BG111" i="11"/>
  <c r="BF111" i="11"/>
  <c r="T111" i="11"/>
  <c r="R111" i="11"/>
  <c r="P111" i="11"/>
  <c r="BI109" i="11"/>
  <c r="BH109" i="11"/>
  <c r="BG109" i="11"/>
  <c r="BF109" i="11"/>
  <c r="T109" i="11"/>
  <c r="R109" i="11"/>
  <c r="P109" i="11"/>
  <c r="BI107" i="11"/>
  <c r="BH107" i="11"/>
  <c r="BG107" i="11"/>
  <c r="BF107" i="11"/>
  <c r="T107" i="11"/>
  <c r="R107" i="11"/>
  <c r="P107" i="11"/>
  <c r="BI105" i="11"/>
  <c r="BH105" i="11"/>
  <c r="BG105" i="11"/>
  <c r="BF105" i="11"/>
  <c r="T105" i="11"/>
  <c r="R105" i="11"/>
  <c r="P105" i="11"/>
  <c r="BI103" i="11"/>
  <c r="BH103" i="11"/>
  <c r="BG103" i="11"/>
  <c r="BF103" i="11"/>
  <c r="T103" i="11"/>
  <c r="R103" i="11"/>
  <c r="P103" i="11"/>
  <c r="BI101" i="11"/>
  <c r="BH101" i="11"/>
  <c r="BG101" i="11"/>
  <c r="BF101" i="11"/>
  <c r="T101" i="11"/>
  <c r="R101" i="11"/>
  <c r="P101" i="11"/>
  <c r="BI97" i="11"/>
  <c r="BH97" i="11"/>
  <c r="BG97" i="11"/>
  <c r="BF97" i="11"/>
  <c r="T97" i="11"/>
  <c r="T96" i="11" s="1"/>
  <c r="R97" i="11"/>
  <c r="R96" i="11"/>
  <c r="P97" i="11"/>
  <c r="P96" i="11" s="1"/>
  <c r="J92" i="11"/>
  <c r="J91" i="11"/>
  <c r="F91" i="11"/>
  <c r="F89" i="11"/>
  <c r="E87" i="11"/>
  <c r="J63" i="11"/>
  <c r="J62" i="11"/>
  <c r="F62" i="11"/>
  <c r="F60" i="11"/>
  <c r="E58" i="11"/>
  <c r="J22" i="11"/>
  <c r="E22" i="11"/>
  <c r="F92" i="11"/>
  <c r="J21" i="11"/>
  <c r="J16" i="11"/>
  <c r="J89" i="11" s="1"/>
  <c r="E7" i="11"/>
  <c r="E81" i="11"/>
  <c r="J41" i="10"/>
  <c r="J40" i="10"/>
  <c r="AY67" i="1"/>
  <c r="J39" i="10"/>
  <c r="AX67" i="1"/>
  <c r="BI136" i="10"/>
  <c r="BH136" i="10"/>
  <c r="BG136" i="10"/>
  <c r="BF136" i="10"/>
  <c r="T136" i="10"/>
  <c r="R136" i="10"/>
  <c r="P136" i="10"/>
  <c r="BI134" i="10"/>
  <c r="BH134" i="10"/>
  <c r="BG134" i="10"/>
  <c r="BF134" i="10"/>
  <c r="T134" i="10"/>
  <c r="R134" i="10"/>
  <c r="P134" i="10"/>
  <c r="BI132" i="10"/>
  <c r="BH132" i="10"/>
  <c r="BG132" i="10"/>
  <c r="BF132" i="10"/>
  <c r="T132" i="10"/>
  <c r="R132" i="10"/>
  <c r="P132" i="10"/>
  <c r="BI130" i="10"/>
  <c r="BH130" i="10"/>
  <c r="BG130" i="10"/>
  <c r="BF130" i="10"/>
  <c r="T130" i="10"/>
  <c r="R130" i="10"/>
  <c r="P130" i="10"/>
  <c r="BI127" i="10"/>
  <c r="BH127" i="10"/>
  <c r="BG127" i="10"/>
  <c r="BF127" i="10"/>
  <c r="T127" i="10"/>
  <c r="T126" i="10"/>
  <c r="R127" i="10"/>
  <c r="R126" i="10"/>
  <c r="P127" i="10"/>
  <c r="P126" i="10"/>
  <c r="BI124" i="10"/>
  <c r="BH124" i="10"/>
  <c r="BG124" i="10"/>
  <c r="BF124" i="10"/>
  <c r="T124" i="10"/>
  <c r="R124" i="10"/>
  <c r="P124" i="10"/>
  <c r="BI122" i="10"/>
  <c r="BH122" i="10"/>
  <c r="BG122" i="10"/>
  <c r="BF122" i="10"/>
  <c r="T122" i="10"/>
  <c r="R122" i="10"/>
  <c r="P122" i="10"/>
  <c r="BI120" i="10"/>
  <c r="BH120" i="10"/>
  <c r="BG120" i="10"/>
  <c r="BF120" i="10"/>
  <c r="T120" i="10"/>
  <c r="R120" i="10"/>
  <c r="P120" i="10"/>
  <c r="BI118" i="10"/>
  <c r="BH118" i="10"/>
  <c r="BG118" i="10"/>
  <c r="BF118" i="10"/>
  <c r="T118" i="10"/>
  <c r="R118" i="10"/>
  <c r="P118" i="10"/>
  <c r="BI116" i="10"/>
  <c r="BH116" i="10"/>
  <c r="BG116" i="10"/>
  <c r="BF116" i="10"/>
  <c r="T116" i="10"/>
  <c r="R116" i="10"/>
  <c r="P116" i="10"/>
  <c r="BI114" i="10"/>
  <c r="BH114" i="10"/>
  <c r="BG114" i="10"/>
  <c r="BF114" i="10"/>
  <c r="T114" i="10"/>
  <c r="R114" i="10"/>
  <c r="P114" i="10"/>
  <c r="BI111" i="10"/>
  <c r="BH111" i="10"/>
  <c r="BG111" i="10"/>
  <c r="BF111" i="10"/>
  <c r="T111" i="10"/>
  <c r="R111" i="10"/>
  <c r="P111" i="10"/>
  <c r="BI109" i="10"/>
  <c r="BH109" i="10"/>
  <c r="BG109" i="10"/>
  <c r="BF109" i="10"/>
  <c r="T109" i="10"/>
  <c r="R109" i="10"/>
  <c r="P109" i="10"/>
  <c r="BI107" i="10"/>
  <c r="BH107" i="10"/>
  <c r="BG107" i="10"/>
  <c r="BF107" i="10"/>
  <c r="T107" i="10"/>
  <c r="R107" i="10"/>
  <c r="P107" i="10"/>
  <c r="BI105" i="10"/>
  <c r="BH105" i="10"/>
  <c r="BG105" i="10"/>
  <c r="BF105" i="10"/>
  <c r="T105" i="10"/>
  <c r="R105" i="10"/>
  <c r="P105" i="10"/>
  <c r="BI103" i="10"/>
  <c r="BH103" i="10"/>
  <c r="BG103" i="10"/>
  <c r="BF103" i="10"/>
  <c r="T103" i="10"/>
  <c r="R103" i="10"/>
  <c r="P103" i="10"/>
  <c r="BI101" i="10"/>
  <c r="BH101" i="10"/>
  <c r="BG101" i="10"/>
  <c r="BF101" i="10"/>
  <c r="T101" i="10"/>
  <c r="R101" i="10"/>
  <c r="P101" i="10"/>
  <c r="BI99" i="10"/>
  <c r="BH99" i="10"/>
  <c r="BG99" i="10"/>
  <c r="BF99" i="10"/>
  <c r="T99" i="10"/>
  <c r="R99" i="10"/>
  <c r="P99" i="10"/>
  <c r="BI97" i="10"/>
  <c r="BH97" i="10"/>
  <c r="BG97" i="10"/>
  <c r="BF97" i="10"/>
  <c r="T97" i="10"/>
  <c r="R97" i="10"/>
  <c r="P97" i="10"/>
  <c r="J92" i="10"/>
  <c r="J91" i="10"/>
  <c r="F91" i="10"/>
  <c r="F89" i="10"/>
  <c r="E87" i="10"/>
  <c r="J63" i="10"/>
  <c r="J62" i="10"/>
  <c r="F62" i="10"/>
  <c r="F60" i="10"/>
  <c r="E58" i="10"/>
  <c r="J22" i="10"/>
  <c r="E22" i="10"/>
  <c r="F63" i="10" s="1"/>
  <c r="J21" i="10"/>
  <c r="J16" i="10"/>
  <c r="J60" i="10"/>
  <c r="E7" i="10"/>
  <c r="E81" i="10"/>
  <c r="J41" i="9"/>
  <c r="J40" i="9"/>
  <c r="AY65" i="1" s="1"/>
  <c r="J39" i="9"/>
  <c r="AX65" i="1"/>
  <c r="BI132" i="9"/>
  <c r="BH132" i="9"/>
  <c r="BG132" i="9"/>
  <c r="BF132" i="9"/>
  <c r="T132" i="9"/>
  <c r="R132" i="9"/>
  <c r="P132" i="9"/>
  <c r="BI130" i="9"/>
  <c r="BH130" i="9"/>
  <c r="BG130" i="9"/>
  <c r="BF130" i="9"/>
  <c r="T130" i="9"/>
  <c r="R130" i="9"/>
  <c r="P130" i="9"/>
  <c r="BI128" i="9"/>
  <c r="BH128" i="9"/>
  <c r="BG128" i="9"/>
  <c r="BF128" i="9"/>
  <c r="T128" i="9"/>
  <c r="R128" i="9"/>
  <c r="P128" i="9"/>
  <c r="BI126" i="9"/>
  <c r="BH126" i="9"/>
  <c r="BG126" i="9"/>
  <c r="BF126" i="9"/>
  <c r="T126" i="9"/>
  <c r="R126" i="9"/>
  <c r="P126" i="9"/>
  <c r="BI124" i="9"/>
  <c r="BH124" i="9"/>
  <c r="BG124" i="9"/>
  <c r="BF124" i="9"/>
  <c r="T124" i="9"/>
  <c r="R124" i="9"/>
  <c r="P124" i="9"/>
  <c r="BI122" i="9"/>
  <c r="BH122" i="9"/>
  <c r="BG122" i="9"/>
  <c r="BF122" i="9"/>
  <c r="T122" i="9"/>
  <c r="R122" i="9"/>
  <c r="P122" i="9"/>
  <c r="BI120" i="9"/>
  <c r="BH120" i="9"/>
  <c r="BG120" i="9"/>
  <c r="BF120" i="9"/>
  <c r="T120" i="9"/>
  <c r="R120" i="9"/>
  <c r="P120" i="9"/>
  <c r="BI118" i="9"/>
  <c r="BH118" i="9"/>
  <c r="BG118" i="9"/>
  <c r="BF118" i="9"/>
  <c r="T118" i="9"/>
  <c r="R118" i="9"/>
  <c r="P118" i="9"/>
  <c r="BI116" i="9"/>
  <c r="BH116" i="9"/>
  <c r="BG116" i="9"/>
  <c r="BF116" i="9"/>
  <c r="T116" i="9"/>
  <c r="R116" i="9"/>
  <c r="P116" i="9"/>
  <c r="BI114" i="9"/>
  <c r="BH114" i="9"/>
  <c r="BG114" i="9"/>
  <c r="BF114" i="9"/>
  <c r="T114" i="9"/>
  <c r="R114" i="9"/>
  <c r="P114" i="9"/>
  <c r="BI112" i="9"/>
  <c r="BH112" i="9"/>
  <c r="BG112" i="9"/>
  <c r="BF112" i="9"/>
  <c r="T112" i="9"/>
  <c r="R112" i="9"/>
  <c r="P112" i="9"/>
  <c r="BI109" i="9"/>
  <c r="BH109" i="9"/>
  <c r="BG109" i="9"/>
  <c r="BF109" i="9"/>
  <c r="T109" i="9"/>
  <c r="R109" i="9"/>
  <c r="P109" i="9"/>
  <c r="BI107" i="9"/>
  <c r="BH107" i="9"/>
  <c r="BG107" i="9"/>
  <c r="BF107" i="9"/>
  <c r="T107" i="9"/>
  <c r="R107" i="9"/>
  <c r="P107" i="9"/>
  <c r="BI105" i="9"/>
  <c r="BH105" i="9"/>
  <c r="BG105" i="9"/>
  <c r="BF105" i="9"/>
  <c r="T105" i="9"/>
  <c r="R105" i="9"/>
  <c r="P105" i="9"/>
  <c r="BI103" i="9"/>
  <c r="BH103" i="9"/>
  <c r="BG103" i="9"/>
  <c r="BF103" i="9"/>
  <c r="T103" i="9"/>
  <c r="R103" i="9"/>
  <c r="P103" i="9"/>
  <c r="BI101" i="9"/>
  <c r="BH101" i="9"/>
  <c r="BG101" i="9"/>
  <c r="BF101" i="9"/>
  <c r="T101" i="9"/>
  <c r="R101" i="9"/>
  <c r="P101" i="9"/>
  <c r="BI99" i="9"/>
  <c r="BH99" i="9"/>
  <c r="BG99" i="9"/>
  <c r="BF99" i="9"/>
  <c r="T99" i="9"/>
  <c r="R99" i="9"/>
  <c r="P99" i="9"/>
  <c r="BI97" i="9"/>
  <c r="BH97" i="9"/>
  <c r="BG97" i="9"/>
  <c r="BF97" i="9"/>
  <c r="T97" i="9"/>
  <c r="R97" i="9"/>
  <c r="P97" i="9"/>
  <c r="J91" i="9"/>
  <c r="J90" i="9"/>
  <c r="F90" i="9"/>
  <c r="F88" i="9"/>
  <c r="E86" i="9"/>
  <c r="J63" i="9"/>
  <c r="J62" i="9"/>
  <c r="F62" i="9"/>
  <c r="F60" i="9"/>
  <c r="E58" i="9"/>
  <c r="J22" i="9"/>
  <c r="E22" i="9"/>
  <c r="F63" i="9"/>
  <c r="J21" i="9"/>
  <c r="J16" i="9"/>
  <c r="J88" i="9" s="1"/>
  <c r="E7" i="9"/>
  <c r="E80" i="9"/>
  <c r="J39" i="8"/>
  <c r="J38" i="8"/>
  <c r="AY64" i="1"/>
  <c r="J37" i="8"/>
  <c r="AX64" i="1"/>
  <c r="BI238" i="8"/>
  <c r="BH238" i="8"/>
  <c r="BG238" i="8"/>
  <c r="BF238" i="8"/>
  <c r="T238" i="8"/>
  <c r="R238" i="8"/>
  <c r="P238" i="8"/>
  <c r="BI236" i="8"/>
  <c r="BH236" i="8"/>
  <c r="BG236" i="8"/>
  <c r="BF236" i="8"/>
  <c r="T236" i="8"/>
  <c r="R236" i="8"/>
  <c r="P236" i="8"/>
  <c r="BI234" i="8"/>
  <c r="BH234" i="8"/>
  <c r="BG234" i="8"/>
  <c r="BF234" i="8"/>
  <c r="T234" i="8"/>
  <c r="R234" i="8"/>
  <c r="P234" i="8"/>
  <c r="BI232" i="8"/>
  <c r="BH232" i="8"/>
  <c r="BG232" i="8"/>
  <c r="BF232" i="8"/>
  <c r="T232" i="8"/>
  <c r="R232" i="8"/>
  <c r="P232" i="8"/>
  <c r="BI229" i="8"/>
  <c r="BH229" i="8"/>
  <c r="BG229" i="8"/>
  <c r="BF229" i="8"/>
  <c r="T229" i="8"/>
  <c r="R229" i="8"/>
  <c r="P229" i="8"/>
  <c r="BI227" i="8"/>
  <c r="BH227" i="8"/>
  <c r="BG227" i="8"/>
  <c r="BF227" i="8"/>
  <c r="T227" i="8"/>
  <c r="R227" i="8"/>
  <c r="P227" i="8"/>
  <c r="BI225" i="8"/>
  <c r="BH225" i="8"/>
  <c r="BG225" i="8"/>
  <c r="BF225" i="8"/>
  <c r="T225" i="8"/>
  <c r="R225" i="8"/>
  <c r="P225" i="8"/>
  <c r="BI223" i="8"/>
  <c r="BH223" i="8"/>
  <c r="BG223" i="8"/>
  <c r="BF223" i="8"/>
  <c r="T223" i="8"/>
  <c r="R223" i="8"/>
  <c r="P223" i="8"/>
  <c r="BI221" i="8"/>
  <c r="BH221" i="8"/>
  <c r="BG221" i="8"/>
  <c r="BF221" i="8"/>
  <c r="T221" i="8"/>
  <c r="R221" i="8"/>
  <c r="P221" i="8"/>
  <c r="BI219" i="8"/>
  <c r="BH219" i="8"/>
  <c r="BG219" i="8"/>
  <c r="BF219" i="8"/>
  <c r="T219" i="8"/>
  <c r="R219" i="8"/>
  <c r="P219" i="8"/>
  <c r="BI217" i="8"/>
  <c r="BH217" i="8"/>
  <c r="BG217" i="8"/>
  <c r="BF217" i="8"/>
  <c r="T217" i="8"/>
  <c r="R217" i="8"/>
  <c r="P217" i="8"/>
  <c r="BI215" i="8"/>
  <c r="BH215" i="8"/>
  <c r="BG215" i="8"/>
  <c r="BF215" i="8"/>
  <c r="T215" i="8"/>
  <c r="R215" i="8"/>
  <c r="P215" i="8"/>
  <c r="BI213" i="8"/>
  <c r="BH213" i="8"/>
  <c r="BG213" i="8"/>
  <c r="BF213" i="8"/>
  <c r="T213" i="8"/>
  <c r="R213" i="8"/>
  <c r="P213" i="8"/>
  <c r="BI211" i="8"/>
  <c r="BH211" i="8"/>
  <c r="BG211" i="8"/>
  <c r="BF211" i="8"/>
  <c r="T211" i="8"/>
  <c r="R211" i="8"/>
  <c r="P211" i="8"/>
  <c r="BI209" i="8"/>
  <c r="BH209" i="8"/>
  <c r="BG209" i="8"/>
  <c r="BF209" i="8"/>
  <c r="T209" i="8"/>
  <c r="R209" i="8"/>
  <c r="P209" i="8"/>
  <c r="BI207" i="8"/>
  <c r="BH207" i="8"/>
  <c r="BG207" i="8"/>
  <c r="BF207" i="8"/>
  <c r="T207" i="8"/>
  <c r="R207" i="8"/>
  <c r="P207" i="8"/>
  <c r="BI205" i="8"/>
  <c r="BH205" i="8"/>
  <c r="BG205" i="8"/>
  <c r="BF205" i="8"/>
  <c r="T205" i="8"/>
  <c r="R205" i="8"/>
  <c r="P205" i="8"/>
  <c r="BI203" i="8"/>
  <c r="BH203" i="8"/>
  <c r="BG203" i="8"/>
  <c r="BF203" i="8"/>
  <c r="T203" i="8"/>
  <c r="R203" i="8"/>
  <c r="P203" i="8"/>
  <c r="BI201" i="8"/>
  <c r="BH201" i="8"/>
  <c r="BG201" i="8"/>
  <c r="BF201" i="8"/>
  <c r="T201" i="8"/>
  <c r="R201" i="8"/>
  <c r="P201" i="8"/>
  <c r="BI199" i="8"/>
  <c r="BH199" i="8"/>
  <c r="BG199" i="8"/>
  <c r="BF199" i="8"/>
  <c r="T199" i="8"/>
  <c r="R199" i="8"/>
  <c r="P199" i="8"/>
  <c r="BI197" i="8"/>
  <c r="BH197" i="8"/>
  <c r="BG197" i="8"/>
  <c r="BF197" i="8"/>
  <c r="T197" i="8"/>
  <c r="R197" i="8"/>
  <c r="P197" i="8"/>
  <c r="BI195" i="8"/>
  <c r="BH195" i="8"/>
  <c r="BG195" i="8"/>
  <c r="BF195" i="8"/>
  <c r="T195" i="8"/>
  <c r="R195" i="8"/>
  <c r="P195" i="8"/>
  <c r="BI193" i="8"/>
  <c r="BH193" i="8"/>
  <c r="BG193" i="8"/>
  <c r="BF193" i="8"/>
  <c r="T193" i="8"/>
  <c r="R193" i="8"/>
  <c r="P193" i="8"/>
  <c r="BI190" i="8"/>
  <c r="BH190" i="8"/>
  <c r="BG190" i="8"/>
  <c r="BF190" i="8"/>
  <c r="T190" i="8"/>
  <c r="R190" i="8"/>
  <c r="P190" i="8"/>
  <c r="BI188" i="8"/>
  <c r="BH188" i="8"/>
  <c r="BG188" i="8"/>
  <c r="BF188" i="8"/>
  <c r="T188" i="8"/>
  <c r="R188" i="8"/>
  <c r="P188" i="8"/>
  <c r="BI185" i="8"/>
  <c r="BH185" i="8"/>
  <c r="BG185" i="8"/>
  <c r="BF185" i="8"/>
  <c r="T185" i="8"/>
  <c r="R185" i="8"/>
  <c r="P185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7" i="8"/>
  <c r="BH167" i="8"/>
  <c r="BG167" i="8"/>
  <c r="BF167" i="8"/>
  <c r="T167" i="8"/>
  <c r="R167" i="8"/>
  <c r="P167" i="8"/>
  <c r="BI164" i="8"/>
  <c r="BH164" i="8"/>
  <c r="BG164" i="8"/>
  <c r="BF164" i="8"/>
  <c r="T164" i="8"/>
  <c r="R164" i="8"/>
  <c r="P164" i="8"/>
  <c r="BI162" i="8"/>
  <c r="BH162" i="8"/>
  <c r="BG162" i="8"/>
  <c r="BF162" i="8"/>
  <c r="T162" i="8"/>
  <c r="R162" i="8"/>
  <c r="P162" i="8"/>
  <c r="BI160" i="8"/>
  <c r="BH160" i="8"/>
  <c r="BG160" i="8"/>
  <c r="BF160" i="8"/>
  <c r="T160" i="8"/>
  <c r="R160" i="8"/>
  <c r="P160" i="8"/>
  <c r="BI158" i="8"/>
  <c r="BH158" i="8"/>
  <c r="BG158" i="8"/>
  <c r="BF158" i="8"/>
  <c r="T158" i="8"/>
  <c r="R158" i="8"/>
  <c r="P158" i="8"/>
  <c r="BI156" i="8"/>
  <c r="BH156" i="8"/>
  <c r="BG156" i="8"/>
  <c r="BF156" i="8"/>
  <c r="T156" i="8"/>
  <c r="R156" i="8"/>
  <c r="P156" i="8"/>
  <c r="BI154" i="8"/>
  <c r="BH154" i="8"/>
  <c r="BG154" i="8"/>
  <c r="BF154" i="8"/>
  <c r="T154" i="8"/>
  <c r="R154" i="8"/>
  <c r="P154" i="8"/>
  <c r="BI152" i="8"/>
  <c r="BH152" i="8"/>
  <c r="BG152" i="8"/>
  <c r="BF152" i="8"/>
  <c r="T152" i="8"/>
  <c r="R152" i="8"/>
  <c r="P152" i="8"/>
  <c r="BI150" i="8"/>
  <c r="BH150" i="8"/>
  <c r="BG150" i="8"/>
  <c r="BF150" i="8"/>
  <c r="T150" i="8"/>
  <c r="R150" i="8"/>
  <c r="P150" i="8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3" i="8"/>
  <c r="BH143" i="8"/>
  <c r="BG143" i="8"/>
  <c r="BF143" i="8"/>
  <c r="T143" i="8"/>
  <c r="R143" i="8"/>
  <c r="P143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7" i="8"/>
  <c r="BH137" i="8"/>
  <c r="BG137" i="8"/>
  <c r="BF137" i="8"/>
  <c r="T137" i="8"/>
  <c r="R137" i="8"/>
  <c r="P137" i="8"/>
  <c r="BI135" i="8"/>
  <c r="BH135" i="8"/>
  <c r="BG135" i="8"/>
  <c r="BF135" i="8"/>
  <c r="T135" i="8"/>
  <c r="R135" i="8"/>
  <c r="P135" i="8"/>
  <c r="BI133" i="8"/>
  <c r="BH133" i="8"/>
  <c r="BG133" i="8"/>
  <c r="BF133" i="8"/>
  <c r="T133" i="8"/>
  <c r="R133" i="8"/>
  <c r="P133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BI122" i="8"/>
  <c r="BH122" i="8"/>
  <c r="BG122" i="8"/>
  <c r="BF122" i="8"/>
  <c r="T122" i="8"/>
  <c r="R122" i="8"/>
  <c r="P122" i="8"/>
  <c r="BI120" i="8"/>
  <c r="BH120" i="8"/>
  <c r="BG120" i="8"/>
  <c r="BF120" i="8"/>
  <c r="T120" i="8"/>
  <c r="R120" i="8"/>
  <c r="P120" i="8"/>
  <c r="BI118" i="8"/>
  <c r="BH118" i="8"/>
  <c r="BG118" i="8"/>
  <c r="BF118" i="8"/>
  <c r="T118" i="8"/>
  <c r="R118" i="8"/>
  <c r="P118" i="8"/>
  <c r="BI116" i="8"/>
  <c r="BH116" i="8"/>
  <c r="BG116" i="8"/>
  <c r="BF116" i="8"/>
  <c r="T116" i="8"/>
  <c r="R116" i="8"/>
  <c r="P116" i="8"/>
  <c r="BI114" i="8"/>
  <c r="BH114" i="8"/>
  <c r="BG114" i="8"/>
  <c r="BF114" i="8"/>
  <c r="T114" i="8"/>
  <c r="R114" i="8"/>
  <c r="P114" i="8"/>
  <c r="BI112" i="8"/>
  <c r="BH112" i="8"/>
  <c r="BG112" i="8"/>
  <c r="BF112" i="8"/>
  <c r="T112" i="8"/>
  <c r="R112" i="8"/>
  <c r="P112" i="8"/>
  <c r="BI110" i="8"/>
  <c r="BH110" i="8"/>
  <c r="BG110" i="8"/>
  <c r="BF110" i="8"/>
  <c r="T110" i="8"/>
  <c r="R110" i="8"/>
  <c r="P110" i="8"/>
  <c r="BI108" i="8"/>
  <c r="BH108" i="8"/>
  <c r="BG108" i="8"/>
  <c r="BF108" i="8"/>
  <c r="T108" i="8"/>
  <c r="R108" i="8"/>
  <c r="P108" i="8"/>
  <c r="BI106" i="8"/>
  <c r="BH106" i="8"/>
  <c r="BG106" i="8"/>
  <c r="BF106" i="8"/>
  <c r="T106" i="8"/>
  <c r="R106" i="8"/>
  <c r="P106" i="8"/>
  <c r="BI104" i="8"/>
  <c r="BH104" i="8"/>
  <c r="BG104" i="8"/>
  <c r="BF104" i="8"/>
  <c r="T104" i="8"/>
  <c r="R104" i="8"/>
  <c r="P104" i="8"/>
  <c r="BI102" i="8"/>
  <c r="BH102" i="8"/>
  <c r="BG102" i="8"/>
  <c r="BF102" i="8"/>
  <c r="T102" i="8"/>
  <c r="R102" i="8"/>
  <c r="P102" i="8"/>
  <c r="BI99" i="8"/>
  <c r="BH99" i="8"/>
  <c r="BG99" i="8"/>
  <c r="BF99" i="8"/>
  <c r="T99" i="8"/>
  <c r="T98" i="8"/>
  <c r="R99" i="8"/>
  <c r="R98" i="8"/>
  <c r="P99" i="8"/>
  <c r="P98" i="8"/>
  <c r="J92" i="8"/>
  <c r="J91" i="8"/>
  <c r="F91" i="8"/>
  <c r="F89" i="8"/>
  <c r="E87" i="8"/>
  <c r="J59" i="8"/>
  <c r="J58" i="8"/>
  <c r="F58" i="8"/>
  <c r="F56" i="8"/>
  <c r="E54" i="8"/>
  <c r="J20" i="8"/>
  <c r="E20" i="8"/>
  <c r="F59" i="8" s="1"/>
  <c r="J19" i="8"/>
  <c r="J14" i="8"/>
  <c r="J89" i="8"/>
  <c r="E7" i="8"/>
  <c r="E50" i="8"/>
  <c r="J39" i="7"/>
  <c r="J38" i="7"/>
  <c r="AY62" i="1" s="1"/>
  <c r="J37" i="7"/>
  <c r="AX62" i="1"/>
  <c r="BI164" i="7"/>
  <c r="BH164" i="7"/>
  <c r="BG164" i="7"/>
  <c r="BF164" i="7"/>
  <c r="T164" i="7"/>
  <c r="R164" i="7"/>
  <c r="P164" i="7"/>
  <c r="BI162" i="7"/>
  <c r="BH162" i="7"/>
  <c r="BG162" i="7"/>
  <c r="BF162" i="7"/>
  <c r="T162" i="7"/>
  <c r="R162" i="7"/>
  <c r="P162" i="7"/>
  <c r="BI160" i="7"/>
  <c r="BH160" i="7"/>
  <c r="BG160" i="7"/>
  <c r="BF160" i="7"/>
  <c r="T160" i="7"/>
  <c r="R160" i="7"/>
  <c r="P160" i="7"/>
  <c r="BI158" i="7"/>
  <c r="BH158" i="7"/>
  <c r="BG158" i="7"/>
  <c r="BF158" i="7"/>
  <c r="T158" i="7"/>
  <c r="R158" i="7"/>
  <c r="P158" i="7"/>
  <c r="BI156" i="7"/>
  <c r="BH156" i="7"/>
  <c r="BG156" i="7"/>
  <c r="BF156" i="7"/>
  <c r="T156" i="7"/>
  <c r="R156" i="7"/>
  <c r="P156" i="7"/>
  <c r="BI153" i="7"/>
  <c r="BH153" i="7"/>
  <c r="BG153" i="7"/>
  <c r="BF153" i="7"/>
  <c r="T153" i="7"/>
  <c r="T152" i="7"/>
  <c r="R153" i="7"/>
  <c r="R152" i="7"/>
  <c r="P153" i="7"/>
  <c r="P152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R127" i="7"/>
  <c r="P127" i="7"/>
  <c r="BI124" i="7"/>
  <c r="BH124" i="7"/>
  <c r="BG124" i="7"/>
  <c r="BF124" i="7"/>
  <c r="T124" i="7"/>
  <c r="R124" i="7"/>
  <c r="P124" i="7"/>
  <c r="BI122" i="7"/>
  <c r="BH122" i="7"/>
  <c r="BG122" i="7"/>
  <c r="BF122" i="7"/>
  <c r="T122" i="7"/>
  <c r="R122" i="7"/>
  <c r="P122" i="7"/>
  <c r="BI120" i="7"/>
  <c r="BH120" i="7"/>
  <c r="BG120" i="7"/>
  <c r="BF120" i="7"/>
  <c r="T120" i="7"/>
  <c r="R120" i="7"/>
  <c r="P120" i="7"/>
  <c r="BI118" i="7"/>
  <c r="BH118" i="7"/>
  <c r="BG118" i="7"/>
  <c r="BF118" i="7"/>
  <c r="T118" i="7"/>
  <c r="R118" i="7"/>
  <c r="P118" i="7"/>
  <c r="BI116" i="7"/>
  <c r="BH116" i="7"/>
  <c r="BG116" i="7"/>
  <c r="BF116" i="7"/>
  <c r="T116" i="7"/>
  <c r="R116" i="7"/>
  <c r="P116" i="7"/>
  <c r="BI114" i="7"/>
  <c r="BH114" i="7"/>
  <c r="BG114" i="7"/>
  <c r="BF114" i="7"/>
  <c r="T114" i="7"/>
  <c r="R114" i="7"/>
  <c r="P114" i="7"/>
  <c r="BI112" i="7"/>
  <c r="BH112" i="7"/>
  <c r="BG112" i="7"/>
  <c r="BF112" i="7"/>
  <c r="T112" i="7"/>
  <c r="R112" i="7"/>
  <c r="P112" i="7"/>
  <c r="BI110" i="7"/>
  <c r="BH110" i="7"/>
  <c r="BG110" i="7"/>
  <c r="BF110" i="7"/>
  <c r="T110" i="7"/>
  <c r="R110" i="7"/>
  <c r="P110" i="7"/>
  <c r="BI108" i="7"/>
  <c r="BH108" i="7"/>
  <c r="BG108" i="7"/>
  <c r="BF108" i="7"/>
  <c r="T108" i="7"/>
  <c r="R108" i="7"/>
  <c r="P108" i="7"/>
  <c r="BI106" i="7"/>
  <c r="BH106" i="7"/>
  <c r="BG106" i="7"/>
  <c r="BF106" i="7"/>
  <c r="T106" i="7"/>
  <c r="R106" i="7"/>
  <c r="P106" i="7"/>
  <c r="BI104" i="7"/>
  <c r="BH104" i="7"/>
  <c r="BG104" i="7"/>
  <c r="BF104" i="7"/>
  <c r="T104" i="7"/>
  <c r="R104" i="7"/>
  <c r="P104" i="7"/>
  <c r="BI102" i="7"/>
  <c r="BH102" i="7"/>
  <c r="BG102" i="7"/>
  <c r="BF102" i="7"/>
  <c r="T102" i="7"/>
  <c r="R102" i="7"/>
  <c r="P102" i="7"/>
  <c r="BI100" i="7"/>
  <c r="BH100" i="7"/>
  <c r="BG100" i="7"/>
  <c r="BF100" i="7"/>
  <c r="T100" i="7"/>
  <c r="R100" i="7"/>
  <c r="P100" i="7"/>
  <c r="BI98" i="7"/>
  <c r="BH98" i="7"/>
  <c r="BG98" i="7"/>
  <c r="BF98" i="7"/>
  <c r="T98" i="7"/>
  <c r="R98" i="7"/>
  <c r="P98" i="7"/>
  <c r="BI96" i="7"/>
  <c r="BH96" i="7"/>
  <c r="BG96" i="7"/>
  <c r="BF96" i="7"/>
  <c r="T96" i="7"/>
  <c r="R96" i="7"/>
  <c r="P96" i="7"/>
  <c r="BI94" i="7"/>
  <c r="BH94" i="7"/>
  <c r="BG94" i="7"/>
  <c r="BF94" i="7"/>
  <c r="T94" i="7"/>
  <c r="R94" i="7"/>
  <c r="P94" i="7"/>
  <c r="BI92" i="7"/>
  <c r="BH92" i="7"/>
  <c r="BG92" i="7"/>
  <c r="BF92" i="7"/>
  <c r="T92" i="7"/>
  <c r="R92" i="7"/>
  <c r="P92" i="7"/>
  <c r="BI90" i="7"/>
  <c r="BH90" i="7"/>
  <c r="BG90" i="7"/>
  <c r="BF90" i="7"/>
  <c r="T90" i="7"/>
  <c r="R90" i="7"/>
  <c r="P90" i="7"/>
  <c r="J86" i="7"/>
  <c r="J85" i="7"/>
  <c r="F85" i="7"/>
  <c r="F83" i="7"/>
  <c r="E81" i="7"/>
  <c r="J59" i="7"/>
  <c r="J58" i="7"/>
  <c r="F58" i="7"/>
  <c r="F56" i="7"/>
  <c r="E54" i="7"/>
  <c r="J20" i="7"/>
  <c r="E20" i="7"/>
  <c r="F59" i="7"/>
  <c r="J19" i="7"/>
  <c r="J14" i="7"/>
  <c r="J83" i="7"/>
  <c r="E7" i="7"/>
  <c r="E50" i="7"/>
  <c r="J41" i="6"/>
  <c r="J40" i="6"/>
  <c r="AY61" i="1"/>
  <c r="J39" i="6"/>
  <c r="AX61" i="1" s="1"/>
  <c r="BI251" i="6"/>
  <c r="BH251" i="6"/>
  <c r="BG251" i="6"/>
  <c r="BF251" i="6"/>
  <c r="T251" i="6"/>
  <c r="R251" i="6"/>
  <c r="P251" i="6"/>
  <c r="BI248" i="6"/>
  <c r="BH248" i="6"/>
  <c r="BG248" i="6"/>
  <c r="BF248" i="6"/>
  <c r="T248" i="6"/>
  <c r="R248" i="6"/>
  <c r="P248" i="6"/>
  <c r="BI245" i="6"/>
  <c r="BH245" i="6"/>
  <c r="BG245" i="6"/>
  <c r="BF245" i="6"/>
  <c r="T245" i="6"/>
  <c r="R245" i="6"/>
  <c r="P245" i="6"/>
  <c r="BI241" i="6"/>
  <c r="BH241" i="6"/>
  <c r="BG241" i="6"/>
  <c r="BF241" i="6"/>
  <c r="T241" i="6"/>
  <c r="R241" i="6"/>
  <c r="P241" i="6"/>
  <c r="BI238" i="6"/>
  <c r="BH238" i="6"/>
  <c r="BG238" i="6"/>
  <c r="BF238" i="6"/>
  <c r="T238" i="6"/>
  <c r="R238" i="6"/>
  <c r="P238" i="6"/>
  <c r="BI235" i="6"/>
  <c r="BH235" i="6"/>
  <c r="BG235" i="6"/>
  <c r="BF235" i="6"/>
  <c r="T235" i="6"/>
  <c r="R235" i="6"/>
  <c r="P235" i="6"/>
  <c r="BI232" i="6"/>
  <c r="BH232" i="6"/>
  <c r="BG232" i="6"/>
  <c r="BF232" i="6"/>
  <c r="T232" i="6"/>
  <c r="R232" i="6"/>
  <c r="P232" i="6"/>
  <c r="BI229" i="6"/>
  <c r="BH229" i="6"/>
  <c r="BG229" i="6"/>
  <c r="BF229" i="6"/>
  <c r="T229" i="6"/>
  <c r="R229" i="6"/>
  <c r="P229" i="6"/>
  <c r="BI226" i="6"/>
  <c r="BH226" i="6"/>
  <c r="BG226" i="6"/>
  <c r="BF226" i="6"/>
  <c r="T226" i="6"/>
  <c r="R226" i="6"/>
  <c r="P226" i="6"/>
  <c r="BI224" i="6"/>
  <c r="BH224" i="6"/>
  <c r="BG224" i="6"/>
  <c r="BF224" i="6"/>
  <c r="T224" i="6"/>
  <c r="R224" i="6"/>
  <c r="P224" i="6"/>
  <c r="BI222" i="6"/>
  <c r="BH222" i="6"/>
  <c r="BG222" i="6"/>
  <c r="BF222" i="6"/>
  <c r="T222" i="6"/>
  <c r="R222" i="6"/>
  <c r="P222" i="6"/>
  <c r="BI220" i="6"/>
  <c r="BH220" i="6"/>
  <c r="BG220" i="6"/>
  <c r="BF220" i="6"/>
  <c r="T220" i="6"/>
  <c r="R220" i="6"/>
  <c r="P220" i="6"/>
  <c r="BI218" i="6"/>
  <c r="BH218" i="6"/>
  <c r="BG218" i="6"/>
  <c r="BF218" i="6"/>
  <c r="T218" i="6"/>
  <c r="R218" i="6"/>
  <c r="P218" i="6"/>
  <c r="BI214" i="6"/>
  <c r="BH214" i="6"/>
  <c r="BG214" i="6"/>
  <c r="BF214" i="6"/>
  <c r="T214" i="6"/>
  <c r="R214" i="6"/>
  <c r="P214" i="6"/>
  <c r="BI212" i="6"/>
  <c r="BH212" i="6"/>
  <c r="BG212" i="6"/>
  <c r="BF212" i="6"/>
  <c r="T212" i="6"/>
  <c r="R212" i="6"/>
  <c r="P212" i="6"/>
  <c r="BI210" i="6"/>
  <c r="BH210" i="6"/>
  <c r="BG210" i="6"/>
  <c r="BF210" i="6"/>
  <c r="T210" i="6"/>
  <c r="R210" i="6"/>
  <c r="P210" i="6"/>
  <c r="BI208" i="6"/>
  <c r="BH208" i="6"/>
  <c r="BG208" i="6"/>
  <c r="BF208" i="6"/>
  <c r="T208" i="6"/>
  <c r="R208" i="6"/>
  <c r="P208" i="6"/>
  <c r="BI206" i="6"/>
  <c r="BH206" i="6"/>
  <c r="BG206" i="6"/>
  <c r="BF206" i="6"/>
  <c r="T206" i="6"/>
  <c r="R206" i="6"/>
  <c r="P206" i="6"/>
  <c r="BI204" i="6"/>
  <c r="BH204" i="6"/>
  <c r="BG204" i="6"/>
  <c r="BF204" i="6"/>
  <c r="T204" i="6"/>
  <c r="R204" i="6"/>
  <c r="P204" i="6"/>
  <c r="BI202" i="6"/>
  <c r="BH202" i="6"/>
  <c r="BG202" i="6"/>
  <c r="BF202" i="6"/>
  <c r="T202" i="6"/>
  <c r="R202" i="6"/>
  <c r="P202" i="6"/>
  <c r="BI200" i="6"/>
  <c r="BH200" i="6"/>
  <c r="BG200" i="6"/>
  <c r="BF200" i="6"/>
  <c r="T200" i="6"/>
  <c r="R200" i="6"/>
  <c r="P200" i="6"/>
  <c r="BI198" i="6"/>
  <c r="BH198" i="6"/>
  <c r="BG198" i="6"/>
  <c r="BF198" i="6"/>
  <c r="T198" i="6"/>
  <c r="R198" i="6"/>
  <c r="P198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2" i="6"/>
  <c r="BH192" i="6"/>
  <c r="BG192" i="6"/>
  <c r="BF192" i="6"/>
  <c r="T192" i="6"/>
  <c r="R192" i="6"/>
  <c r="P192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3" i="6"/>
  <c r="BH183" i="6"/>
  <c r="BG183" i="6"/>
  <c r="BF183" i="6"/>
  <c r="T183" i="6"/>
  <c r="R183" i="6"/>
  <c r="P183" i="6"/>
  <c r="BI181" i="6"/>
  <c r="BH181" i="6"/>
  <c r="BG181" i="6"/>
  <c r="BF181" i="6"/>
  <c r="T181" i="6"/>
  <c r="R181" i="6"/>
  <c r="P181" i="6"/>
  <c r="BI179" i="6"/>
  <c r="BH179" i="6"/>
  <c r="BG179" i="6"/>
  <c r="BF179" i="6"/>
  <c r="T179" i="6"/>
  <c r="R179" i="6"/>
  <c r="P179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1" i="6"/>
  <c r="BH151" i="6"/>
  <c r="BG151" i="6"/>
  <c r="BF151" i="6"/>
  <c r="T151" i="6"/>
  <c r="R151" i="6"/>
  <c r="P151" i="6"/>
  <c r="BI148" i="6"/>
  <c r="BH148" i="6"/>
  <c r="BG148" i="6"/>
  <c r="BF148" i="6"/>
  <c r="T148" i="6"/>
  <c r="R148" i="6"/>
  <c r="P148" i="6"/>
  <c r="BI145" i="6"/>
  <c r="BH145" i="6"/>
  <c r="BG145" i="6"/>
  <c r="BF145" i="6"/>
  <c r="T145" i="6"/>
  <c r="R145" i="6"/>
  <c r="P145" i="6"/>
  <c r="BI142" i="6"/>
  <c r="BH142" i="6"/>
  <c r="BG142" i="6"/>
  <c r="BF142" i="6"/>
  <c r="T142" i="6"/>
  <c r="R142" i="6"/>
  <c r="P142" i="6"/>
  <c r="BI139" i="6"/>
  <c r="BH139" i="6"/>
  <c r="BG139" i="6"/>
  <c r="BF139" i="6"/>
  <c r="T139" i="6"/>
  <c r="R139" i="6"/>
  <c r="P139" i="6"/>
  <c r="BI136" i="6"/>
  <c r="BH136" i="6"/>
  <c r="BG136" i="6"/>
  <c r="BF136" i="6"/>
  <c r="T136" i="6"/>
  <c r="T135" i="6"/>
  <c r="R136" i="6"/>
  <c r="R135" i="6"/>
  <c r="P136" i="6"/>
  <c r="P135" i="6"/>
  <c r="BI132" i="6"/>
  <c r="BH132" i="6"/>
  <c r="BG132" i="6"/>
  <c r="BF132" i="6"/>
  <c r="T132" i="6"/>
  <c r="R132" i="6"/>
  <c r="P132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4" i="6"/>
  <c r="BH124" i="6"/>
  <c r="BG124" i="6"/>
  <c r="BF124" i="6"/>
  <c r="T124" i="6"/>
  <c r="R124" i="6"/>
  <c r="P124" i="6"/>
  <c r="BI121" i="6"/>
  <c r="BH121" i="6"/>
  <c r="BG121" i="6"/>
  <c r="BF121" i="6"/>
  <c r="T121" i="6"/>
  <c r="R121" i="6"/>
  <c r="P121" i="6"/>
  <c r="BI119" i="6"/>
  <c r="BH119" i="6"/>
  <c r="BG119" i="6"/>
  <c r="BF119" i="6"/>
  <c r="T119" i="6"/>
  <c r="R119" i="6"/>
  <c r="P119" i="6"/>
  <c r="BI117" i="6"/>
  <c r="BH117" i="6"/>
  <c r="BG117" i="6"/>
  <c r="BF117" i="6"/>
  <c r="T117" i="6"/>
  <c r="R117" i="6"/>
  <c r="P117" i="6"/>
  <c r="BI115" i="6"/>
  <c r="BH115" i="6"/>
  <c r="BG115" i="6"/>
  <c r="BF115" i="6"/>
  <c r="T115" i="6"/>
  <c r="R115" i="6"/>
  <c r="P115" i="6"/>
  <c r="BI112" i="6"/>
  <c r="BH112" i="6"/>
  <c r="BG112" i="6"/>
  <c r="BF112" i="6"/>
  <c r="T112" i="6"/>
  <c r="R112" i="6"/>
  <c r="P112" i="6"/>
  <c r="BI109" i="6"/>
  <c r="BH109" i="6"/>
  <c r="BG109" i="6"/>
  <c r="BF109" i="6"/>
  <c r="T109" i="6"/>
  <c r="R109" i="6"/>
  <c r="P109" i="6"/>
  <c r="BI106" i="6"/>
  <c r="BH106" i="6"/>
  <c r="BG106" i="6"/>
  <c r="BF106" i="6"/>
  <c r="T106" i="6"/>
  <c r="R106" i="6"/>
  <c r="P106" i="6"/>
  <c r="BI103" i="6"/>
  <c r="BH103" i="6"/>
  <c r="BG103" i="6"/>
  <c r="BF103" i="6"/>
  <c r="T103" i="6"/>
  <c r="R103" i="6"/>
  <c r="P103" i="6"/>
  <c r="BI100" i="6"/>
  <c r="BH100" i="6"/>
  <c r="BG100" i="6"/>
  <c r="BF100" i="6"/>
  <c r="T100" i="6"/>
  <c r="R100" i="6"/>
  <c r="P100" i="6"/>
  <c r="J95" i="6"/>
  <c r="J94" i="6"/>
  <c r="F94" i="6"/>
  <c r="F92" i="6"/>
  <c r="E90" i="6"/>
  <c r="J63" i="6"/>
  <c r="J62" i="6"/>
  <c r="F62" i="6"/>
  <c r="F60" i="6"/>
  <c r="E58" i="6"/>
  <c r="J22" i="6"/>
  <c r="E22" i="6"/>
  <c r="F63" i="6"/>
  <c r="J21" i="6"/>
  <c r="J16" i="6"/>
  <c r="J92" i="6"/>
  <c r="E7" i="6"/>
  <c r="E84" i="6" s="1"/>
  <c r="J41" i="5"/>
  <c r="J40" i="5"/>
  <c r="AY60" i="1"/>
  <c r="J39" i="5"/>
  <c r="AX60" i="1"/>
  <c r="BI268" i="5"/>
  <c r="BH268" i="5"/>
  <c r="BG268" i="5"/>
  <c r="BF268" i="5"/>
  <c r="T268" i="5"/>
  <c r="R268" i="5"/>
  <c r="P268" i="5"/>
  <c r="BI265" i="5"/>
  <c r="BH265" i="5"/>
  <c r="BG265" i="5"/>
  <c r="BF265" i="5"/>
  <c r="T265" i="5"/>
  <c r="R265" i="5"/>
  <c r="P265" i="5"/>
  <c r="BI262" i="5"/>
  <c r="BH262" i="5"/>
  <c r="BG262" i="5"/>
  <c r="BF262" i="5"/>
  <c r="T262" i="5"/>
  <c r="R262" i="5"/>
  <c r="P262" i="5"/>
  <c r="BI259" i="5"/>
  <c r="BH259" i="5"/>
  <c r="BG259" i="5"/>
  <c r="BF259" i="5"/>
  <c r="T259" i="5"/>
  <c r="R259" i="5"/>
  <c r="P259" i="5"/>
  <c r="BI255" i="5"/>
  <c r="BH255" i="5"/>
  <c r="BG255" i="5"/>
  <c r="BF255" i="5"/>
  <c r="T255" i="5"/>
  <c r="R255" i="5"/>
  <c r="P255" i="5"/>
  <c r="BI253" i="5"/>
  <c r="BH253" i="5"/>
  <c r="BG253" i="5"/>
  <c r="BF253" i="5"/>
  <c r="T253" i="5"/>
  <c r="R253" i="5"/>
  <c r="P253" i="5"/>
  <c r="BI251" i="5"/>
  <c r="BH251" i="5"/>
  <c r="BG251" i="5"/>
  <c r="BF251" i="5"/>
  <c r="T251" i="5"/>
  <c r="R251" i="5"/>
  <c r="P251" i="5"/>
  <c r="BI249" i="5"/>
  <c r="BH249" i="5"/>
  <c r="BG249" i="5"/>
  <c r="BF249" i="5"/>
  <c r="T249" i="5"/>
  <c r="R249" i="5"/>
  <c r="P249" i="5"/>
  <c r="BI247" i="5"/>
  <c r="BH247" i="5"/>
  <c r="BG247" i="5"/>
  <c r="BF247" i="5"/>
  <c r="T247" i="5"/>
  <c r="R247" i="5"/>
  <c r="P247" i="5"/>
  <c r="BI245" i="5"/>
  <c r="BH245" i="5"/>
  <c r="BG245" i="5"/>
  <c r="BF245" i="5"/>
  <c r="T245" i="5"/>
  <c r="R245" i="5"/>
  <c r="P245" i="5"/>
  <c r="BI243" i="5"/>
  <c r="BH243" i="5"/>
  <c r="BG243" i="5"/>
  <c r="BF243" i="5"/>
  <c r="T243" i="5"/>
  <c r="R243" i="5"/>
  <c r="P243" i="5"/>
  <c r="BI241" i="5"/>
  <c r="BH241" i="5"/>
  <c r="BG241" i="5"/>
  <c r="BF241" i="5"/>
  <c r="T241" i="5"/>
  <c r="R241" i="5"/>
  <c r="P241" i="5"/>
  <c r="BI239" i="5"/>
  <c r="BH239" i="5"/>
  <c r="BG239" i="5"/>
  <c r="BF239" i="5"/>
  <c r="T239" i="5"/>
  <c r="R239" i="5"/>
  <c r="P239" i="5"/>
  <c r="BI235" i="5"/>
  <c r="BH235" i="5"/>
  <c r="BG235" i="5"/>
  <c r="BF235" i="5"/>
  <c r="T235" i="5"/>
  <c r="R235" i="5"/>
  <c r="P235" i="5"/>
  <c r="BI233" i="5"/>
  <c r="BH233" i="5"/>
  <c r="BG233" i="5"/>
  <c r="BF233" i="5"/>
  <c r="T233" i="5"/>
  <c r="R233" i="5"/>
  <c r="P233" i="5"/>
  <c r="BI231" i="5"/>
  <c r="BH231" i="5"/>
  <c r="BG231" i="5"/>
  <c r="BF231" i="5"/>
  <c r="T231" i="5"/>
  <c r="R231" i="5"/>
  <c r="P231" i="5"/>
  <c r="BI228" i="5"/>
  <c r="BH228" i="5"/>
  <c r="BG228" i="5"/>
  <c r="BF228" i="5"/>
  <c r="T228" i="5"/>
  <c r="R228" i="5"/>
  <c r="P228" i="5"/>
  <c r="BI225" i="5"/>
  <c r="BH225" i="5"/>
  <c r="BG225" i="5"/>
  <c r="BF225" i="5"/>
  <c r="T225" i="5"/>
  <c r="R225" i="5"/>
  <c r="P225" i="5"/>
  <c r="BI222" i="5"/>
  <c r="BH222" i="5"/>
  <c r="BG222" i="5"/>
  <c r="BF222" i="5"/>
  <c r="T222" i="5"/>
  <c r="R222" i="5"/>
  <c r="P222" i="5"/>
  <c r="BI219" i="5"/>
  <c r="BH219" i="5"/>
  <c r="BG219" i="5"/>
  <c r="BF219" i="5"/>
  <c r="T219" i="5"/>
  <c r="R219" i="5"/>
  <c r="P219" i="5"/>
  <c r="BI216" i="5"/>
  <c r="BH216" i="5"/>
  <c r="BG216" i="5"/>
  <c r="BF216" i="5"/>
  <c r="T216" i="5"/>
  <c r="R216" i="5"/>
  <c r="P216" i="5"/>
  <c r="BI214" i="5"/>
  <c r="BH214" i="5"/>
  <c r="BG214" i="5"/>
  <c r="BF214" i="5"/>
  <c r="T214" i="5"/>
  <c r="R214" i="5"/>
  <c r="P214" i="5"/>
  <c r="BI210" i="5"/>
  <c r="BH210" i="5"/>
  <c r="BG210" i="5"/>
  <c r="BF210" i="5"/>
  <c r="T210" i="5"/>
  <c r="R210" i="5"/>
  <c r="P210" i="5"/>
  <c r="BI208" i="5"/>
  <c r="BH208" i="5"/>
  <c r="BG208" i="5"/>
  <c r="BF208" i="5"/>
  <c r="T208" i="5"/>
  <c r="R208" i="5"/>
  <c r="P208" i="5"/>
  <c r="BI206" i="5"/>
  <c r="BH206" i="5"/>
  <c r="BG206" i="5"/>
  <c r="BF206" i="5"/>
  <c r="T206" i="5"/>
  <c r="R206" i="5"/>
  <c r="P206" i="5"/>
  <c r="BI204" i="5"/>
  <c r="BH204" i="5"/>
  <c r="BG204" i="5"/>
  <c r="BF204" i="5"/>
  <c r="T204" i="5"/>
  <c r="R204" i="5"/>
  <c r="P204" i="5"/>
  <c r="BI202" i="5"/>
  <c r="BH202" i="5"/>
  <c r="BG202" i="5"/>
  <c r="BF202" i="5"/>
  <c r="T202" i="5"/>
  <c r="R202" i="5"/>
  <c r="P202" i="5"/>
  <c r="BI200" i="5"/>
  <c r="BH200" i="5"/>
  <c r="BG200" i="5"/>
  <c r="BF200" i="5"/>
  <c r="T200" i="5"/>
  <c r="R200" i="5"/>
  <c r="P200" i="5"/>
  <c r="BI197" i="5"/>
  <c r="BH197" i="5"/>
  <c r="BG197" i="5"/>
  <c r="BF197" i="5"/>
  <c r="T197" i="5"/>
  <c r="R197" i="5"/>
  <c r="P197" i="5"/>
  <c r="BI194" i="5"/>
  <c r="BH194" i="5"/>
  <c r="BG194" i="5"/>
  <c r="BF194" i="5"/>
  <c r="T194" i="5"/>
  <c r="R194" i="5"/>
  <c r="P194" i="5"/>
  <c r="BI192" i="5"/>
  <c r="BH192" i="5"/>
  <c r="BG192" i="5"/>
  <c r="BF192" i="5"/>
  <c r="T192" i="5"/>
  <c r="R192" i="5"/>
  <c r="P192" i="5"/>
  <c r="BI190" i="5"/>
  <c r="BH190" i="5"/>
  <c r="BG190" i="5"/>
  <c r="BF190" i="5"/>
  <c r="T190" i="5"/>
  <c r="R190" i="5"/>
  <c r="P190" i="5"/>
  <c r="BI188" i="5"/>
  <c r="BH188" i="5"/>
  <c r="BG188" i="5"/>
  <c r="BF188" i="5"/>
  <c r="T188" i="5"/>
  <c r="R188" i="5"/>
  <c r="P188" i="5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82" i="5"/>
  <c r="BH182" i="5"/>
  <c r="BG182" i="5"/>
  <c r="BF182" i="5"/>
  <c r="T182" i="5"/>
  <c r="R182" i="5"/>
  <c r="P182" i="5"/>
  <c r="BI180" i="5"/>
  <c r="BH180" i="5"/>
  <c r="BG180" i="5"/>
  <c r="BF180" i="5"/>
  <c r="T180" i="5"/>
  <c r="R180" i="5"/>
  <c r="P180" i="5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73" i="5"/>
  <c r="BH173" i="5"/>
  <c r="BG173" i="5"/>
  <c r="BF173" i="5"/>
  <c r="T173" i="5"/>
  <c r="R173" i="5"/>
  <c r="P173" i="5"/>
  <c r="BI171" i="5"/>
  <c r="BH171" i="5"/>
  <c r="BG171" i="5"/>
  <c r="BF171" i="5"/>
  <c r="T171" i="5"/>
  <c r="R171" i="5"/>
  <c r="P171" i="5"/>
  <c r="BI169" i="5"/>
  <c r="BH169" i="5"/>
  <c r="BG169" i="5"/>
  <c r="BF169" i="5"/>
  <c r="T169" i="5"/>
  <c r="R169" i="5"/>
  <c r="P169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1" i="5"/>
  <c r="BH141" i="5"/>
  <c r="BG141" i="5"/>
  <c r="BF141" i="5"/>
  <c r="T141" i="5"/>
  <c r="R141" i="5"/>
  <c r="P141" i="5"/>
  <c r="BI137" i="5"/>
  <c r="BH137" i="5"/>
  <c r="BG137" i="5"/>
  <c r="BF137" i="5"/>
  <c r="T137" i="5"/>
  <c r="R137" i="5"/>
  <c r="P137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29" i="5"/>
  <c r="BH129" i="5"/>
  <c r="BG129" i="5"/>
  <c r="BF129" i="5"/>
  <c r="T129" i="5"/>
  <c r="R129" i="5"/>
  <c r="P129" i="5"/>
  <c r="BI126" i="5"/>
  <c r="BH126" i="5"/>
  <c r="BG126" i="5"/>
  <c r="BF126" i="5"/>
  <c r="T126" i="5"/>
  <c r="R126" i="5"/>
  <c r="P126" i="5"/>
  <c r="BI124" i="5"/>
  <c r="BH124" i="5"/>
  <c r="BG124" i="5"/>
  <c r="BF124" i="5"/>
  <c r="T124" i="5"/>
  <c r="R124" i="5"/>
  <c r="P124" i="5"/>
  <c r="BI122" i="5"/>
  <c r="BH122" i="5"/>
  <c r="BG122" i="5"/>
  <c r="BF122" i="5"/>
  <c r="T122" i="5"/>
  <c r="R122" i="5"/>
  <c r="P122" i="5"/>
  <c r="BI120" i="5"/>
  <c r="BH120" i="5"/>
  <c r="BG120" i="5"/>
  <c r="BF120" i="5"/>
  <c r="T120" i="5"/>
  <c r="R120" i="5"/>
  <c r="P120" i="5"/>
  <c r="BI117" i="5"/>
  <c r="BH117" i="5"/>
  <c r="BG117" i="5"/>
  <c r="BF117" i="5"/>
  <c r="T117" i="5"/>
  <c r="R117" i="5"/>
  <c r="P117" i="5"/>
  <c r="BI114" i="5"/>
  <c r="BH114" i="5"/>
  <c r="BG114" i="5"/>
  <c r="BF114" i="5"/>
  <c r="T114" i="5"/>
  <c r="R114" i="5"/>
  <c r="P114" i="5"/>
  <c r="BI111" i="5"/>
  <c r="BH111" i="5"/>
  <c r="BG111" i="5"/>
  <c r="BF111" i="5"/>
  <c r="T111" i="5"/>
  <c r="R111" i="5"/>
  <c r="P111" i="5"/>
  <c r="BI108" i="5"/>
  <c r="BH108" i="5"/>
  <c r="BG108" i="5"/>
  <c r="BF108" i="5"/>
  <c r="T108" i="5"/>
  <c r="R108" i="5"/>
  <c r="P108" i="5"/>
  <c r="BI105" i="5"/>
  <c r="BH105" i="5"/>
  <c r="BG105" i="5"/>
  <c r="BF105" i="5"/>
  <c r="T105" i="5"/>
  <c r="R105" i="5"/>
  <c r="P105" i="5"/>
  <c r="BI102" i="5"/>
  <c r="BH102" i="5"/>
  <c r="BG102" i="5"/>
  <c r="BF102" i="5"/>
  <c r="T102" i="5"/>
  <c r="R102" i="5"/>
  <c r="P102" i="5"/>
  <c r="BI99" i="5"/>
  <c r="BH99" i="5"/>
  <c r="BG99" i="5"/>
  <c r="BF99" i="5"/>
  <c r="T99" i="5"/>
  <c r="R99" i="5"/>
  <c r="P99" i="5"/>
  <c r="J94" i="5"/>
  <c r="J93" i="5"/>
  <c r="F93" i="5"/>
  <c r="F91" i="5"/>
  <c r="E89" i="5"/>
  <c r="J63" i="5"/>
  <c r="J62" i="5"/>
  <c r="F62" i="5"/>
  <c r="F60" i="5"/>
  <c r="E58" i="5"/>
  <c r="J22" i="5"/>
  <c r="E22" i="5"/>
  <c r="F94" i="5"/>
  <c r="J21" i="5"/>
  <c r="J16" i="5"/>
  <c r="J91" i="5" s="1"/>
  <c r="E7" i="5"/>
  <c r="E83" i="5"/>
  <c r="J41" i="4"/>
  <c r="J40" i="4"/>
  <c r="AY59" i="1"/>
  <c r="J39" i="4"/>
  <c r="AX59" i="1"/>
  <c r="BI302" i="4"/>
  <c r="BH302" i="4"/>
  <c r="BG302" i="4"/>
  <c r="BF302" i="4"/>
  <c r="T302" i="4"/>
  <c r="R302" i="4"/>
  <c r="P302" i="4"/>
  <c r="BI299" i="4"/>
  <c r="BH299" i="4"/>
  <c r="BG299" i="4"/>
  <c r="BF299" i="4"/>
  <c r="T299" i="4"/>
  <c r="R299" i="4"/>
  <c r="P299" i="4"/>
  <c r="BI296" i="4"/>
  <c r="BH296" i="4"/>
  <c r="BG296" i="4"/>
  <c r="BF296" i="4"/>
  <c r="T296" i="4"/>
  <c r="R296" i="4"/>
  <c r="P296" i="4"/>
  <c r="BI293" i="4"/>
  <c r="BH293" i="4"/>
  <c r="BG293" i="4"/>
  <c r="BF293" i="4"/>
  <c r="T293" i="4"/>
  <c r="R293" i="4"/>
  <c r="P293" i="4"/>
  <c r="BI289" i="4"/>
  <c r="BH289" i="4"/>
  <c r="BG289" i="4"/>
  <c r="BF289" i="4"/>
  <c r="T289" i="4"/>
  <c r="R289" i="4"/>
  <c r="P289" i="4"/>
  <c r="BI287" i="4"/>
  <c r="BH287" i="4"/>
  <c r="BG287" i="4"/>
  <c r="BF287" i="4"/>
  <c r="T287" i="4"/>
  <c r="R287" i="4"/>
  <c r="P287" i="4"/>
  <c r="BI285" i="4"/>
  <c r="BH285" i="4"/>
  <c r="BG285" i="4"/>
  <c r="BF285" i="4"/>
  <c r="T285" i="4"/>
  <c r="R285" i="4"/>
  <c r="P285" i="4"/>
  <c r="BI282" i="4"/>
  <c r="BH282" i="4"/>
  <c r="BG282" i="4"/>
  <c r="BF282" i="4"/>
  <c r="T282" i="4"/>
  <c r="R282" i="4"/>
  <c r="P282" i="4"/>
  <c r="BI279" i="4"/>
  <c r="BH279" i="4"/>
  <c r="BG279" i="4"/>
  <c r="BF279" i="4"/>
  <c r="T279" i="4"/>
  <c r="R279" i="4"/>
  <c r="P279" i="4"/>
  <c r="BI275" i="4"/>
  <c r="BH275" i="4"/>
  <c r="BG275" i="4"/>
  <c r="BF275" i="4"/>
  <c r="T275" i="4"/>
  <c r="R275" i="4"/>
  <c r="P275" i="4"/>
  <c r="BI273" i="4"/>
  <c r="BH273" i="4"/>
  <c r="BG273" i="4"/>
  <c r="BF273" i="4"/>
  <c r="T273" i="4"/>
  <c r="R273" i="4"/>
  <c r="P273" i="4"/>
  <c r="BI271" i="4"/>
  <c r="BH271" i="4"/>
  <c r="BG271" i="4"/>
  <c r="BF271" i="4"/>
  <c r="T271" i="4"/>
  <c r="R271" i="4"/>
  <c r="P271" i="4"/>
  <c r="BI269" i="4"/>
  <c r="BH269" i="4"/>
  <c r="BG269" i="4"/>
  <c r="BF269" i="4"/>
  <c r="T269" i="4"/>
  <c r="R269" i="4"/>
  <c r="P269" i="4"/>
  <c r="BI267" i="4"/>
  <c r="BH267" i="4"/>
  <c r="BG267" i="4"/>
  <c r="BF267" i="4"/>
  <c r="T267" i="4"/>
  <c r="R267" i="4"/>
  <c r="P267" i="4"/>
  <c r="BI264" i="4"/>
  <c r="BH264" i="4"/>
  <c r="BG264" i="4"/>
  <c r="BF264" i="4"/>
  <c r="T264" i="4"/>
  <c r="R264" i="4"/>
  <c r="P264" i="4"/>
  <c r="BI261" i="4"/>
  <c r="BH261" i="4"/>
  <c r="BG261" i="4"/>
  <c r="BF261" i="4"/>
  <c r="T261" i="4"/>
  <c r="R261" i="4"/>
  <c r="P261" i="4"/>
  <c r="BI259" i="4"/>
  <c r="BH259" i="4"/>
  <c r="BG259" i="4"/>
  <c r="BF259" i="4"/>
  <c r="T259" i="4"/>
  <c r="R259" i="4"/>
  <c r="P259" i="4"/>
  <c r="BI257" i="4"/>
  <c r="BH257" i="4"/>
  <c r="BG257" i="4"/>
  <c r="BF257" i="4"/>
  <c r="T257" i="4"/>
  <c r="R257" i="4"/>
  <c r="P257" i="4"/>
  <c r="BI255" i="4"/>
  <c r="BH255" i="4"/>
  <c r="BG255" i="4"/>
  <c r="BF255" i="4"/>
  <c r="T255" i="4"/>
  <c r="R255" i="4"/>
  <c r="P255" i="4"/>
  <c r="BI253" i="4"/>
  <c r="BH253" i="4"/>
  <c r="BG253" i="4"/>
  <c r="BF253" i="4"/>
  <c r="T253" i="4"/>
  <c r="R253" i="4"/>
  <c r="P253" i="4"/>
  <c r="BI250" i="4"/>
  <c r="BH250" i="4"/>
  <c r="BG250" i="4"/>
  <c r="BF250" i="4"/>
  <c r="T250" i="4"/>
  <c r="R250" i="4"/>
  <c r="P250" i="4"/>
  <c r="BI248" i="4"/>
  <c r="BH248" i="4"/>
  <c r="BG248" i="4"/>
  <c r="BF248" i="4"/>
  <c r="T248" i="4"/>
  <c r="R248" i="4"/>
  <c r="P248" i="4"/>
  <c r="BI246" i="4"/>
  <c r="BH246" i="4"/>
  <c r="BG246" i="4"/>
  <c r="BF246" i="4"/>
  <c r="T246" i="4"/>
  <c r="R246" i="4"/>
  <c r="P246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39" i="4"/>
  <c r="BH239" i="4"/>
  <c r="BG239" i="4"/>
  <c r="BF239" i="4"/>
  <c r="T239" i="4"/>
  <c r="R239" i="4"/>
  <c r="P239" i="4"/>
  <c r="BI237" i="4"/>
  <c r="BH237" i="4"/>
  <c r="BG237" i="4"/>
  <c r="BF237" i="4"/>
  <c r="T237" i="4"/>
  <c r="R237" i="4"/>
  <c r="P237" i="4"/>
  <c r="BI235" i="4"/>
  <c r="BH235" i="4"/>
  <c r="BG235" i="4"/>
  <c r="BF235" i="4"/>
  <c r="T235" i="4"/>
  <c r="R235" i="4"/>
  <c r="P235" i="4"/>
  <c r="BI233" i="4"/>
  <c r="BH233" i="4"/>
  <c r="BG233" i="4"/>
  <c r="BF233" i="4"/>
  <c r="T233" i="4"/>
  <c r="R233" i="4"/>
  <c r="P233" i="4"/>
  <c r="BI231" i="4"/>
  <c r="BH231" i="4"/>
  <c r="BG231" i="4"/>
  <c r="BF231" i="4"/>
  <c r="T231" i="4"/>
  <c r="R231" i="4"/>
  <c r="P231" i="4"/>
  <c r="BI229" i="4"/>
  <c r="BH229" i="4"/>
  <c r="BG229" i="4"/>
  <c r="BF229" i="4"/>
  <c r="T229" i="4"/>
  <c r="R229" i="4"/>
  <c r="P229" i="4"/>
  <c r="BI226" i="4"/>
  <c r="BH226" i="4"/>
  <c r="BG226" i="4"/>
  <c r="BF226" i="4"/>
  <c r="T226" i="4"/>
  <c r="R226" i="4"/>
  <c r="P226" i="4"/>
  <c r="BI223" i="4"/>
  <c r="BH223" i="4"/>
  <c r="BG223" i="4"/>
  <c r="BF223" i="4"/>
  <c r="T223" i="4"/>
  <c r="R223" i="4"/>
  <c r="P223" i="4"/>
  <c r="BI221" i="4"/>
  <c r="BH221" i="4"/>
  <c r="BG221" i="4"/>
  <c r="BF221" i="4"/>
  <c r="T221" i="4"/>
  <c r="R221" i="4"/>
  <c r="P221" i="4"/>
  <c r="BI218" i="4"/>
  <c r="BH218" i="4"/>
  <c r="BG218" i="4"/>
  <c r="BF218" i="4"/>
  <c r="T218" i="4"/>
  <c r="R218" i="4"/>
  <c r="P218" i="4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11" i="4"/>
  <c r="BH211" i="4"/>
  <c r="BG211" i="4"/>
  <c r="BF211" i="4"/>
  <c r="T211" i="4"/>
  <c r="R211" i="4"/>
  <c r="P211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2" i="4"/>
  <c r="BH202" i="4"/>
  <c r="BG202" i="4"/>
  <c r="BF202" i="4"/>
  <c r="T202" i="4"/>
  <c r="R202" i="4"/>
  <c r="P202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3" i="4"/>
  <c r="BH183" i="4"/>
  <c r="BG183" i="4"/>
  <c r="BF183" i="4"/>
  <c r="T183" i="4"/>
  <c r="R183" i="4"/>
  <c r="P183" i="4"/>
  <c r="BI180" i="4"/>
  <c r="BH180" i="4"/>
  <c r="BG180" i="4"/>
  <c r="BF180" i="4"/>
  <c r="T180" i="4"/>
  <c r="R180" i="4"/>
  <c r="P180" i="4"/>
  <c r="BI177" i="4"/>
  <c r="BH177" i="4"/>
  <c r="BG177" i="4"/>
  <c r="BF177" i="4"/>
  <c r="T177" i="4"/>
  <c r="R177" i="4"/>
  <c r="P177" i="4"/>
  <c r="BI174" i="4"/>
  <c r="BH174" i="4"/>
  <c r="BG174" i="4"/>
  <c r="BF174" i="4"/>
  <c r="T174" i="4"/>
  <c r="R174" i="4"/>
  <c r="P174" i="4"/>
  <c r="BI171" i="4"/>
  <c r="BH171" i="4"/>
  <c r="BG171" i="4"/>
  <c r="BF171" i="4"/>
  <c r="T171" i="4"/>
  <c r="R171" i="4"/>
  <c r="P171" i="4"/>
  <c r="BI168" i="4"/>
  <c r="BH168" i="4"/>
  <c r="BG168" i="4"/>
  <c r="BF168" i="4"/>
  <c r="T168" i="4"/>
  <c r="R168" i="4"/>
  <c r="P168" i="4"/>
  <c r="BI165" i="4"/>
  <c r="BH165" i="4"/>
  <c r="BG165" i="4"/>
  <c r="BF165" i="4"/>
  <c r="T165" i="4"/>
  <c r="R165" i="4"/>
  <c r="P165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8" i="4"/>
  <c r="BH118" i="4"/>
  <c r="BG118" i="4"/>
  <c r="BF118" i="4"/>
  <c r="T118" i="4"/>
  <c r="R118" i="4"/>
  <c r="P118" i="4"/>
  <c r="BI115" i="4"/>
  <c r="BH115" i="4"/>
  <c r="BG115" i="4"/>
  <c r="BF115" i="4"/>
  <c r="T115" i="4"/>
  <c r="R115" i="4"/>
  <c r="P115" i="4"/>
  <c r="BI112" i="4"/>
  <c r="BH112" i="4"/>
  <c r="BG112" i="4"/>
  <c r="BF112" i="4"/>
  <c r="T112" i="4"/>
  <c r="R112" i="4"/>
  <c r="P112" i="4"/>
  <c r="BI109" i="4"/>
  <c r="BH109" i="4"/>
  <c r="BG109" i="4"/>
  <c r="BF109" i="4"/>
  <c r="T109" i="4"/>
  <c r="R109" i="4"/>
  <c r="P109" i="4"/>
  <c r="BI106" i="4"/>
  <c r="BH106" i="4"/>
  <c r="BG106" i="4"/>
  <c r="BF106" i="4"/>
  <c r="T106" i="4"/>
  <c r="R106" i="4"/>
  <c r="P106" i="4"/>
  <c r="BI103" i="4"/>
  <c r="BH103" i="4"/>
  <c r="BG103" i="4"/>
  <c r="BF103" i="4"/>
  <c r="T103" i="4"/>
  <c r="R103" i="4"/>
  <c r="P103" i="4"/>
  <c r="BI100" i="4"/>
  <c r="BH100" i="4"/>
  <c r="BG100" i="4"/>
  <c r="BF100" i="4"/>
  <c r="T100" i="4"/>
  <c r="R100" i="4"/>
  <c r="P100" i="4"/>
  <c r="J95" i="4"/>
  <c r="J94" i="4"/>
  <c r="F94" i="4"/>
  <c r="F92" i="4"/>
  <c r="E90" i="4"/>
  <c r="J63" i="4"/>
  <c r="J62" i="4"/>
  <c r="F62" i="4"/>
  <c r="F60" i="4"/>
  <c r="E58" i="4"/>
  <c r="J22" i="4"/>
  <c r="E22" i="4"/>
  <c r="F95" i="4" s="1"/>
  <c r="J21" i="4"/>
  <c r="J16" i="4"/>
  <c r="J60" i="4"/>
  <c r="E7" i="4"/>
  <c r="E84" i="4"/>
  <c r="J37" i="3"/>
  <c r="J36" i="3"/>
  <c r="AY56" i="1" s="1"/>
  <c r="J35" i="3"/>
  <c r="AX56" i="1"/>
  <c r="BI274" i="3"/>
  <c r="BH274" i="3"/>
  <c r="BG274" i="3"/>
  <c r="BF274" i="3"/>
  <c r="T274" i="3"/>
  <c r="T273" i="3" s="1"/>
  <c r="R274" i="3"/>
  <c r="R273" i="3"/>
  <c r="P274" i="3"/>
  <c r="P273" i="3" s="1"/>
  <c r="BI270" i="3"/>
  <c r="BH270" i="3"/>
  <c r="BG270" i="3"/>
  <c r="BF270" i="3"/>
  <c r="T270" i="3"/>
  <c r="R270" i="3"/>
  <c r="P270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0" i="3"/>
  <c r="BH260" i="3"/>
  <c r="BG260" i="3"/>
  <c r="BF260" i="3"/>
  <c r="T260" i="3"/>
  <c r="R260" i="3"/>
  <c r="P260" i="3"/>
  <c r="BI250" i="3"/>
  <c r="BH250" i="3"/>
  <c r="BG250" i="3"/>
  <c r="BF250" i="3"/>
  <c r="T250" i="3"/>
  <c r="R250" i="3"/>
  <c r="P250" i="3"/>
  <c r="BI247" i="3"/>
  <c r="BH247" i="3"/>
  <c r="BG247" i="3"/>
  <c r="BF247" i="3"/>
  <c r="T247" i="3"/>
  <c r="R247" i="3"/>
  <c r="P247" i="3"/>
  <c r="BI239" i="3"/>
  <c r="BH239" i="3"/>
  <c r="BG239" i="3"/>
  <c r="BF239" i="3"/>
  <c r="T239" i="3"/>
  <c r="R239" i="3"/>
  <c r="P239" i="3"/>
  <c r="BI225" i="3"/>
  <c r="BH225" i="3"/>
  <c r="BG225" i="3"/>
  <c r="BF225" i="3"/>
  <c r="T225" i="3"/>
  <c r="R225" i="3"/>
  <c r="P225" i="3"/>
  <c r="BI222" i="3"/>
  <c r="BH222" i="3"/>
  <c r="BG222" i="3"/>
  <c r="BF222" i="3"/>
  <c r="T222" i="3"/>
  <c r="R222" i="3"/>
  <c r="P222" i="3"/>
  <c r="BI216" i="3"/>
  <c r="BH216" i="3"/>
  <c r="BG216" i="3"/>
  <c r="BF216" i="3"/>
  <c r="T216" i="3"/>
  <c r="R216" i="3"/>
  <c r="P216" i="3"/>
  <c r="BI213" i="3"/>
  <c r="BH213" i="3"/>
  <c r="BG213" i="3"/>
  <c r="BF213" i="3"/>
  <c r="T213" i="3"/>
  <c r="R213" i="3"/>
  <c r="P213" i="3"/>
  <c r="BI207" i="3"/>
  <c r="BH207" i="3"/>
  <c r="BG207" i="3"/>
  <c r="BF207" i="3"/>
  <c r="T207" i="3"/>
  <c r="R207" i="3"/>
  <c r="P207" i="3"/>
  <c r="BI204" i="3"/>
  <c r="BH204" i="3"/>
  <c r="BG204" i="3"/>
  <c r="BF204" i="3"/>
  <c r="T204" i="3"/>
  <c r="R204" i="3"/>
  <c r="P204" i="3"/>
  <c r="BI198" i="3"/>
  <c r="BH198" i="3"/>
  <c r="BG198" i="3"/>
  <c r="BF198" i="3"/>
  <c r="T198" i="3"/>
  <c r="R198" i="3"/>
  <c r="P198" i="3"/>
  <c r="BI192" i="3"/>
  <c r="BH192" i="3"/>
  <c r="BG192" i="3"/>
  <c r="BF192" i="3"/>
  <c r="T192" i="3"/>
  <c r="R192" i="3"/>
  <c r="P192" i="3"/>
  <c r="BI188" i="3"/>
  <c r="BH188" i="3"/>
  <c r="BG188" i="3"/>
  <c r="BF188" i="3"/>
  <c r="T188" i="3"/>
  <c r="R188" i="3"/>
  <c r="P188" i="3"/>
  <c r="BI184" i="3"/>
  <c r="BH184" i="3"/>
  <c r="BG184" i="3"/>
  <c r="BF184" i="3"/>
  <c r="T184" i="3"/>
  <c r="R184" i="3"/>
  <c r="P184" i="3"/>
  <c r="BI180" i="3"/>
  <c r="BH180" i="3"/>
  <c r="BG180" i="3"/>
  <c r="BF180" i="3"/>
  <c r="T180" i="3"/>
  <c r="R180" i="3"/>
  <c r="P180" i="3"/>
  <c r="BI171" i="3"/>
  <c r="BH171" i="3"/>
  <c r="BG171" i="3"/>
  <c r="BF171" i="3"/>
  <c r="T171" i="3"/>
  <c r="R171" i="3"/>
  <c r="P171" i="3"/>
  <c r="BI162" i="3"/>
  <c r="BH162" i="3"/>
  <c r="BG162" i="3"/>
  <c r="BF162" i="3"/>
  <c r="T162" i="3"/>
  <c r="R162" i="3"/>
  <c r="P162" i="3"/>
  <c r="BI154" i="3"/>
  <c r="BH154" i="3"/>
  <c r="BG154" i="3"/>
  <c r="BF154" i="3"/>
  <c r="T154" i="3"/>
  <c r="R154" i="3"/>
  <c r="P154" i="3"/>
  <c r="BI143" i="3"/>
  <c r="BH143" i="3"/>
  <c r="BG143" i="3"/>
  <c r="BF143" i="3"/>
  <c r="T143" i="3"/>
  <c r="R143" i="3"/>
  <c r="P143" i="3"/>
  <c r="BI135" i="3"/>
  <c r="BH135" i="3"/>
  <c r="BG135" i="3"/>
  <c r="BF135" i="3"/>
  <c r="T135" i="3"/>
  <c r="R135" i="3"/>
  <c r="P135" i="3"/>
  <c r="BI127" i="3"/>
  <c r="BH127" i="3"/>
  <c r="BG127" i="3"/>
  <c r="BF127" i="3"/>
  <c r="T127" i="3"/>
  <c r="R127" i="3"/>
  <c r="P127" i="3"/>
  <c r="BI119" i="3"/>
  <c r="BH119" i="3"/>
  <c r="BG119" i="3"/>
  <c r="BF119" i="3"/>
  <c r="T119" i="3"/>
  <c r="R119" i="3"/>
  <c r="P119" i="3"/>
  <c r="BI111" i="3"/>
  <c r="BH111" i="3"/>
  <c r="BG111" i="3"/>
  <c r="BF111" i="3"/>
  <c r="T111" i="3"/>
  <c r="R111" i="3"/>
  <c r="P111" i="3"/>
  <c r="BI104" i="3"/>
  <c r="BH104" i="3"/>
  <c r="BG104" i="3"/>
  <c r="BF104" i="3"/>
  <c r="T104" i="3"/>
  <c r="R104" i="3"/>
  <c r="P104" i="3"/>
  <c r="BI101" i="3"/>
  <c r="BH101" i="3"/>
  <c r="BG101" i="3"/>
  <c r="BF101" i="3"/>
  <c r="T101" i="3"/>
  <c r="R101" i="3"/>
  <c r="P101" i="3"/>
  <c r="BI95" i="3"/>
  <c r="BH95" i="3"/>
  <c r="BG95" i="3"/>
  <c r="BF95" i="3"/>
  <c r="T95" i="3"/>
  <c r="R95" i="3"/>
  <c r="P95" i="3"/>
  <c r="BI89" i="3"/>
  <c r="BH89" i="3"/>
  <c r="BG89" i="3"/>
  <c r="BF89" i="3"/>
  <c r="T89" i="3"/>
  <c r="R89" i="3"/>
  <c r="P89" i="3"/>
  <c r="J83" i="3"/>
  <c r="J82" i="3"/>
  <c r="F82" i="3"/>
  <c r="F80" i="3"/>
  <c r="E78" i="3"/>
  <c r="J55" i="3"/>
  <c r="J54" i="3"/>
  <c r="F54" i="3"/>
  <c r="F52" i="3"/>
  <c r="E50" i="3"/>
  <c r="J18" i="3"/>
  <c r="E18" i="3"/>
  <c r="F83" i="3"/>
  <c r="J17" i="3"/>
  <c r="J12" i="3"/>
  <c r="J80" i="3"/>
  <c r="E7" i="3"/>
  <c r="E48" i="3" s="1"/>
  <c r="J37" i="2"/>
  <c r="J36" i="2"/>
  <c r="AY55" i="1"/>
  <c r="J35" i="2"/>
  <c r="AX55" i="1"/>
  <c r="BI1537" i="2"/>
  <c r="BH1537" i="2"/>
  <c r="BG1537" i="2"/>
  <c r="BF1537" i="2"/>
  <c r="T1537" i="2"/>
  <c r="T1536" i="2"/>
  <c r="R1537" i="2"/>
  <c r="R1536" i="2"/>
  <c r="P1537" i="2"/>
  <c r="P1536" i="2"/>
  <c r="BI1534" i="2"/>
  <c r="BH1534" i="2"/>
  <c r="BG1534" i="2"/>
  <c r="BF1534" i="2"/>
  <c r="T1534" i="2"/>
  <c r="R1534" i="2"/>
  <c r="P1534" i="2"/>
  <c r="BI1532" i="2"/>
  <c r="BH1532" i="2"/>
  <c r="BG1532" i="2"/>
  <c r="BF1532" i="2"/>
  <c r="T1532" i="2"/>
  <c r="R1532" i="2"/>
  <c r="P1532" i="2"/>
  <c r="BI1526" i="2"/>
  <c r="BH1526" i="2"/>
  <c r="BG1526" i="2"/>
  <c r="BF1526" i="2"/>
  <c r="T1526" i="2"/>
  <c r="R1526" i="2"/>
  <c r="P1526" i="2"/>
  <c r="BI1521" i="2"/>
  <c r="BH1521" i="2"/>
  <c r="BG1521" i="2"/>
  <c r="BF1521" i="2"/>
  <c r="T1521" i="2"/>
  <c r="R1521" i="2"/>
  <c r="P1521" i="2"/>
  <c r="BI1468" i="2"/>
  <c r="BH1468" i="2"/>
  <c r="BG1468" i="2"/>
  <c r="BF1468" i="2"/>
  <c r="T1468" i="2"/>
  <c r="R1468" i="2"/>
  <c r="P1468" i="2"/>
  <c r="BI1465" i="2"/>
  <c r="BH1465" i="2"/>
  <c r="BG1465" i="2"/>
  <c r="BF1465" i="2"/>
  <c r="T1465" i="2"/>
  <c r="R1465" i="2"/>
  <c r="P1465" i="2"/>
  <c r="BI1433" i="2"/>
  <c r="BH1433" i="2"/>
  <c r="BG1433" i="2"/>
  <c r="BF1433" i="2"/>
  <c r="T1433" i="2"/>
  <c r="R1433" i="2"/>
  <c r="P1433" i="2"/>
  <c r="BI1426" i="2"/>
  <c r="BH1426" i="2"/>
  <c r="BG1426" i="2"/>
  <c r="BF1426" i="2"/>
  <c r="T1426" i="2"/>
  <c r="R1426" i="2"/>
  <c r="P1426" i="2"/>
  <c r="BI1420" i="2"/>
  <c r="BH1420" i="2"/>
  <c r="BG1420" i="2"/>
  <c r="BF1420" i="2"/>
  <c r="T1420" i="2"/>
  <c r="R1420" i="2"/>
  <c r="P1420" i="2"/>
  <c r="BI1409" i="2"/>
  <c r="BH1409" i="2"/>
  <c r="BG1409" i="2"/>
  <c r="BF1409" i="2"/>
  <c r="T1409" i="2"/>
  <c r="R1409" i="2"/>
  <c r="P1409" i="2"/>
  <c r="BI1398" i="2"/>
  <c r="BH1398" i="2"/>
  <c r="BG1398" i="2"/>
  <c r="BF1398" i="2"/>
  <c r="T1398" i="2"/>
  <c r="R1398" i="2"/>
  <c r="P1398" i="2"/>
  <c r="BI1392" i="2"/>
  <c r="BH1392" i="2"/>
  <c r="BG1392" i="2"/>
  <c r="BF1392" i="2"/>
  <c r="T1392" i="2"/>
  <c r="R1392" i="2"/>
  <c r="P1392" i="2"/>
  <c r="BI1388" i="2"/>
  <c r="BH1388" i="2"/>
  <c r="BG1388" i="2"/>
  <c r="BF1388" i="2"/>
  <c r="T1388" i="2"/>
  <c r="R1388" i="2"/>
  <c r="P1388" i="2"/>
  <c r="BI1386" i="2"/>
  <c r="BH1386" i="2"/>
  <c r="BG1386" i="2"/>
  <c r="BF1386" i="2"/>
  <c r="T1386" i="2"/>
  <c r="R1386" i="2"/>
  <c r="P1386" i="2"/>
  <c r="BI1384" i="2"/>
  <c r="BH1384" i="2"/>
  <c r="BG1384" i="2"/>
  <c r="BF1384" i="2"/>
  <c r="T1384" i="2"/>
  <c r="R1384" i="2"/>
  <c r="P1384" i="2"/>
  <c r="BI1382" i="2"/>
  <c r="BH1382" i="2"/>
  <c r="BG1382" i="2"/>
  <c r="BF1382" i="2"/>
  <c r="T1382" i="2"/>
  <c r="R1382" i="2"/>
  <c r="P1382" i="2"/>
  <c r="BI1375" i="2"/>
  <c r="BH1375" i="2"/>
  <c r="BG1375" i="2"/>
  <c r="BF1375" i="2"/>
  <c r="T1375" i="2"/>
  <c r="R1375" i="2"/>
  <c r="P1375" i="2"/>
  <c r="BI1372" i="2"/>
  <c r="BH1372" i="2"/>
  <c r="BG1372" i="2"/>
  <c r="BF1372" i="2"/>
  <c r="T1372" i="2"/>
  <c r="R1372" i="2"/>
  <c r="P1372" i="2"/>
  <c r="BI1367" i="2"/>
  <c r="BH1367" i="2"/>
  <c r="BG1367" i="2"/>
  <c r="BF1367" i="2"/>
  <c r="T1367" i="2"/>
  <c r="R1367" i="2"/>
  <c r="P1367" i="2"/>
  <c r="BI1353" i="2"/>
  <c r="BH1353" i="2"/>
  <c r="BG1353" i="2"/>
  <c r="BF1353" i="2"/>
  <c r="T1353" i="2"/>
  <c r="R1353" i="2"/>
  <c r="P1353" i="2"/>
  <c r="BI1350" i="2"/>
  <c r="BH1350" i="2"/>
  <c r="BG1350" i="2"/>
  <c r="BF1350" i="2"/>
  <c r="T1350" i="2"/>
  <c r="R1350" i="2"/>
  <c r="P1350" i="2"/>
  <c r="BI1343" i="2"/>
  <c r="BH1343" i="2"/>
  <c r="BG1343" i="2"/>
  <c r="BF1343" i="2"/>
  <c r="T1343" i="2"/>
  <c r="R1343" i="2"/>
  <c r="P1343" i="2"/>
  <c r="BI1338" i="2"/>
  <c r="BH1338" i="2"/>
  <c r="BG1338" i="2"/>
  <c r="BF1338" i="2"/>
  <c r="T1338" i="2"/>
  <c r="R1338" i="2"/>
  <c r="P1338" i="2"/>
  <c r="BI1328" i="2"/>
  <c r="BH1328" i="2"/>
  <c r="BG1328" i="2"/>
  <c r="BF1328" i="2"/>
  <c r="T1328" i="2"/>
  <c r="R1328" i="2"/>
  <c r="P1328" i="2"/>
  <c r="BI1309" i="2"/>
  <c r="BH1309" i="2"/>
  <c r="BG1309" i="2"/>
  <c r="BF1309" i="2"/>
  <c r="T1309" i="2"/>
  <c r="R1309" i="2"/>
  <c r="P1309" i="2"/>
  <c r="BI1305" i="2"/>
  <c r="BH1305" i="2"/>
  <c r="BG1305" i="2"/>
  <c r="BF1305" i="2"/>
  <c r="T1305" i="2"/>
  <c r="R1305" i="2"/>
  <c r="P1305" i="2"/>
  <c r="BI1302" i="2"/>
  <c r="BH1302" i="2"/>
  <c r="BG1302" i="2"/>
  <c r="BF1302" i="2"/>
  <c r="T1302" i="2"/>
  <c r="R1302" i="2"/>
  <c r="P1302" i="2"/>
  <c r="BI1288" i="2"/>
  <c r="BH1288" i="2"/>
  <c r="BG1288" i="2"/>
  <c r="BF1288" i="2"/>
  <c r="T1288" i="2"/>
  <c r="R1288" i="2"/>
  <c r="P1288" i="2"/>
  <c r="BI1284" i="2"/>
  <c r="BH1284" i="2"/>
  <c r="BG1284" i="2"/>
  <c r="BF1284" i="2"/>
  <c r="T1284" i="2"/>
  <c r="R1284" i="2"/>
  <c r="P1284" i="2"/>
  <c r="BI1280" i="2"/>
  <c r="BH1280" i="2"/>
  <c r="BG1280" i="2"/>
  <c r="BF1280" i="2"/>
  <c r="T1280" i="2"/>
  <c r="R1280" i="2"/>
  <c r="P1280" i="2"/>
  <c r="BI1276" i="2"/>
  <c r="BH1276" i="2"/>
  <c r="BG1276" i="2"/>
  <c r="BF1276" i="2"/>
  <c r="T1276" i="2"/>
  <c r="R1276" i="2"/>
  <c r="P1276" i="2"/>
  <c r="BI1272" i="2"/>
  <c r="BH1272" i="2"/>
  <c r="BG1272" i="2"/>
  <c r="BF1272" i="2"/>
  <c r="T1272" i="2"/>
  <c r="R1272" i="2"/>
  <c r="P1272" i="2"/>
  <c r="BI1258" i="2"/>
  <c r="BH1258" i="2"/>
  <c r="BG1258" i="2"/>
  <c r="BF1258" i="2"/>
  <c r="T1258" i="2"/>
  <c r="R1258" i="2"/>
  <c r="P1258" i="2"/>
  <c r="BI1254" i="2"/>
  <c r="BH1254" i="2"/>
  <c r="BG1254" i="2"/>
  <c r="BF1254" i="2"/>
  <c r="T1254" i="2"/>
  <c r="R1254" i="2"/>
  <c r="P1254" i="2"/>
  <c r="BI1246" i="2"/>
  <c r="BH1246" i="2"/>
  <c r="BG1246" i="2"/>
  <c r="BF1246" i="2"/>
  <c r="T1246" i="2"/>
  <c r="R1246" i="2"/>
  <c r="P1246" i="2"/>
  <c r="BI1242" i="2"/>
  <c r="BH1242" i="2"/>
  <c r="BG1242" i="2"/>
  <c r="BF1242" i="2"/>
  <c r="T1242" i="2"/>
  <c r="R1242" i="2"/>
  <c r="P1242" i="2"/>
  <c r="BI1238" i="2"/>
  <c r="BH1238" i="2"/>
  <c r="BG1238" i="2"/>
  <c r="BF1238" i="2"/>
  <c r="T1238" i="2"/>
  <c r="R1238" i="2"/>
  <c r="P1238" i="2"/>
  <c r="BI1235" i="2"/>
  <c r="BH1235" i="2"/>
  <c r="BG1235" i="2"/>
  <c r="BF1235" i="2"/>
  <c r="T1235" i="2"/>
  <c r="R1235" i="2"/>
  <c r="P1235" i="2"/>
  <c r="BI1227" i="2"/>
  <c r="BH1227" i="2"/>
  <c r="BG1227" i="2"/>
  <c r="BF1227" i="2"/>
  <c r="T1227" i="2"/>
  <c r="R1227" i="2"/>
  <c r="P1227" i="2"/>
  <c r="BI1223" i="2"/>
  <c r="BH1223" i="2"/>
  <c r="BG1223" i="2"/>
  <c r="BF1223" i="2"/>
  <c r="T1223" i="2"/>
  <c r="R1223" i="2"/>
  <c r="P1223" i="2"/>
  <c r="BI1219" i="2"/>
  <c r="BH1219" i="2"/>
  <c r="BG1219" i="2"/>
  <c r="BF1219" i="2"/>
  <c r="T1219" i="2"/>
  <c r="R1219" i="2"/>
  <c r="P1219" i="2"/>
  <c r="BI1203" i="2"/>
  <c r="BH1203" i="2"/>
  <c r="BG1203" i="2"/>
  <c r="BF1203" i="2"/>
  <c r="T1203" i="2"/>
  <c r="R1203" i="2"/>
  <c r="P1203" i="2"/>
  <c r="BI1199" i="2"/>
  <c r="BH1199" i="2"/>
  <c r="BG1199" i="2"/>
  <c r="BF1199" i="2"/>
  <c r="T1199" i="2"/>
  <c r="R1199" i="2"/>
  <c r="P1199" i="2"/>
  <c r="BI1197" i="2"/>
  <c r="BH1197" i="2"/>
  <c r="BG1197" i="2"/>
  <c r="BF1197" i="2"/>
  <c r="T1197" i="2"/>
  <c r="R1197" i="2"/>
  <c r="P1197" i="2"/>
  <c r="BI1192" i="2"/>
  <c r="BH1192" i="2"/>
  <c r="BG1192" i="2"/>
  <c r="BF1192" i="2"/>
  <c r="T1192" i="2"/>
  <c r="R1192" i="2"/>
  <c r="P1192" i="2"/>
  <c r="BI1190" i="2"/>
  <c r="BH1190" i="2"/>
  <c r="BG1190" i="2"/>
  <c r="BF1190" i="2"/>
  <c r="T1190" i="2"/>
  <c r="R1190" i="2"/>
  <c r="P1190" i="2"/>
  <c r="BI1185" i="2"/>
  <c r="BH1185" i="2"/>
  <c r="BG1185" i="2"/>
  <c r="BF1185" i="2"/>
  <c r="T1185" i="2"/>
  <c r="R1185" i="2"/>
  <c r="P1185" i="2"/>
  <c r="BI1182" i="2"/>
  <c r="BH1182" i="2"/>
  <c r="BG1182" i="2"/>
  <c r="BF1182" i="2"/>
  <c r="T1182" i="2"/>
  <c r="R1182" i="2"/>
  <c r="P1182" i="2"/>
  <c r="BI1176" i="2"/>
  <c r="BH1176" i="2"/>
  <c r="BG1176" i="2"/>
  <c r="BF1176" i="2"/>
  <c r="T1176" i="2"/>
  <c r="R1176" i="2"/>
  <c r="P1176" i="2"/>
  <c r="BI1172" i="2"/>
  <c r="BH1172" i="2"/>
  <c r="BG1172" i="2"/>
  <c r="BF1172" i="2"/>
  <c r="T1172" i="2"/>
  <c r="R1172" i="2"/>
  <c r="P1172" i="2"/>
  <c r="BI1167" i="2"/>
  <c r="BH1167" i="2"/>
  <c r="BG1167" i="2"/>
  <c r="BF1167" i="2"/>
  <c r="T1167" i="2"/>
  <c r="R1167" i="2"/>
  <c r="P1167" i="2"/>
  <c r="BI1161" i="2"/>
  <c r="BH1161" i="2"/>
  <c r="BG1161" i="2"/>
  <c r="BF1161" i="2"/>
  <c r="T1161" i="2"/>
  <c r="R1161" i="2"/>
  <c r="P1161" i="2"/>
  <c r="BI1159" i="2"/>
  <c r="BH1159" i="2"/>
  <c r="BG1159" i="2"/>
  <c r="BF1159" i="2"/>
  <c r="T1159" i="2"/>
  <c r="R1159" i="2"/>
  <c r="P1159" i="2"/>
  <c r="BI1154" i="2"/>
  <c r="BH1154" i="2"/>
  <c r="BG1154" i="2"/>
  <c r="BF1154" i="2"/>
  <c r="T1154" i="2"/>
  <c r="R1154" i="2"/>
  <c r="P1154" i="2"/>
  <c r="BI1150" i="2"/>
  <c r="BH1150" i="2"/>
  <c r="BG1150" i="2"/>
  <c r="BF1150" i="2"/>
  <c r="T1150" i="2"/>
  <c r="R1150" i="2"/>
  <c r="P1150" i="2"/>
  <c r="BI1145" i="2"/>
  <c r="BH1145" i="2"/>
  <c r="BG1145" i="2"/>
  <c r="BF1145" i="2"/>
  <c r="T1145" i="2"/>
  <c r="R1145" i="2"/>
  <c r="P1145" i="2"/>
  <c r="BI1139" i="2"/>
  <c r="BH1139" i="2"/>
  <c r="BG1139" i="2"/>
  <c r="BF1139" i="2"/>
  <c r="T1139" i="2"/>
  <c r="R1139" i="2"/>
  <c r="P1139" i="2"/>
  <c r="BI1133" i="2"/>
  <c r="BH1133" i="2"/>
  <c r="BG1133" i="2"/>
  <c r="BF1133" i="2"/>
  <c r="T1133" i="2"/>
  <c r="R1133" i="2"/>
  <c r="P1133" i="2"/>
  <c r="BI1127" i="2"/>
  <c r="BH1127" i="2"/>
  <c r="BG1127" i="2"/>
  <c r="BF1127" i="2"/>
  <c r="T1127" i="2"/>
  <c r="R1127" i="2"/>
  <c r="P1127" i="2"/>
  <c r="BI1125" i="2"/>
  <c r="BH1125" i="2"/>
  <c r="BG1125" i="2"/>
  <c r="BF1125" i="2"/>
  <c r="T1125" i="2"/>
  <c r="R1125" i="2"/>
  <c r="P1125" i="2"/>
  <c r="BI1120" i="2"/>
  <c r="BH1120" i="2"/>
  <c r="BG1120" i="2"/>
  <c r="BF1120" i="2"/>
  <c r="T1120" i="2"/>
  <c r="R1120" i="2"/>
  <c r="P1120" i="2"/>
  <c r="BI1118" i="2"/>
  <c r="BH1118" i="2"/>
  <c r="BG1118" i="2"/>
  <c r="BF1118" i="2"/>
  <c r="T1118" i="2"/>
  <c r="R1118" i="2"/>
  <c r="P1118" i="2"/>
  <c r="BI1116" i="2"/>
  <c r="BH1116" i="2"/>
  <c r="BG1116" i="2"/>
  <c r="BF1116" i="2"/>
  <c r="T1116" i="2"/>
  <c r="R1116" i="2"/>
  <c r="P1116" i="2"/>
  <c r="BI1110" i="2"/>
  <c r="BH1110" i="2"/>
  <c r="BG1110" i="2"/>
  <c r="BF1110" i="2"/>
  <c r="T1110" i="2"/>
  <c r="R1110" i="2"/>
  <c r="P1110" i="2"/>
  <c r="BI1108" i="2"/>
  <c r="BH1108" i="2"/>
  <c r="BG1108" i="2"/>
  <c r="BF1108" i="2"/>
  <c r="T1108" i="2"/>
  <c r="R1108" i="2"/>
  <c r="P1108" i="2"/>
  <c r="BI1103" i="2"/>
  <c r="BH1103" i="2"/>
  <c r="BG1103" i="2"/>
  <c r="BF1103" i="2"/>
  <c r="T1103" i="2"/>
  <c r="R1103" i="2"/>
  <c r="P1103" i="2"/>
  <c r="BI1101" i="2"/>
  <c r="BH1101" i="2"/>
  <c r="BG1101" i="2"/>
  <c r="BF1101" i="2"/>
  <c r="T1101" i="2"/>
  <c r="R1101" i="2"/>
  <c r="P1101" i="2"/>
  <c r="BI1096" i="2"/>
  <c r="BH1096" i="2"/>
  <c r="BG1096" i="2"/>
  <c r="BF1096" i="2"/>
  <c r="T1096" i="2"/>
  <c r="R1096" i="2"/>
  <c r="P1096" i="2"/>
  <c r="BI1094" i="2"/>
  <c r="BH1094" i="2"/>
  <c r="BG1094" i="2"/>
  <c r="BF1094" i="2"/>
  <c r="T1094" i="2"/>
  <c r="R1094" i="2"/>
  <c r="P1094" i="2"/>
  <c r="BI1089" i="2"/>
  <c r="BH1089" i="2"/>
  <c r="BG1089" i="2"/>
  <c r="BF1089" i="2"/>
  <c r="T1089" i="2"/>
  <c r="R1089" i="2"/>
  <c r="P1089" i="2"/>
  <c r="BI1087" i="2"/>
  <c r="BH1087" i="2"/>
  <c r="BG1087" i="2"/>
  <c r="BF1087" i="2"/>
  <c r="T1087" i="2"/>
  <c r="R1087" i="2"/>
  <c r="P1087" i="2"/>
  <c r="BI1082" i="2"/>
  <c r="BH1082" i="2"/>
  <c r="BG1082" i="2"/>
  <c r="BF1082" i="2"/>
  <c r="T1082" i="2"/>
  <c r="R1082" i="2"/>
  <c r="P1082" i="2"/>
  <c r="BI1080" i="2"/>
  <c r="BH1080" i="2"/>
  <c r="BG1080" i="2"/>
  <c r="BF1080" i="2"/>
  <c r="T1080" i="2"/>
  <c r="R1080" i="2"/>
  <c r="P1080" i="2"/>
  <c r="BI1075" i="2"/>
  <c r="BH1075" i="2"/>
  <c r="BG1075" i="2"/>
  <c r="BF1075" i="2"/>
  <c r="T1075" i="2"/>
  <c r="R1075" i="2"/>
  <c r="P1075" i="2"/>
  <c r="BI1073" i="2"/>
  <c r="BH1073" i="2"/>
  <c r="BG1073" i="2"/>
  <c r="BF1073" i="2"/>
  <c r="T1073" i="2"/>
  <c r="R1073" i="2"/>
  <c r="P1073" i="2"/>
  <c r="BI1071" i="2"/>
  <c r="BH1071" i="2"/>
  <c r="BG1071" i="2"/>
  <c r="BF1071" i="2"/>
  <c r="T1071" i="2"/>
  <c r="R1071" i="2"/>
  <c r="P1071" i="2"/>
  <c r="BI1069" i="2"/>
  <c r="BH1069" i="2"/>
  <c r="BG1069" i="2"/>
  <c r="BF1069" i="2"/>
  <c r="T1069" i="2"/>
  <c r="R1069" i="2"/>
  <c r="P1069" i="2"/>
  <c r="BI1062" i="2"/>
  <c r="BH1062" i="2"/>
  <c r="BG1062" i="2"/>
  <c r="BF1062" i="2"/>
  <c r="T1062" i="2"/>
  <c r="R1062" i="2"/>
  <c r="P1062" i="2"/>
  <c r="BI1056" i="2"/>
  <c r="BH1056" i="2"/>
  <c r="BG1056" i="2"/>
  <c r="BF1056" i="2"/>
  <c r="T1056" i="2"/>
  <c r="R1056" i="2"/>
  <c r="P1056" i="2"/>
  <c r="BI1054" i="2"/>
  <c r="BH1054" i="2"/>
  <c r="BG1054" i="2"/>
  <c r="BF1054" i="2"/>
  <c r="T1054" i="2"/>
  <c r="R1054" i="2"/>
  <c r="P1054" i="2"/>
  <c r="BI1049" i="2"/>
  <c r="BH1049" i="2"/>
  <c r="BG1049" i="2"/>
  <c r="BF1049" i="2"/>
  <c r="T1049" i="2"/>
  <c r="R1049" i="2"/>
  <c r="P1049" i="2"/>
  <c r="BI1047" i="2"/>
  <c r="BH1047" i="2"/>
  <c r="BG1047" i="2"/>
  <c r="BF1047" i="2"/>
  <c r="T1047" i="2"/>
  <c r="R1047" i="2"/>
  <c r="P1047" i="2"/>
  <c r="BI1042" i="2"/>
  <c r="BH1042" i="2"/>
  <c r="BG1042" i="2"/>
  <c r="BF1042" i="2"/>
  <c r="T1042" i="2"/>
  <c r="R1042" i="2"/>
  <c r="P1042" i="2"/>
  <c r="BI1040" i="2"/>
  <c r="BH1040" i="2"/>
  <c r="BG1040" i="2"/>
  <c r="BF1040" i="2"/>
  <c r="T1040" i="2"/>
  <c r="R1040" i="2"/>
  <c r="P1040" i="2"/>
  <c r="BI1034" i="2"/>
  <c r="BH1034" i="2"/>
  <c r="BG1034" i="2"/>
  <c r="BF1034" i="2"/>
  <c r="T1034" i="2"/>
  <c r="R1034" i="2"/>
  <c r="P1034" i="2"/>
  <c r="BI1032" i="2"/>
  <c r="BH1032" i="2"/>
  <c r="BG1032" i="2"/>
  <c r="BF1032" i="2"/>
  <c r="T1032" i="2"/>
  <c r="R1032" i="2"/>
  <c r="P1032" i="2"/>
  <c r="BI1022" i="2"/>
  <c r="BH1022" i="2"/>
  <c r="BG1022" i="2"/>
  <c r="BF1022" i="2"/>
  <c r="T1022" i="2"/>
  <c r="R1022" i="2"/>
  <c r="P1022" i="2"/>
  <c r="BI1018" i="2"/>
  <c r="BH1018" i="2"/>
  <c r="BG1018" i="2"/>
  <c r="BF1018" i="2"/>
  <c r="T1018" i="2"/>
  <c r="R1018" i="2"/>
  <c r="P1018" i="2"/>
  <c r="BI1010" i="2"/>
  <c r="BH1010" i="2"/>
  <c r="BG1010" i="2"/>
  <c r="BF1010" i="2"/>
  <c r="T1010" i="2"/>
  <c r="R1010" i="2"/>
  <c r="P1010" i="2"/>
  <c r="BI1001" i="2"/>
  <c r="BH1001" i="2"/>
  <c r="BG1001" i="2"/>
  <c r="BF1001" i="2"/>
  <c r="T1001" i="2"/>
  <c r="R1001" i="2"/>
  <c r="P1001" i="2"/>
  <c r="BI998" i="2"/>
  <c r="BH998" i="2"/>
  <c r="BG998" i="2"/>
  <c r="BF998" i="2"/>
  <c r="T998" i="2"/>
  <c r="R998" i="2"/>
  <c r="P998" i="2"/>
  <c r="BI994" i="2"/>
  <c r="BH994" i="2"/>
  <c r="BG994" i="2"/>
  <c r="BF994" i="2"/>
  <c r="T994" i="2"/>
  <c r="R994" i="2"/>
  <c r="P994" i="2"/>
  <c r="BI990" i="2"/>
  <c r="BH990" i="2"/>
  <c r="BG990" i="2"/>
  <c r="BF990" i="2"/>
  <c r="T990" i="2"/>
  <c r="R990" i="2"/>
  <c r="P990" i="2"/>
  <c r="BI985" i="2"/>
  <c r="BH985" i="2"/>
  <c r="BG985" i="2"/>
  <c r="BF985" i="2"/>
  <c r="T985" i="2"/>
  <c r="R985" i="2"/>
  <c r="P985" i="2"/>
  <c r="BI981" i="2"/>
  <c r="BH981" i="2"/>
  <c r="BG981" i="2"/>
  <c r="BF981" i="2"/>
  <c r="T981" i="2"/>
  <c r="R981" i="2"/>
  <c r="P981" i="2"/>
  <c r="BI976" i="2"/>
  <c r="BH976" i="2"/>
  <c r="BG976" i="2"/>
  <c r="BF976" i="2"/>
  <c r="T976" i="2"/>
  <c r="R976" i="2"/>
  <c r="P976" i="2"/>
  <c r="BI974" i="2"/>
  <c r="BH974" i="2"/>
  <c r="BG974" i="2"/>
  <c r="BF974" i="2"/>
  <c r="T974" i="2"/>
  <c r="R974" i="2"/>
  <c r="P974" i="2"/>
  <c r="BI969" i="2"/>
  <c r="BH969" i="2"/>
  <c r="BG969" i="2"/>
  <c r="BF969" i="2"/>
  <c r="T969" i="2"/>
  <c r="R969" i="2"/>
  <c r="P969" i="2"/>
  <c r="BI966" i="2"/>
  <c r="BH966" i="2"/>
  <c r="BG966" i="2"/>
  <c r="BF966" i="2"/>
  <c r="T966" i="2"/>
  <c r="R966" i="2"/>
  <c r="P966" i="2"/>
  <c r="BI962" i="2"/>
  <c r="BH962" i="2"/>
  <c r="BG962" i="2"/>
  <c r="BF962" i="2"/>
  <c r="T962" i="2"/>
  <c r="R962" i="2"/>
  <c r="P962" i="2"/>
  <c r="BI954" i="2"/>
  <c r="BH954" i="2"/>
  <c r="BG954" i="2"/>
  <c r="BF954" i="2"/>
  <c r="T954" i="2"/>
  <c r="R954" i="2"/>
  <c r="P954" i="2"/>
  <c r="BI950" i="2"/>
  <c r="BH950" i="2"/>
  <c r="BG950" i="2"/>
  <c r="BF950" i="2"/>
  <c r="T950" i="2"/>
  <c r="R950" i="2"/>
  <c r="P950" i="2"/>
  <c r="BI947" i="2"/>
  <c r="BH947" i="2"/>
  <c r="BG947" i="2"/>
  <c r="BF947" i="2"/>
  <c r="T947" i="2"/>
  <c r="R947" i="2"/>
  <c r="P947" i="2"/>
  <c r="BI943" i="2"/>
  <c r="BH943" i="2"/>
  <c r="BG943" i="2"/>
  <c r="BF943" i="2"/>
  <c r="T943" i="2"/>
  <c r="R943" i="2"/>
  <c r="P943" i="2"/>
  <c r="BI940" i="2"/>
  <c r="BH940" i="2"/>
  <c r="BG940" i="2"/>
  <c r="BF940" i="2"/>
  <c r="T940" i="2"/>
  <c r="R940" i="2"/>
  <c r="P940" i="2"/>
  <c r="BI936" i="2"/>
  <c r="BH936" i="2"/>
  <c r="BG936" i="2"/>
  <c r="BF936" i="2"/>
  <c r="T936" i="2"/>
  <c r="R936" i="2"/>
  <c r="P936" i="2"/>
  <c r="BI929" i="2"/>
  <c r="BH929" i="2"/>
  <c r="BG929" i="2"/>
  <c r="BF929" i="2"/>
  <c r="T929" i="2"/>
  <c r="R929" i="2"/>
  <c r="P929" i="2"/>
  <c r="BI925" i="2"/>
  <c r="BH925" i="2"/>
  <c r="BG925" i="2"/>
  <c r="BF925" i="2"/>
  <c r="T925" i="2"/>
  <c r="R925" i="2"/>
  <c r="P925" i="2"/>
  <c r="BI923" i="2"/>
  <c r="BH923" i="2"/>
  <c r="BG923" i="2"/>
  <c r="BF923" i="2"/>
  <c r="T923" i="2"/>
  <c r="R923" i="2"/>
  <c r="P923" i="2"/>
  <c r="BI918" i="2"/>
  <c r="BH918" i="2"/>
  <c r="BG918" i="2"/>
  <c r="BF918" i="2"/>
  <c r="T918" i="2"/>
  <c r="R918" i="2"/>
  <c r="P918" i="2"/>
  <c r="BI912" i="2"/>
  <c r="BH912" i="2"/>
  <c r="BG912" i="2"/>
  <c r="BF912" i="2"/>
  <c r="T912" i="2"/>
  <c r="R912" i="2"/>
  <c r="P912" i="2"/>
  <c r="BI907" i="2"/>
  <c r="BH907" i="2"/>
  <c r="BG907" i="2"/>
  <c r="BF907" i="2"/>
  <c r="T907" i="2"/>
  <c r="R907" i="2"/>
  <c r="P907" i="2"/>
  <c r="BI905" i="2"/>
  <c r="BH905" i="2"/>
  <c r="BG905" i="2"/>
  <c r="BF905" i="2"/>
  <c r="T905" i="2"/>
  <c r="R905" i="2"/>
  <c r="P905" i="2"/>
  <c r="BI900" i="2"/>
  <c r="BH900" i="2"/>
  <c r="BG900" i="2"/>
  <c r="BF900" i="2"/>
  <c r="T900" i="2"/>
  <c r="R900" i="2"/>
  <c r="P900" i="2"/>
  <c r="BI898" i="2"/>
  <c r="BH898" i="2"/>
  <c r="BG898" i="2"/>
  <c r="BF898" i="2"/>
  <c r="T898" i="2"/>
  <c r="R898" i="2"/>
  <c r="P898" i="2"/>
  <c r="BI893" i="2"/>
  <c r="BH893" i="2"/>
  <c r="BG893" i="2"/>
  <c r="BF893" i="2"/>
  <c r="T893" i="2"/>
  <c r="R893" i="2"/>
  <c r="P893" i="2"/>
  <c r="BI891" i="2"/>
  <c r="BH891" i="2"/>
  <c r="BG891" i="2"/>
  <c r="BF891" i="2"/>
  <c r="T891" i="2"/>
  <c r="R891" i="2"/>
  <c r="P891" i="2"/>
  <c r="BI886" i="2"/>
  <c r="BH886" i="2"/>
  <c r="BG886" i="2"/>
  <c r="BF886" i="2"/>
  <c r="T886" i="2"/>
  <c r="R886" i="2"/>
  <c r="P886" i="2"/>
  <c r="BI884" i="2"/>
  <c r="BH884" i="2"/>
  <c r="BG884" i="2"/>
  <c r="BF884" i="2"/>
  <c r="T884" i="2"/>
  <c r="R884" i="2"/>
  <c r="P884" i="2"/>
  <c r="BI879" i="2"/>
  <c r="BH879" i="2"/>
  <c r="BG879" i="2"/>
  <c r="BF879" i="2"/>
  <c r="T879" i="2"/>
  <c r="R879" i="2"/>
  <c r="P879" i="2"/>
  <c r="BI877" i="2"/>
  <c r="BH877" i="2"/>
  <c r="BG877" i="2"/>
  <c r="BF877" i="2"/>
  <c r="T877" i="2"/>
  <c r="R877" i="2"/>
  <c r="P877" i="2"/>
  <c r="BI872" i="2"/>
  <c r="BH872" i="2"/>
  <c r="BG872" i="2"/>
  <c r="BF872" i="2"/>
  <c r="T872" i="2"/>
  <c r="R872" i="2"/>
  <c r="P872" i="2"/>
  <c r="BI870" i="2"/>
  <c r="BH870" i="2"/>
  <c r="BG870" i="2"/>
  <c r="BF870" i="2"/>
  <c r="T870" i="2"/>
  <c r="R870" i="2"/>
  <c r="P870" i="2"/>
  <c r="BI865" i="2"/>
  <c r="BH865" i="2"/>
  <c r="BG865" i="2"/>
  <c r="BF865" i="2"/>
  <c r="T865" i="2"/>
  <c r="R865" i="2"/>
  <c r="P865" i="2"/>
  <c r="BI863" i="2"/>
  <c r="BH863" i="2"/>
  <c r="BG863" i="2"/>
  <c r="BF863" i="2"/>
  <c r="T863" i="2"/>
  <c r="R863" i="2"/>
  <c r="P863" i="2"/>
  <c r="BI859" i="2"/>
  <c r="BH859" i="2"/>
  <c r="BG859" i="2"/>
  <c r="BF859" i="2"/>
  <c r="T859" i="2"/>
  <c r="R859" i="2"/>
  <c r="P859" i="2"/>
  <c r="BI855" i="2"/>
  <c r="BH855" i="2"/>
  <c r="BG855" i="2"/>
  <c r="BF855" i="2"/>
  <c r="T855" i="2"/>
  <c r="R855" i="2"/>
  <c r="P855" i="2"/>
  <c r="BI853" i="2"/>
  <c r="BH853" i="2"/>
  <c r="BG853" i="2"/>
  <c r="BF853" i="2"/>
  <c r="T853" i="2"/>
  <c r="R853" i="2"/>
  <c r="P853" i="2"/>
  <c r="BI851" i="2"/>
  <c r="BH851" i="2"/>
  <c r="BG851" i="2"/>
  <c r="BF851" i="2"/>
  <c r="T851" i="2"/>
  <c r="R851" i="2"/>
  <c r="P851" i="2"/>
  <c r="BI847" i="2"/>
  <c r="BH847" i="2"/>
  <c r="BG847" i="2"/>
  <c r="BF847" i="2"/>
  <c r="T847" i="2"/>
  <c r="R847" i="2"/>
  <c r="P847" i="2"/>
  <c r="BI844" i="2"/>
  <c r="BH844" i="2"/>
  <c r="BG844" i="2"/>
  <c r="BF844" i="2"/>
  <c r="T844" i="2"/>
  <c r="R844" i="2"/>
  <c r="P844" i="2"/>
  <c r="BI840" i="2"/>
  <c r="BH840" i="2"/>
  <c r="BG840" i="2"/>
  <c r="BF840" i="2"/>
  <c r="T840" i="2"/>
  <c r="R840" i="2"/>
  <c r="P840" i="2"/>
  <c r="BI837" i="2"/>
  <c r="BH837" i="2"/>
  <c r="BG837" i="2"/>
  <c r="BF837" i="2"/>
  <c r="T837" i="2"/>
  <c r="R837" i="2"/>
  <c r="P837" i="2"/>
  <c r="BI833" i="2"/>
  <c r="BH833" i="2"/>
  <c r="BG833" i="2"/>
  <c r="BF833" i="2"/>
  <c r="T833" i="2"/>
  <c r="R833" i="2"/>
  <c r="P833" i="2"/>
  <c r="BI830" i="2"/>
  <c r="BH830" i="2"/>
  <c r="BG830" i="2"/>
  <c r="BF830" i="2"/>
  <c r="T830" i="2"/>
  <c r="R830" i="2"/>
  <c r="P830" i="2"/>
  <c r="BI827" i="2"/>
  <c r="BH827" i="2"/>
  <c r="BG827" i="2"/>
  <c r="BF827" i="2"/>
  <c r="T827" i="2"/>
  <c r="R827" i="2"/>
  <c r="P827" i="2"/>
  <c r="BI823" i="2"/>
  <c r="BH823" i="2"/>
  <c r="BG823" i="2"/>
  <c r="BF823" i="2"/>
  <c r="T823" i="2"/>
  <c r="R823" i="2"/>
  <c r="P823" i="2"/>
  <c r="BI821" i="2"/>
  <c r="BH821" i="2"/>
  <c r="BG821" i="2"/>
  <c r="BF821" i="2"/>
  <c r="T821" i="2"/>
  <c r="R821" i="2"/>
  <c r="P821" i="2"/>
  <c r="BI818" i="2"/>
  <c r="BH818" i="2"/>
  <c r="BG818" i="2"/>
  <c r="BF818" i="2"/>
  <c r="T818" i="2"/>
  <c r="R818" i="2"/>
  <c r="P818" i="2"/>
  <c r="BI809" i="2"/>
  <c r="BH809" i="2"/>
  <c r="BG809" i="2"/>
  <c r="BF809" i="2"/>
  <c r="T809" i="2"/>
  <c r="R809" i="2"/>
  <c r="P809" i="2"/>
  <c r="BI803" i="2"/>
  <c r="BH803" i="2"/>
  <c r="BG803" i="2"/>
  <c r="BF803" i="2"/>
  <c r="T803" i="2"/>
  <c r="R803" i="2"/>
  <c r="P803" i="2"/>
  <c r="BI798" i="2"/>
  <c r="BH798" i="2"/>
  <c r="BG798" i="2"/>
  <c r="BF798" i="2"/>
  <c r="T798" i="2"/>
  <c r="R798" i="2"/>
  <c r="P798" i="2"/>
  <c r="BI793" i="2"/>
  <c r="BH793" i="2"/>
  <c r="BG793" i="2"/>
  <c r="BF793" i="2"/>
  <c r="T793" i="2"/>
  <c r="R793" i="2"/>
  <c r="P793" i="2"/>
  <c r="BI788" i="2"/>
  <c r="BH788" i="2"/>
  <c r="BG788" i="2"/>
  <c r="BF788" i="2"/>
  <c r="T788" i="2"/>
  <c r="R788" i="2"/>
  <c r="P788" i="2"/>
  <c r="BI782" i="2"/>
  <c r="BH782" i="2"/>
  <c r="BG782" i="2"/>
  <c r="BF782" i="2"/>
  <c r="T782" i="2"/>
  <c r="R782" i="2"/>
  <c r="P782" i="2"/>
  <c r="BI779" i="2"/>
  <c r="BH779" i="2"/>
  <c r="BG779" i="2"/>
  <c r="BF779" i="2"/>
  <c r="T779" i="2"/>
  <c r="R779" i="2"/>
  <c r="P779" i="2"/>
  <c r="BI775" i="2"/>
  <c r="BH775" i="2"/>
  <c r="BG775" i="2"/>
  <c r="BF775" i="2"/>
  <c r="T775" i="2"/>
  <c r="R775" i="2"/>
  <c r="P775" i="2"/>
  <c r="BI771" i="2"/>
  <c r="BH771" i="2"/>
  <c r="BG771" i="2"/>
  <c r="BF771" i="2"/>
  <c r="T771" i="2"/>
  <c r="R771" i="2"/>
  <c r="P771" i="2"/>
  <c r="BI769" i="2"/>
  <c r="BH769" i="2"/>
  <c r="BG769" i="2"/>
  <c r="BF769" i="2"/>
  <c r="T769" i="2"/>
  <c r="R769" i="2"/>
  <c r="P769" i="2"/>
  <c r="BI765" i="2"/>
  <c r="BH765" i="2"/>
  <c r="BG765" i="2"/>
  <c r="BF765" i="2"/>
  <c r="T765" i="2"/>
  <c r="R765" i="2"/>
  <c r="P765" i="2"/>
  <c r="BI762" i="2"/>
  <c r="BH762" i="2"/>
  <c r="BG762" i="2"/>
  <c r="BF762" i="2"/>
  <c r="T762" i="2"/>
  <c r="R762" i="2"/>
  <c r="P762" i="2"/>
  <c r="BI759" i="2"/>
  <c r="BH759" i="2"/>
  <c r="BG759" i="2"/>
  <c r="BF759" i="2"/>
  <c r="T759" i="2"/>
  <c r="R759" i="2"/>
  <c r="P759" i="2"/>
  <c r="BI756" i="2"/>
  <c r="BH756" i="2"/>
  <c r="BG756" i="2"/>
  <c r="BF756" i="2"/>
  <c r="T756" i="2"/>
  <c r="R756" i="2"/>
  <c r="P756" i="2"/>
  <c r="BI753" i="2"/>
  <c r="BH753" i="2"/>
  <c r="BG753" i="2"/>
  <c r="BF753" i="2"/>
  <c r="T753" i="2"/>
  <c r="R753" i="2"/>
  <c r="P753" i="2"/>
  <c r="BI749" i="2"/>
  <c r="BH749" i="2"/>
  <c r="BG749" i="2"/>
  <c r="BF749" i="2"/>
  <c r="T749" i="2"/>
  <c r="R749" i="2"/>
  <c r="P749" i="2"/>
  <c r="BI746" i="2"/>
  <c r="BH746" i="2"/>
  <c r="BG746" i="2"/>
  <c r="BF746" i="2"/>
  <c r="T746" i="2"/>
  <c r="R746" i="2"/>
  <c r="P746" i="2"/>
  <c r="BI743" i="2"/>
  <c r="BH743" i="2"/>
  <c r="BG743" i="2"/>
  <c r="BF743" i="2"/>
  <c r="T743" i="2"/>
  <c r="R743" i="2"/>
  <c r="P743" i="2"/>
  <c r="BI734" i="2"/>
  <c r="BH734" i="2"/>
  <c r="BG734" i="2"/>
  <c r="BF734" i="2"/>
  <c r="T734" i="2"/>
  <c r="R734" i="2"/>
  <c r="P734" i="2"/>
  <c r="BI731" i="2"/>
  <c r="BH731" i="2"/>
  <c r="BG731" i="2"/>
  <c r="BF731" i="2"/>
  <c r="T731" i="2"/>
  <c r="R731" i="2"/>
  <c r="P731" i="2"/>
  <c r="BI727" i="2"/>
  <c r="BH727" i="2"/>
  <c r="BG727" i="2"/>
  <c r="BF727" i="2"/>
  <c r="T727" i="2"/>
  <c r="R727" i="2"/>
  <c r="P727" i="2"/>
  <c r="BI722" i="2"/>
  <c r="BH722" i="2"/>
  <c r="BG722" i="2"/>
  <c r="BF722" i="2"/>
  <c r="T722" i="2"/>
  <c r="R722" i="2"/>
  <c r="P722" i="2"/>
  <c r="BI717" i="2"/>
  <c r="BH717" i="2"/>
  <c r="BG717" i="2"/>
  <c r="BF717" i="2"/>
  <c r="T717" i="2"/>
  <c r="R717" i="2"/>
  <c r="P717" i="2"/>
  <c r="BI712" i="2"/>
  <c r="BH712" i="2"/>
  <c r="BG712" i="2"/>
  <c r="BF712" i="2"/>
  <c r="T712" i="2"/>
  <c r="R712" i="2"/>
  <c r="P712" i="2"/>
  <c r="BI709" i="2"/>
  <c r="BH709" i="2"/>
  <c r="BG709" i="2"/>
  <c r="BF709" i="2"/>
  <c r="T709" i="2"/>
  <c r="R709" i="2"/>
  <c r="P709" i="2"/>
  <c r="BI706" i="2"/>
  <c r="BH706" i="2"/>
  <c r="BG706" i="2"/>
  <c r="BF706" i="2"/>
  <c r="T706" i="2"/>
  <c r="R706" i="2"/>
  <c r="P706" i="2"/>
  <c r="BI702" i="2"/>
  <c r="BH702" i="2"/>
  <c r="BG702" i="2"/>
  <c r="BF702" i="2"/>
  <c r="T702" i="2"/>
  <c r="R702" i="2"/>
  <c r="P702" i="2"/>
  <c r="BI700" i="2"/>
  <c r="BH700" i="2"/>
  <c r="BG700" i="2"/>
  <c r="BF700" i="2"/>
  <c r="T700" i="2"/>
  <c r="R700" i="2"/>
  <c r="P700" i="2"/>
  <c r="BI696" i="2"/>
  <c r="BH696" i="2"/>
  <c r="BG696" i="2"/>
  <c r="BF696" i="2"/>
  <c r="T696" i="2"/>
  <c r="R696" i="2"/>
  <c r="P696" i="2"/>
  <c r="BI693" i="2"/>
  <c r="BH693" i="2"/>
  <c r="BG693" i="2"/>
  <c r="BF693" i="2"/>
  <c r="T693" i="2"/>
  <c r="R693" i="2"/>
  <c r="P693" i="2"/>
  <c r="BI689" i="2"/>
  <c r="BH689" i="2"/>
  <c r="BG689" i="2"/>
  <c r="BF689" i="2"/>
  <c r="T689" i="2"/>
  <c r="R689" i="2"/>
  <c r="P689" i="2"/>
  <c r="BI683" i="2"/>
  <c r="BH683" i="2"/>
  <c r="BG683" i="2"/>
  <c r="BF683" i="2"/>
  <c r="T683" i="2"/>
  <c r="R683" i="2"/>
  <c r="P683" i="2"/>
  <c r="BI678" i="2"/>
  <c r="BH678" i="2"/>
  <c r="BG678" i="2"/>
  <c r="BF678" i="2"/>
  <c r="T678" i="2"/>
  <c r="R678" i="2"/>
  <c r="P678" i="2"/>
  <c r="BI674" i="2"/>
  <c r="BH674" i="2"/>
  <c r="BG674" i="2"/>
  <c r="BF674" i="2"/>
  <c r="T674" i="2"/>
  <c r="R674" i="2"/>
  <c r="P674" i="2"/>
  <c r="BI639" i="2"/>
  <c r="BH639" i="2"/>
  <c r="BG639" i="2"/>
  <c r="BF639" i="2"/>
  <c r="T639" i="2"/>
  <c r="R639" i="2"/>
  <c r="P639" i="2"/>
  <c r="BI604" i="2"/>
  <c r="BH604" i="2"/>
  <c r="BG604" i="2"/>
  <c r="BF604" i="2"/>
  <c r="T604" i="2"/>
  <c r="R604" i="2"/>
  <c r="P604" i="2"/>
  <c r="BI598" i="2"/>
  <c r="BH598" i="2"/>
  <c r="BG598" i="2"/>
  <c r="BF598" i="2"/>
  <c r="T598" i="2"/>
  <c r="R598" i="2"/>
  <c r="P598" i="2"/>
  <c r="BI592" i="2"/>
  <c r="BH592" i="2"/>
  <c r="BG592" i="2"/>
  <c r="BF592" i="2"/>
  <c r="T592" i="2"/>
  <c r="R592" i="2"/>
  <c r="P592" i="2"/>
  <c r="BI586" i="2"/>
  <c r="BH586" i="2"/>
  <c r="BG586" i="2"/>
  <c r="BF586" i="2"/>
  <c r="T586" i="2"/>
  <c r="R586" i="2"/>
  <c r="P586" i="2"/>
  <c r="BI583" i="2"/>
  <c r="BH583" i="2"/>
  <c r="BG583" i="2"/>
  <c r="BF583" i="2"/>
  <c r="T583" i="2"/>
  <c r="R583" i="2"/>
  <c r="P583" i="2"/>
  <c r="BI579" i="2"/>
  <c r="BH579" i="2"/>
  <c r="BG579" i="2"/>
  <c r="BF579" i="2"/>
  <c r="T579" i="2"/>
  <c r="R579" i="2"/>
  <c r="P579" i="2"/>
  <c r="BI576" i="2"/>
  <c r="BH576" i="2"/>
  <c r="BG576" i="2"/>
  <c r="BF576" i="2"/>
  <c r="T576" i="2"/>
  <c r="R576" i="2"/>
  <c r="P576" i="2"/>
  <c r="BI572" i="2"/>
  <c r="BH572" i="2"/>
  <c r="BG572" i="2"/>
  <c r="BF572" i="2"/>
  <c r="T572" i="2"/>
  <c r="R572" i="2"/>
  <c r="P572" i="2"/>
  <c r="BI569" i="2"/>
  <c r="BH569" i="2"/>
  <c r="BG569" i="2"/>
  <c r="BF569" i="2"/>
  <c r="T569" i="2"/>
  <c r="R569" i="2"/>
  <c r="P569" i="2"/>
  <c r="BI565" i="2"/>
  <c r="BH565" i="2"/>
  <c r="BG565" i="2"/>
  <c r="BF565" i="2"/>
  <c r="T565" i="2"/>
  <c r="R565" i="2"/>
  <c r="P565" i="2"/>
  <c r="BI560" i="2"/>
  <c r="BH560" i="2"/>
  <c r="BG560" i="2"/>
  <c r="BF560" i="2"/>
  <c r="T560" i="2"/>
  <c r="R560" i="2"/>
  <c r="P560" i="2"/>
  <c r="BI556" i="2"/>
  <c r="BH556" i="2"/>
  <c r="BG556" i="2"/>
  <c r="BF556" i="2"/>
  <c r="T556" i="2"/>
  <c r="R556" i="2"/>
  <c r="P556" i="2"/>
  <c r="BI551" i="2"/>
  <c r="BH551" i="2"/>
  <c r="BG551" i="2"/>
  <c r="BF551" i="2"/>
  <c r="T551" i="2"/>
  <c r="T550" i="2"/>
  <c r="R551" i="2"/>
  <c r="R550" i="2"/>
  <c r="P551" i="2"/>
  <c r="P550" i="2"/>
  <c r="BI545" i="2"/>
  <c r="BH545" i="2"/>
  <c r="BG545" i="2"/>
  <c r="BF545" i="2"/>
  <c r="T545" i="2"/>
  <c r="R545" i="2"/>
  <c r="P545" i="2"/>
  <c r="BI543" i="2"/>
  <c r="BH543" i="2"/>
  <c r="BG543" i="2"/>
  <c r="BF543" i="2"/>
  <c r="T543" i="2"/>
  <c r="R543" i="2"/>
  <c r="P543" i="2"/>
  <c r="BI534" i="2"/>
  <c r="BH534" i="2"/>
  <c r="BG534" i="2"/>
  <c r="BF534" i="2"/>
  <c r="T534" i="2"/>
  <c r="R534" i="2"/>
  <c r="P534" i="2"/>
  <c r="BI532" i="2"/>
  <c r="BH532" i="2"/>
  <c r="BG532" i="2"/>
  <c r="BF532" i="2"/>
  <c r="T532" i="2"/>
  <c r="R532" i="2"/>
  <c r="P532" i="2"/>
  <c r="BI529" i="2"/>
  <c r="BH529" i="2"/>
  <c r="BG529" i="2"/>
  <c r="BF529" i="2"/>
  <c r="T529" i="2"/>
  <c r="R529" i="2"/>
  <c r="P529" i="2"/>
  <c r="BI497" i="2"/>
  <c r="BH497" i="2"/>
  <c r="BG497" i="2"/>
  <c r="BF497" i="2"/>
  <c r="T497" i="2"/>
  <c r="R497" i="2"/>
  <c r="P497" i="2"/>
  <c r="BI492" i="2"/>
  <c r="BH492" i="2"/>
  <c r="BG492" i="2"/>
  <c r="BF492" i="2"/>
  <c r="T492" i="2"/>
  <c r="R492" i="2"/>
  <c r="P492" i="2"/>
  <c r="BI488" i="2"/>
  <c r="BH488" i="2"/>
  <c r="BG488" i="2"/>
  <c r="BF488" i="2"/>
  <c r="T488" i="2"/>
  <c r="R488" i="2"/>
  <c r="P488" i="2"/>
  <c r="BI485" i="2"/>
  <c r="BH485" i="2"/>
  <c r="BG485" i="2"/>
  <c r="BF485" i="2"/>
  <c r="T485" i="2"/>
  <c r="R485" i="2"/>
  <c r="P485" i="2"/>
  <c r="BI457" i="2"/>
  <c r="BH457" i="2"/>
  <c r="BG457" i="2"/>
  <c r="BF457" i="2"/>
  <c r="T457" i="2"/>
  <c r="R457" i="2"/>
  <c r="P457" i="2"/>
  <c r="BI454" i="2"/>
  <c r="BH454" i="2"/>
  <c r="BG454" i="2"/>
  <c r="BF454" i="2"/>
  <c r="T454" i="2"/>
  <c r="R454" i="2"/>
  <c r="P454" i="2"/>
  <c r="BI450" i="2"/>
  <c r="BH450" i="2"/>
  <c r="BG450" i="2"/>
  <c r="BF450" i="2"/>
  <c r="T450" i="2"/>
  <c r="R450" i="2"/>
  <c r="P450" i="2"/>
  <c r="BI446" i="2"/>
  <c r="BH446" i="2"/>
  <c r="BG446" i="2"/>
  <c r="BF446" i="2"/>
  <c r="T446" i="2"/>
  <c r="R446" i="2"/>
  <c r="P446" i="2"/>
  <c r="BI443" i="2"/>
  <c r="BH443" i="2"/>
  <c r="BG443" i="2"/>
  <c r="BF443" i="2"/>
  <c r="T443" i="2"/>
  <c r="R443" i="2"/>
  <c r="P443" i="2"/>
  <c r="BI439" i="2"/>
  <c r="BH439" i="2"/>
  <c r="BG439" i="2"/>
  <c r="BF439" i="2"/>
  <c r="T439" i="2"/>
  <c r="R439" i="2"/>
  <c r="P439" i="2"/>
  <c r="BI434" i="2"/>
  <c r="BH434" i="2"/>
  <c r="BG434" i="2"/>
  <c r="BF434" i="2"/>
  <c r="T434" i="2"/>
  <c r="R434" i="2"/>
  <c r="P434" i="2"/>
  <c r="BI427" i="2"/>
  <c r="BH427" i="2"/>
  <c r="BG427" i="2"/>
  <c r="BF427" i="2"/>
  <c r="T427" i="2"/>
  <c r="R427" i="2"/>
  <c r="P427" i="2"/>
  <c r="BI424" i="2"/>
  <c r="BH424" i="2"/>
  <c r="BG424" i="2"/>
  <c r="BF424" i="2"/>
  <c r="T424" i="2"/>
  <c r="R424" i="2"/>
  <c r="P424" i="2"/>
  <c r="BI420" i="2"/>
  <c r="BH420" i="2"/>
  <c r="BG420" i="2"/>
  <c r="BF420" i="2"/>
  <c r="T420" i="2"/>
  <c r="R420" i="2"/>
  <c r="P420" i="2"/>
  <c r="BI416" i="2"/>
  <c r="BH416" i="2"/>
  <c r="BG416" i="2"/>
  <c r="BF416" i="2"/>
  <c r="T416" i="2"/>
  <c r="R416" i="2"/>
  <c r="P416" i="2"/>
  <c r="BI409" i="2"/>
  <c r="BH409" i="2"/>
  <c r="BG409" i="2"/>
  <c r="BF409" i="2"/>
  <c r="T409" i="2"/>
  <c r="R409" i="2"/>
  <c r="P409" i="2"/>
  <c r="BI404" i="2"/>
  <c r="BH404" i="2"/>
  <c r="BG404" i="2"/>
  <c r="BF404" i="2"/>
  <c r="T404" i="2"/>
  <c r="R404" i="2"/>
  <c r="P404" i="2"/>
  <c r="BI399" i="2"/>
  <c r="BH399" i="2"/>
  <c r="BG399" i="2"/>
  <c r="BF399" i="2"/>
  <c r="T399" i="2"/>
  <c r="R399" i="2"/>
  <c r="P399" i="2"/>
  <c r="BI394" i="2"/>
  <c r="BH394" i="2"/>
  <c r="BG394" i="2"/>
  <c r="BF394" i="2"/>
  <c r="T394" i="2"/>
  <c r="R394" i="2"/>
  <c r="P394" i="2"/>
  <c r="BI387" i="2"/>
  <c r="BH387" i="2"/>
  <c r="BG387" i="2"/>
  <c r="BF387" i="2"/>
  <c r="T387" i="2"/>
  <c r="R387" i="2"/>
  <c r="P387" i="2"/>
  <c r="BI382" i="2"/>
  <c r="BH382" i="2"/>
  <c r="BG382" i="2"/>
  <c r="BF382" i="2"/>
  <c r="T382" i="2"/>
  <c r="R382" i="2"/>
  <c r="P382" i="2"/>
  <c r="BI378" i="2"/>
  <c r="BH378" i="2"/>
  <c r="BG378" i="2"/>
  <c r="BF378" i="2"/>
  <c r="T378" i="2"/>
  <c r="R378" i="2"/>
  <c r="P378" i="2"/>
  <c r="BI373" i="2"/>
  <c r="BH373" i="2"/>
  <c r="BG373" i="2"/>
  <c r="BF373" i="2"/>
  <c r="T373" i="2"/>
  <c r="R373" i="2"/>
  <c r="P373" i="2"/>
  <c r="BI368" i="2"/>
  <c r="BH368" i="2"/>
  <c r="BG368" i="2"/>
  <c r="BF368" i="2"/>
  <c r="T368" i="2"/>
  <c r="R368" i="2"/>
  <c r="P368" i="2"/>
  <c r="BI363" i="2"/>
  <c r="BH363" i="2"/>
  <c r="BG363" i="2"/>
  <c r="BF363" i="2"/>
  <c r="T363" i="2"/>
  <c r="R363" i="2"/>
  <c r="P363" i="2"/>
  <c r="BI358" i="2"/>
  <c r="BH358" i="2"/>
  <c r="BG358" i="2"/>
  <c r="BF358" i="2"/>
  <c r="T358" i="2"/>
  <c r="R358" i="2"/>
  <c r="P358" i="2"/>
  <c r="BI353" i="2"/>
  <c r="BH353" i="2"/>
  <c r="BG353" i="2"/>
  <c r="BF353" i="2"/>
  <c r="T353" i="2"/>
  <c r="R353" i="2"/>
  <c r="P353" i="2"/>
  <c r="BI348" i="2"/>
  <c r="BH348" i="2"/>
  <c r="BG348" i="2"/>
  <c r="BF348" i="2"/>
  <c r="T348" i="2"/>
  <c r="R348" i="2"/>
  <c r="P348" i="2"/>
  <c r="BI345" i="2"/>
  <c r="BH345" i="2"/>
  <c r="BG345" i="2"/>
  <c r="BF345" i="2"/>
  <c r="T345" i="2"/>
  <c r="R345" i="2"/>
  <c r="P345" i="2"/>
  <c r="BI341" i="2"/>
  <c r="BH341" i="2"/>
  <c r="BG341" i="2"/>
  <c r="BF341" i="2"/>
  <c r="T341" i="2"/>
  <c r="R341" i="2"/>
  <c r="P341" i="2"/>
  <c r="BI338" i="2"/>
  <c r="BH338" i="2"/>
  <c r="BG338" i="2"/>
  <c r="BF338" i="2"/>
  <c r="T338" i="2"/>
  <c r="R338" i="2"/>
  <c r="P338" i="2"/>
  <c r="BI334" i="2"/>
  <c r="BH334" i="2"/>
  <c r="BG334" i="2"/>
  <c r="BF334" i="2"/>
  <c r="T334" i="2"/>
  <c r="R334" i="2"/>
  <c r="P334" i="2"/>
  <c r="BI331" i="2"/>
  <c r="BH331" i="2"/>
  <c r="BG331" i="2"/>
  <c r="BF331" i="2"/>
  <c r="T331" i="2"/>
  <c r="R331" i="2"/>
  <c r="P331" i="2"/>
  <c r="BI327" i="2"/>
  <c r="BH327" i="2"/>
  <c r="BG327" i="2"/>
  <c r="BF327" i="2"/>
  <c r="T327" i="2"/>
  <c r="R327" i="2"/>
  <c r="P327" i="2"/>
  <c r="BI324" i="2"/>
  <c r="BH324" i="2"/>
  <c r="BG324" i="2"/>
  <c r="BF324" i="2"/>
  <c r="T324" i="2"/>
  <c r="R324" i="2"/>
  <c r="P324" i="2"/>
  <c r="BI320" i="2"/>
  <c r="BH320" i="2"/>
  <c r="BG320" i="2"/>
  <c r="BF320" i="2"/>
  <c r="T320" i="2"/>
  <c r="R320" i="2"/>
  <c r="P320" i="2"/>
  <c r="BI316" i="2"/>
  <c r="BH316" i="2"/>
  <c r="BG316" i="2"/>
  <c r="BF316" i="2"/>
  <c r="T316" i="2"/>
  <c r="R316" i="2"/>
  <c r="P316" i="2"/>
  <c r="BI312" i="2"/>
  <c r="BH312" i="2"/>
  <c r="BG312" i="2"/>
  <c r="BF312" i="2"/>
  <c r="T312" i="2"/>
  <c r="R312" i="2"/>
  <c r="P312" i="2"/>
  <c r="BI308" i="2"/>
  <c r="BH308" i="2"/>
  <c r="BG308" i="2"/>
  <c r="BF308" i="2"/>
  <c r="T308" i="2"/>
  <c r="R308" i="2"/>
  <c r="P308" i="2"/>
  <c r="BI305" i="2"/>
  <c r="BH305" i="2"/>
  <c r="BG305" i="2"/>
  <c r="BF305" i="2"/>
  <c r="T305" i="2"/>
  <c r="R305" i="2"/>
  <c r="P305" i="2"/>
  <c r="BI301" i="2"/>
  <c r="BH301" i="2"/>
  <c r="BG301" i="2"/>
  <c r="BF301" i="2"/>
  <c r="T301" i="2"/>
  <c r="R301" i="2"/>
  <c r="P301" i="2"/>
  <c r="BI297" i="2"/>
  <c r="BH297" i="2"/>
  <c r="BG297" i="2"/>
  <c r="BF297" i="2"/>
  <c r="T297" i="2"/>
  <c r="R297" i="2"/>
  <c r="P297" i="2"/>
  <c r="BI293" i="2"/>
  <c r="BH293" i="2"/>
  <c r="BG293" i="2"/>
  <c r="BF293" i="2"/>
  <c r="T293" i="2"/>
  <c r="R293" i="2"/>
  <c r="P293" i="2"/>
  <c r="BI262" i="2"/>
  <c r="BH262" i="2"/>
  <c r="BG262" i="2"/>
  <c r="BF262" i="2"/>
  <c r="T262" i="2"/>
  <c r="R262" i="2"/>
  <c r="P262" i="2"/>
  <c r="P237" i="2"/>
  <c r="BI238" i="2"/>
  <c r="BH238" i="2"/>
  <c r="BG238" i="2"/>
  <c r="BF238" i="2"/>
  <c r="T238" i="2"/>
  <c r="T237" i="2" s="1"/>
  <c r="R238" i="2"/>
  <c r="R237" i="2" s="1"/>
  <c r="P238" i="2"/>
  <c r="BI232" i="2"/>
  <c r="BH232" i="2"/>
  <c r="BG232" i="2"/>
  <c r="BF232" i="2"/>
  <c r="T232" i="2"/>
  <c r="T231" i="2"/>
  <c r="R232" i="2"/>
  <c r="R231" i="2" s="1"/>
  <c r="P232" i="2"/>
  <c r="P231" i="2"/>
  <c r="BI227" i="2"/>
  <c r="BH227" i="2"/>
  <c r="BG227" i="2"/>
  <c r="BF227" i="2"/>
  <c r="T227" i="2"/>
  <c r="T226" i="2" s="1"/>
  <c r="R227" i="2"/>
  <c r="R226" i="2"/>
  <c r="P227" i="2"/>
  <c r="P226" i="2" s="1"/>
  <c r="BI221" i="2"/>
  <c r="BH221" i="2"/>
  <c r="BG221" i="2"/>
  <c r="BF221" i="2"/>
  <c r="T221" i="2"/>
  <c r="R221" i="2"/>
  <c r="P221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07" i="2"/>
  <c r="BH207" i="2"/>
  <c r="BG207" i="2"/>
  <c r="BF207" i="2"/>
  <c r="T207" i="2"/>
  <c r="R207" i="2"/>
  <c r="P207" i="2"/>
  <c r="BI202" i="2"/>
  <c r="BH202" i="2"/>
  <c r="BG202" i="2"/>
  <c r="BF202" i="2"/>
  <c r="T202" i="2"/>
  <c r="R202" i="2"/>
  <c r="P202" i="2"/>
  <c r="BI197" i="2"/>
  <c r="BH197" i="2"/>
  <c r="BG197" i="2"/>
  <c r="BF197" i="2"/>
  <c r="T197" i="2"/>
  <c r="R197" i="2"/>
  <c r="P197" i="2"/>
  <c r="BI192" i="2"/>
  <c r="BH192" i="2"/>
  <c r="BG192" i="2"/>
  <c r="BF192" i="2"/>
  <c r="T192" i="2"/>
  <c r="R192" i="2"/>
  <c r="P192" i="2"/>
  <c r="BI187" i="2"/>
  <c r="BH187" i="2"/>
  <c r="BG187" i="2"/>
  <c r="BF187" i="2"/>
  <c r="T187" i="2"/>
  <c r="R187" i="2"/>
  <c r="P187" i="2"/>
  <c r="BI179" i="2"/>
  <c r="BH179" i="2"/>
  <c r="BG179" i="2"/>
  <c r="BF179" i="2"/>
  <c r="T179" i="2"/>
  <c r="R179" i="2"/>
  <c r="P179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1" i="2"/>
  <c r="BH161" i="2"/>
  <c r="BG161" i="2"/>
  <c r="BF161" i="2"/>
  <c r="T161" i="2"/>
  <c r="R161" i="2"/>
  <c r="P161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6" i="2"/>
  <c r="BH146" i="2"/>
  <c r="BG146" i="2"/>
  <c r="BF146" i="2"/>
  <c r="T146" i="2"/>
  <c r="R146" i="2"/>
  <c r="P146" i="2"/>
  <c r="BI141" i="2"/>
  <c r="BH141" i="2"/>
  <c r="BG141" i="2"/>
  <c r="BF141" i="2"/>
  <c r="T141" i="2"/>
  <c r="R141" i="2"/>
  <c r="P141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26" i="2"/>
  <c r="BH126" i="2"/>
  <c r="BG126" i="2"/>
  <c r="BF126" i="2"/>
  <c r="T126" i="2"/>
  <c r="R126" i="2"/>
  <c r="P126" i="2"/>
  <c r="BI120" i="2"/>
  <c r="BH120" i="2"/>
  <c r="BG120" i="2"/>
  <c r="BF120" i="2"/>
  <c r="T120" i="2"/>
  <c r="R120" i="2"/>
  <c r="P120" i="2"/>
  <c r="BI116" i="2"/>
  <c r="BH116" i="2"/>
  <c r="BG116" i="2"/>
  <c r="BF116" i="2"/>
  <c r="T116" i="2"/>
  <c r="R116" i="2"/>
  <c r="P116" i="2"/>
  <c r="J110" i="2"/>
  <c r="J109" i="2"/>
  <c r="F109" i="2"/>
  <c r="F107" i="2"/>
  <c r="E105" i="2"/>
  <c r="J55" i="2"/>
  <c r="J54" i="2"/>
  <c r="F54" i="2"/>
  <c r="F52" i="2"/>
  <c r="E50" i="2"/>
  <c r="J18" i="2"/>
  <c r="E18" i="2"/>
  <c r="F110" i="2"/>
  <c r="J17" i="2"/>
  <c r="J12" i="2"/>
  <c r="J52" i="2"/>
  <c r="E7" i="2"/>
  <c r="E103" i="2" s="1"/>
  <c r="L50" i="1"/>
  <c r="AM50" i="1"/>
  <c r="AM49" i="1"/>
  <c r="L49" i="1"/>
  <c r="AM47" i="1"/>
  <c r="L47" i="1"/>
  <c r="L45" i="1"/>
  <c r="L44" i="1"/>
  <c r="J639" i="2"/>
  <c r="BK1103" i="2"/>
  <c r="BK1047" i="2"/>
  <c r="J803" i="2"/>
  <c r="J446" i="2"/>
  <c r="BK943" i="2"/>
  <c r="J1108" i="2"/>
  <c r="BK305" i="2"/>
  <c r="BK1305" i="2"/>
  <c r="BK170" i="2"/>
  <c r="J248" i="4"/>
  <c r="J186" i="4"/>
  <c r="J165" i="4"/>
  <c r="BK127" i="4"/>
  <c r="BK146" i="5"/>
  <c r="J186" i="5"/>
  <c r="BK268" i="5"/>
  <c r="BK103" i="6"/>
  <c r="BK187" i="6"/>
  <c r="J100" i="7"/>
  <c r="J127" i="7"/>
  <c r="J108" i="8"/>
  <c r="BK199" i="8"/>
  <c r="J103" i="9"/>
  <c r="J105" i="12"/>
  <c r="J101" i="13"/>
  <c r="BK200" i="13"/>
  <c r="BK467" i="13"/>
  <c r="BK429" i="13"/>
  <c r="BK576" i="2"/>
  <c r="J485" i="2"/>
  <c r="J1089" i="2"/>
  <c r="BK368" i="2"/>
  <c r="J308" i="2"/>
  <c r="BK712" i="2"/>
  <c r="BK1409" i="2"/>
  <c r="J1258" i="2"/>
  <c r="BK188" i="3"/>
  <c r="BK246" i="4"/>
  <c r="BK213" i="4"/>
  <c r="BK296" i="4"/>
  <c r="J202" i="5"/>
  <c r="BK206" i="5"/>
  <c r="BK245" i="6"/>
  <c r="J151" i="6"/>
  <c r="BK118" i="7"/>
  <c r="J131" i="7"/>
  <c r="J122" i="8"/>
  <c r="BK160" i="8"/>
  <c r="BK99" i="9"/>
  <c r="BK103" i="11"/>
  <c r="BK97" i="12"/>
  <c r="BK384" i="13"/>
  <c r="J286" i="13"/>
  <c r="J435" i="13"/>
  <c r="J702" i="2"/>
  <c r="BK427" i="2"/>
  <c r="J1223" i="2"/>
  <c r="BK551" i="2"/>
  <c r="J543" i="2"/>
  <c r="BK923" i="2"/>
  <c r="J900" i="2"/>
  <c r="J260" i="3"/>
  <c r="J151" i="4"/>
  <c r="J142" i="4"/>
  <c r="BK114" i="5"/>
  <c r="BK231" i="5"/>
  <c r="BK194" i="5"/>
  <c r="BK196" i="6"/>
  <c r="J112" i="6"/>
  <c r="BK150" i="7"/>
  <c r="J156" i="8"/>
  <c r="J215" i="8"/>
  <c r="J116" i="8"/>
  <c r="BK124" i="10"/>
  <c r="J130" i="12"/>
  <c r="J411" i="13"/>
  <c r="BK338" i="13"/>
  <c r="J250" i="13"/>
  <c r="BK149" i="13"/>
  <c r="BK346" i="13"/>
  <c r="BK259" i="13"/>
  <c r="BK424" i="13"/>
  <c r="J197" i="13"/>
  <c r="BK236" i="13"/>
  <c r="J375" i="13"/>
  <c r="BK743" i="2"/>
  <c r="J981" i="2"/>
  <c r="BK1001" i="2"/>
  <c r="BK399" i="2"/>
  <c r="BK202" i="2"/>
  <c r="J734" i="2"/>
  <c r="J1372" i="2"/>
  <c r="BK756" i="2"/>
  <c r="BK221" i="4"/>
  <c r="BK253" i="4"/>
  <c r="J255" i="4"/>
  <c r="BK279" i="4"/>
  <c r="J255" i="5"/>
  <c r="J99" i="5"/>
  <c r="J238" i="6"/>
  <c r="J169" i="6"/>
  <c r="BK208" i="6"/>
  <c r="J108" i="7"/>
  <c r="J133" i="8"/>
  <c r="J139" i="8"/>
  <c r="J124" i="10"/>
  <c r="J111" i="11"/>
  <c r="BK513" i="13"/>
  <c r="J413" i="13"/>
  <c r="BK475" i="13"/>
  <c r="J112" i="14"/>
  <c r="J1154" i="2"/>
  <c r="BK1042" i="2"/>
  <c r="BK855" i="2"/>
  <c r="BK990" i="2"/>
  <c r="BK1080" i="2"/>
  <c r="BK136" i="2"/>
  <c r="J293" i="2"/>
  <c r="J1338" i="2"/>
  <c r="BK954" i="2"/>
  <c r="BK270" i="3"/>
  <c r="J162" i="3"/>
  <c r="J205" i="4"/>
  <c r="J149" i="4"/>
  <c r="BK155" i="4"/>
  <c r="J137" i="5"/>
  <c r="BK173" i="5"/>
  <c r="BK214" i="6"/>
  <c r="BK162" i="7"/>
  <c r="J141" i="7"/>
  <c r="J160" i="8"/>
  <c r="J171" i="8"/>
  <c r="BK179" i="8"/>
  <c r="BK107" i="9"/>
  <c r="BK122" i="10"/>
  <c r="J107" i="12"/>
  <c r="J467" i="13"/>
  <c r="BK197" i="13"/>
  <c r="J343" i="13"/>
  <c r="J205" i="13"/>
  <c r="J1133" i="2"/>
  <c r="J197" i="2"/>
  <c r="J693" i="2"/>
  <c r="J1022" i="2"/>
  <c r="BK586" i="2"/>
  <c r="J712" i="2"/>
  <c r="BK1010" i="2"/>
  <c r="BK439" i="2"/>
  <c r="J1062" i="2"/>
  <c r="J746" i="2"/>
  <c r="J1080" i="2"/>
  <c r="J387" i="2"/>
  <c r="BK1382" i="2"/>
  <c r="BK798" i="2"/>
  <c r="BK247" i="3"/>
  <c r="J192" i="3"/>
  <c r="BK235" i="4"/>
  <c r="J223" i="4"/>
  <c r="J218" i="4"/>
  <c r="BK302" i="4"/>
  <c r="BK137" i="5"/>
  <c r="BK265" i="5"/>
  <c r="J181" i="6"/>
  <c r="BK218" i="6"/>
  <c r="BK198" i="6"/>
  <c r="BK102" i="7"/>
  <c r="J229" i="8"/>
  <c r="J173" i="8"/>
  <c r="BK99" i="8"/>
  <c r="J106" i="8"/>
  <c r="BK114" i="9"/>
  <c r="BK97" i="11"/>
  <c r="BK99" i="12"/>
  <c r="J388" i="13"/>
  <c r="BK101" i="13"/>
  <c r="BK1125" i="2"/>
  <c r="AS58" i="1"/>
  <c r="BK358" i="2"/>
  <c r="J556" i="2"/>
  <c r="J1034" i="2"/>
  <c r="BK1049" i="2"/>
  <c r="J1433" i="2"/>
  <c r="BK1280" i="2"/>
  <c r="BK132" i="2"/>
  <c r="BK261" i="4"/>
  <c r="BK250" i="4"/>
  <c r="BK211" i="4"/>
  <c r="J225" i="5"/>
  <c r="BK235" i="5"/>
  <c r="BK173" i="6"/>
  <c r="BK192" i="6"/>
  <c r="J116" i="7"/>
  <c r="BK139" i="8"/>
  <c r="J177" i="8"/>
  <c r="J97" i="11"/>
  <c r="BK505" i="13"/>
  <c r="BK248" i="13"/>
  <c r="BK457" i="13"/>
  <c r="J87" i="14"/>
  <c r="J454" i="2"/>
  <c r="BK485" i="2"/>
  <c r="BK891" i="2"/>
  <c r="BK823" i="2"/>
  <c r="J1049" i="2"/>
  <c r="J592" i="2"/>
  <c r="J840" i="2"/>
  <c r="J1075" i="2"/>
  <c r="J1420" i="2"/>
  <c r="J1302" i="2"/>
  <c r="J135" i="3"/>
  <c r="J250" i="4"/>
  <c r="J198" i="4"/>
  <c r="BK239" i="4"/>
  <c r="BK219" i="5"/>
  <c r="BK245" i="5"/>
  <c r="BK222" i="5"/>
  <c r="J102" i="5"/>
  <c r="J194" i="6"/>
  <c r="J148" i="6"/>
  <c r="BK118" i="10"/>
  <c r="BK420" i="13"/>
  <c r="BK293" i="13"/>
  <c r="BK734" i="2"/>
  <c r="BK639" i="2"/>
  <c r="J492" i="2"/>
  <c r="BK592" i="2"/>
  <c r="BK998" i="2"/>
  <c r="J1182" i="2"/>
  <c r="J696" i="2"/>
  <c r="J929" i="2"/>
  <c r="J1521" i="2"/>
  <c r="BK1258" i="2"/>
  <c r="J119" i="3"/>
  <c r="BK135" i="3"/>
  <c r="J287" i="4"/>
  <c r="BK248" i="4"/>
  <c r="J134" i="5"/>
  <c r="BK249" i="5"/>
  <c r="J239" i="5"/>
  <c r="BK247" i="5"/>
  <c r="J165" i="6"/>
  <c r="BK145" i="6"/>
  <c r="J112" i="7"/>
  <c r="J122" i="7"/>
  <c r="J137" i="8"/>
  <c r="J135" i="8"/>
  <c r="J126" i="9"/>
  <c r="J99" i="10"/>
  <c r="J475" i="13"/>
  <c r="J381" i="13"/>
  <c r="J323" i="13"/>
  <c r="BK490" i="13"/>
  <c r="BK97" i="14"/>
  <c r="J818" i="2"/>
  <c r="J962" i="2"/>
  <c r="BK1203" i="2"/>
  <c r="J439" i="2"/>
  <c r="J316" i="2"/>
  <c r="J1288" i="2"/>
  <c r="J722" i="2"/>
  <c r="BK89" i="3"/>
  <c r="BK273" i="4"/>
  <c r="BK198" i="4"/>
  <c r="BK228" i="5"/>
  <c r="J124" i="5"/>
  <c r="J188" i="5"/>
  <c r="J161" i="6"/>
  <c r="BK100" i="6"/>
  <c r="BK98" i="7"/>
  <c r="J102" i="7"/>
  <c r="J193" i="8"/>
  <c r="BK106" i="8"/>
  <c r="BK116" i="9"/>
  <c r="J105" i="11"/>
  <c r="BK493" i="13"/>
  <c r="J239" i="13"/>
  <c r="BK460" i="13"/>
  <c r="J457" i="2"/>
  <c r="J884" i="2"/>
  <c r="J923" i="2"/>
  <c r="AS66" i="1"/>
  <c r="BK1367" i="2"/>
  <c r="J759" i="2"/>
  <c r="BK171" i="3"/>
  <c r="J209" i="4"/>
  <c r="BK237" i="4"/>
  <c r="BK154" i="5"/>
  <c r="J249" i="5"/>
  <c r="BK197" i="5"/>
  <c r="BK153" i="6"/>
  <c r="J106" i="6"/>
  <c r="BK127" i="7"/>
  <c r="J150" i="8"/>
  <c r="BK137" i="8"/>
  <c r="J99" i="9"/>
  <c r="J111" i="10"/>
  <c r="BK116" i="12"/>
  <c r="J402" i="13"/>
  <c r="J332" i="13"/>
  <c r="BK227" i="13"/>
  <c r="J104" i="13"/>
  <c r="BK328" i="13"/>
  <c r="J233" i="13"/>
  <c r="J418" i="13"/>
  <c r="BK233" i="13"/>
  <c r="J176" i="13"/>
  <c r="J356" i="13"/>
  <c r="J113" i="13"/>
  <c r="J809" i="2"/>
  <c r="BK1167" i="2"/>
  <c r="BK387" i="2"/>
  <c r="J762" i="2"/>
  <c r="BK556" i="2"/>
  <c r="BK879" i="2"/>
  <c r="J488" i="2"/>
  <c r="BK925" i="2"/>
  <c r="J1426" i="2"/>
  <c r="BK1032" i="2"/>
  <c r="BK162" i="3"/>
  <c r="BK180" i="3"/>
  <c r="BK293" i="4"/>
  <c r="BK233" i="4"/>
  <c r="J144" i="5"/>
  <c r="BK141" i="5"/>
  <c r="BK206" i="6"/>
  <c r="BK232" i="6"/>
  <c r="BK164" i="7"/>
  <c r="J143" i="7"/>
  <c r="BK148" i="8"/>
  <c r="J129" i="8"/>
  <c r="J103" i="10"/>
  <c r="BK105" i="11"/>
  <c r="J98" i="13"/>
  <c r="BK441" i="13"/>
  <c r="J97" i="14"/>
  <c r="J709" i="2"/>
  <c r="J443" i="2"/>
  <c r="BK1235" i="2"/>
  <c r="BK870" i="2"/>
  <c r="J891" i="2"/>
  <c r="J1116" i="2"/>
  <c r="J112" i="9"/>
  <c r="J127" i="10"/>
  <c r="J120" i="12"/>
  <c r="J304" i="13"/>
  <c r="BK184" i="13"/>
  <c r="BK100" i="14"/>
  <c r="J382" i="2"/>
  <c r="BK166" i="2"/>
  <c r="J678" i="2"/>
  <c r="J1001" i="2"/>
  <c r="J334" i="2"/>
  <c r="J1185" i="2"/>
  <c r="J1537" i="2"/>
  <c r="J1197" i="2"/>
  <c r="BK264" i="3"/>
  <c r="J264" i="4"/>
  <c r="BK267" i="4"/>
  <c r="BK121" i="4"/>
  <c r="BK216" i="5"/>
  <c r="J145" i="6"/>
  <c r="BK119" i="6"/>
  <c r="BK135" i="7"/>
  <c r="BK108" i="8"/>
  <c r="BK195" i="8"/>
  <c r="BK107" i="12"/>
  <c r="J447" i="13"/>
  <c r="J424" i="13"/>
  <c r="BK402" i="13"/>
  <c r="BK1139" i="2"/>
  <c r="BK966" i="2"/>
  <c r="J1040" i="2"/>
  <c r="BK488" i="2"/>
  <c r="BK851" i="2"/>
  <c r="J136" i="2"/>
  <c r="BK769" i="2"/>
  <c r="BK950" i="2"/>
  <c r="J1532" i="2"/>
  <c r="BK1338" i="2"/>
  <c r="BK192" i="2"/>
  <c r="BK225" i="3"/>
  <c r="BK138" i="4"/>
  <c r="BK174" i="4"/>
  <c r="J118" i="4"/>
  <c r="BK251" i="5"/>
  <c r="J222" i="5"/>
  <c r="J268" i="5"/>
  <c r="J248" i="6"/>
  <c r="BK169" i="6"/>
  <c r="J127" i="12"/>
  <c r="BK298" i="13"/>
  <c r="J221" i="13"/>
  <c r="J1203" i="2"/>
  <c r="J1161" i="2"/>
  <c r="J893" i="2"/>
  <c r="BK334" i="2"/>
  <c r="J146" i="2"/>
  <c r="BK775" i="2"/>
  <c r="BK1022" i="2"/>
  <c r="BK1534" i="2"/>
  <c r="BK837" i="2"/>
  <c r="BK104" i="3"/>
  <c r="BK153" i="4"/>
  <c r="J282" i="4"/>
  <c r="J103" i="4"/>
  <c r="BK239" i="5"/>
  <c r="J194" i="5"/>
  <c r="J117" i="5"/>
  <c r="BK248" i="6"/>
  <c r="J208" i="6"/>
  <c r="BK171" i="6"/>
  <c r="J129" i="7"/>
  <c r="J181" i="8"/>
  <c r="BK217" i="8"/>
  <c r="BK193" i="8"/>
  <c r="BK105" i="9"/>
  <c r="J120" i="10"/>
  <c r="J213" i="13"/>
  <c r="J259" i="13"/>
  <c r="J121" i="13"/>
  <c r="BK118" i="14"/>
  <c r="J1069" i="2"/>
  <c r="BK1242" i="2"/>
  <c r="BK308" i="2"/>
  <c r="J863" i="2"/>
  <c r="J1071" i="2"/>
  <c r="BK1120" i="2"/>
  <c r="J179" i="2"/>
  <c r="BK1328" i="2"/>
  <c r="BK353" i="2"/>
  <c r="BK260" i="3"/>
  <c r="BK205" i="4"/>
  <c r="J155" i="4"/>
  <c r="BK125" i="4"/>
  <c r="BK156" i="5"/>
  <c r="J132" i="5"/>
  <c r="BK194" i="6"/>
  <c r="BK220" i="6"/>
  <c r="J179" i="6"/>
  <c r="J156" i="7"/>
  <c r="J146" i="8"/>
  <c r="J164" i="8"/>
  <c r="BK162" i="8"/>
  <c r="BK97" i="9"/>
  <c r="J109" i="10"/>
  <c r="J136" i="12"/>
  <c r="BK192" i="13"/>
  <c r="J145" i="13"/>
  <c r="BK159" i="13"/>
  <c r="J94" i="14"/>
  <c r="BK969" i="2"/>
  <c r="J569" i="2"/>
  <c r="J378" i="2"/>
  <c r="BK297" i="2"/>
  <c r="BK702" i="2"/>
  <c r="BK1388" i="2"/>
  <c r="J187" i="2"/>
  <c r="BK127" i="3"/>
  <c r="BK271" i="4"/>
  <c r="J153" i="4"/>
  <c r="J231" i="5"/>
  <c r="BK111" i="5"/>
  <c r="BK202" i="5"/>
  <c r="BK226" i="6"/>
  <c r="J206" i="6"/>
  <c r="J92" i="7"/>
  <c r="BK238" i="8"/>
  <c r="J141" i="8"/>
  <c r="BK120" i="8"/>
  <c r="J122" i="10"/>
  <c r="BK122" i="12"/>
  <c r="BK413" i="13"/>
  <c r="J346" i="13"/>
  <c r="BK284" i="13"/>
  <c r="BK176" i="13"/>
  <c r="J487" i="13"/>
  <c r="J298" i="13"/>
  <c r="BK239" i="13"/>
  <c r="J127" i="13"/>
  <c r="BK471" i="13"/>
  <c r="BK416" i="13"/>
  <c r="J236" i="13"/>
  <c r="J103" i="14"/>
  <c r="BK693" i="2"/>
  <c r="BK1133" i="2"/>
  <c r="BK1062" i="2"/>
  <c r="BK962" i="2"/>
  <c r="BK363" i="2"/>
  <c r="BK818" i="2"/>
  <c r="BK151" i="2"/>
  <c r="BK717" i="2"/>
  <c r="BK1468" i="2"/>
  <c r="J1246" i="2"/>
  <c r="J264" i="3"/>
  <c r="BK264" i="4"/>
  <c r="J267" i="4"/>
  <c r="J192" i="4"/>
  <c r="J161" i="4"/>
  <c r="J173" i="5"/>
  <c r="J111" i="5"/>
  <c r="J222" i="6"/>
  <c r="BK161" i="6"/>
  <c r="BK122" i="7"/>
  <c r="BK181" i="8"/>
  <c r="J120" i="9"/>
  <c r="BK120" i="10"/>
  <c r="J117" i="11"/>
  <c r="BK109" i="12"/>
  <c r="J227" i="13"/>
  <c r="BK107" i="13"/>
  <c r="BK1238" i="2"/>
  <c r="J1235" i="2"/>
  <c r="BK146" i="2"/>
  <c r="BK877" i="2"/>
  <c r="J689" i="2"/>
  <c r="J771" i="2"/>
  <c r="J1010" i="2"/>
  <c r="J798" i="2"/>
  <c r="J1386" i="2"/>
  <c r="J821" i="2"/>
  <c r="BK266" i="3"/>
  <c r="BK106" i="4"/>
  <c r="J235" i="4"/>
  <c r="BK255" i="5"/>
  <c r="BK124" i="5"/>
  <c r="BK159" i="6"/>
  <c r="J202" i="6"/>
  <c r="BK94" i="7"/>
  <c r="BK108" i="7"/>
  <c r="J169" i="8"/>
  <c r="J143" i="8"/>
  <c r="J122" i="9"/>
  <c r="BK109" i="10"/>
  <c r="BK111" i="11"/>
  <c r="BK103" i="12"/>
  <c r="BK187" i="13"/>
  <c r="J482" i="13"/>
  <c r="J313" i="13"/>
  <c r="BK827" i="2"/>
  <c r="BK1159" i="2"/>
  <c r="BK120" i="2"/>
  <c r="J886" i="2"/>
  <c r="BK1118" i="2"/>
  <c r="J756" i="2"/>
  <c r="J1159" i="2"/>
  <c r="BK420" i="2"/>
  <c r="BK905" i="2"/>
  <c r="BK1343" i="2"/>
  <c r="BK918" i="2"/>
  <c r="J95" i="3"/>
  <c r="BK143" i="3"/>
  <c r="J269" i="4"/>
  <c r="BK269" i="4"/>
  <c r="J259" i="4"/>
  <c r="J180" i="5"/>
  <c r="J216" i="5"/>
  <c r="BK214" i="5"/>
  <c r="BK204" i="6"/>
  <c r="BK127" i="6"/>
  <c r="BK114" i="7"/>
  <c r="BK116" i="7"/>
  <c r="J167" i="8"/>
  <c r="BK125" i="8"/>
  <c r="BK101" i="10"/>
  <c r="J121" i="11"/>
  <c r="BK496" i="13"/>
  <c r="J230" i="13"/>
  <c r="J464" i="13"/>
  <c r="J85" i="14"/>
  <c r="J579" i="2"/>
  <c r="J827" i="2"/>
  <c r="BK706" i="2"/>
  <c r="BK529" i="2"/>
  <c r="BK900" i="2"/>
  <c r="J551" i="2"/>
  <c r="BK1398" i="2"/>
  <c r="BK865" i="2"/>
  <c r="BK184" i="3"/>
  <c r="J190" i="4"/>
  <c r="J202" i="4"/>
  <c r="BK171" i="4"/>
  <c r="J176" i="5"/>
  <c r="BK122" i="5"/>
  <c r="BK235" i="6"/>
  <c r="BK179" i="6"/>
  <c r="BK133" i="7"/>
  <c r="J183" i="8"/>
  <c r="BK114" i="8"/>
  <c r="BK122" i="9"/>
  <c r="BK464" i="13"/>
  <c r="BK132" i="13"/>
  <c r="J248" i="13"/>
  <c r="BK87" i="14"/>
  <c r="BK179" i="2"/>
  <c r="BK1082" i="2"/>
  <c r="BK1073" i="2"/>
  <c r="BK1190" i="2"/>
  <c r="J363" i="2"/>
  <c r="J434" i="2"/>
  <c r="BK543" i="2"/>
  <c r="J1388" i="2"/>
  <c r="BK833" i="2"/>
  <c r="J222" i="3"/>
  <c r="J123" i="4"/>
  <c r="J171" i="4"/>
  <c r="BK183" i="4"/>
  <c r="BK144" i="5"/>
  <c r="J178" i="5"/>
  <c r="BK164" i="5"/>
  <c r="BK139" i="6"/>
  <c r="BK183" i="6"/>
  <c r="J107" i="11"/>
  <c r="BK252" i="13"/>
  <c r="J192" i="13"/>
  <c r="BK863" i="2"/>
  <c r="BK844" i="2"/>
  <c r="J1018" i="2"/>
  <c r="J898" i="2"/>
  <c r="J940" i="2"/>
  <c r="BK1094" i="2"/>
  <c r="BK341" i="2"/>
  <c r="J674" i="2"/>
  <c r="BK1420" i="2"/>
  <c r="J1284" i="2"/>
  <c r="J250" i="3"/>
  <c r="J100" i="4"/>
  <c r="BK196" i="4"/>
  <c r="BK186" i="4"/>
  <c r="BK129" i="5"/>
  <c r="J171" i="5"/>
  <c r="BK192" i="5"/>
  <c r="BK152" i="5"/>
  <c r="BK121" i="6"/>
  <c r="BK124" i="6"/>
  <c r="J103" i="6"/>
  <c r="J164" i="7"/>
  <c r="J207" i="8"/>
  <c r="J238" i="8"/>
  <c r="BK118" i="8"/>
  <c r="J97" i="9"/>
  <c r="J134" i="10"/>
  <c r="J109" i="12"/>
  <c r="BK332" i="13"/>
  <c r="BK309" i="13"/>
  <c r="J275" i="13"/>
  <c r="J1139" i="2"/>
  <c r="BK976" i="2"/>
  <c r="BK1176" i="2"/>
  <c r="J324" i="2"/>
  <c r="J905" i="2"/>
  <c r="J1047" i="2"/>
  <c r="J1468" i="2"/>
  <c r="BK95" i="3"/>
  <c r="J127" i="4"/>
  <c r="BK192" i="4"/>
  <c r="BK115" i="4"/>
  <c r="BK105" i="5"/>
  <c r="J156" i="5"/>
  <c r="BK117" i="6"/>
  <c r="J224" i="6"/>
  <c r="BK156" i="7"/>
  <c r="J236" i="8"/>
  <c r="BK129" i="8"/>
  <c r="J125" i="8"/>
  <c r="BK120" i="9"/>
  <c r="J118" i="10"/>
  <c r="J113" i="12"/>
  <c r="J328" i="13"/>
  <c r="J420" i="13"/>
  <c r="J100" i="14"/>
  <c r="J879" i="2"/>
  <c r="BK1096" i="2"/>
  <c r="J994" i="2"/>
  <c r="J966" i="2"/>
  <c r="BK1526" i="2"/>
  <c r="BK1272" i="2"/>
  <c r="J213" i="3"/>
  <c r="BK100" i="4"/>
  <c r="BK223" i="4"/>
  <c r="J190" i="5"/>
  <c r="J129" i="5"/>
  <c r="J259" i="5"/>
  <c r="BK99" i="5"/>
  <c r="J132" i="6"/>
  <c r="J153" i="7"/>
  <c r="BK225" i="8"/>
  <c r="BK236" i="8"/>
  <c r="J185" i="8"/>
  <c r="BK103" i="9"/>
  <c r="BK109" i="11"/>
  <c r="BK127" i="12"/>
  <c r="BK361" i="13"/>
  <c r="J288" i="13"/>
  <c r="J224" i="13"/>
  <c r="BK98" i="13"/>
  <c r="BK343" i="13"/>
  <c r="J262" i="13"/>
  <c r="J107" i="13"/>
  <c r="J242" i="13"/>
  <c r="BK353" i="13"/>
  <c r="J149" i="13"/>
  <c r="J118" i="14"/>
  <c r="BK207" i="2"/>
  <c r="BK598" i="2"/>
  <c r="J844" i="2"/>
  <c r="BK727" i="2"/>
  <c r="J985" i="2"/>
  <c r="J990" i="2"/>
  <c r="J341" i="2"/>
  <c r="BK1309" i="2"/>
  <c r="BK262" i="2"/>
  <c r="J239" i="3"/>
  <c r="BK149" i="4"/>
  <c r="BK275" i="4"/>
  <c r="J141" i="5"/>
  <c r="BK259" i="5"/>
  <c r="BK222" i="6"/>
  <c r="J117" i="6"/>
  <c r="J90" i="7"/>
  <c r="J213" i="8"/>
  <c r="BK696" i="2"/>
  <c r="BK404" i="2"/>
  <c r="BK534" i="2"/>
  <c r="BK457" i="2"/>
  <c r="BK1433" i="2"/>
  <c r="BK1276" i="2"/>
  <c r="J399" i="2"/>
  <c r="J188" i="3"/>
  <c r="BK180" i="4"/>
  <c r="J233" i="4"/>
  <c r="J210" i="5"/>
  <c r="J218" i="6"/>
  <c r="J153" i="6"/>
  <c r="BK181" i="6"/>
  <c r="BK106" i="7"/>
  <c r="BK188" i="8"/>
  <c r="J205" i="8"/>
  <c r="BK150" i="8"/>
  <c r="BK134" i="10"/>
  <c r="BK119" i="11"/>
  <c r="J103" i="12"/>
  <c r="BK370" i="13"/>
  <c r="J502" i="13"/>
  <c r="BK94" i="14"/>
  <c r="J301" i="2"/>
  <c r="BK859" i="2"/>
  <c r="J1073" i="2"/>
  <c r="J353" i="2"/>
  <c r="J126" i="2"/>
  <c r="BK847" i="2"/>
  <c r="J202" i="2"/>
  <c r="J998" i="2"/>
  <c r="BK1197" i="2"/>
  <c r="BK1537" i="2"/>
  <c r="BK1302" i="2"/>
  <c r="J266" i="3"/>
  <c r="BK207" i="3"/>
  <c r="BK207" i="4"/>
  <c r="J188" i="4"/>
  <c r="BK120" i="5"/>
  <c r="BK186" i="5"/>
  <c r="J214" i="6"/>
  <c r="J189" i="6"/>
  <c r="J137" i="7"/>
  <c r="J120" i="7"/>
  <c r="BK102" i="8"/>
  <c r="J112" i="8"/>
  <c r="J128" i="9"/>
  <c r="BK111" i="10"/>
  <c r="BK105" i="12"/>
  <c r="BK482" i="13"/>
  <c r="BK318" i="13"/>
  <c r="J268" i="13"/>
  <c r="BK560" i="2"/>
  <c r="BK1054" i="2"/>
  <c r="BK378" i="2"/>
  <c r="J151" i="2"/>
  <c r="BK1110" i="2"/>
  <c r="BK446" i="2"/>
  <c r="J788" i="2"/>
  <c r="BK1372" i="2"/>
  <c r="BK345" i="2"/>
  <c r="J111" i="3"/>
  <c r="J229" i="4"/>
  <c r="BK118" i="4"/>
  <c r="J146" i="5"/>
  <c r="J126" i="5"/>
  <c r="J235" i="6"/>
  <c r="BK224" i="6"/>
  <c r="J155" i="6"/>
  <c r="BK143" i="7"/>
  <c r="BK116" i="8"/>
  <c r="J127" i="8"/>
  <c r="J116" i="12"/>
  <c r="J422" i="13"/>
  <c r="J370" i="13"/>
  <c r="J244" i="13"/>
  <c r="J109" i="14"/>
  <c r="J683" i="2"/>
  <c r="J583" i="2"/>
  <c r="J497" i="2"/>
  <c r="BK709" i="2"/>
  <c r="BK803" i="2"/>
  <c r="J1042" i="2"/>
  <c r="J1199" i="2"/>
  <c r="J262" i="2"/>
  <c r="J1353" i="2"/>
  <c r="J560" i="2"/>
  <c r="J154" i="3"/>
  <c r="J293" i="4"/>
  <c r="J213" i="4"/>
  <c r="J235" i="5"/>
  <c r="BK162" i="5"/>
  <c r="J162" i="5"/>
  <c r="J219" i="5"/>
  <c r="J177" i="6"/>
  <c r="BK212" i="6"/>
  <c r="J510" i="13"/>
  <c r="BK295" i="13"/>
  <c r="BK443" i="2"/>
  <c r="J1103" i="2"/>
  <c r="BK1150" i="2"/>
  <c r="J450" i="2"/>
  <c r="BK884" i="2"/>
  <c r="BK771" i="2"/>
  <c r="J1392" i="2"/>
  <c r="BK1227" i="2"/>
  <c r="BK111" i="3"/>
  <c r="J144" i="4"/>
  <c r="BK202" i="4"/>
  <c r="BK253" i="5"/>
  <c r="J197" i="5"/>
  <c r="BK129" i="6"/>
  <c r="BK148" i="7"/>
  <c r="J227" i="8"/>
  <c r="J120" i="8"/>
  <c r="BK99" i="10"/>
  <c r="J97" i="12"/>
  <c r="BK438" i="13"/>
  <c r="BK262" i="13"/>
  <c r="J90" i="14"/>
  <c r="J976" i="2"/>
  <c r="BK830" i="2"/>
  <c r="J793" i="2"/>
  <c r="BK1018" i="2"/>
  <c r="J534" i="2"/>
  <c r="J1375" i="2"/>
  <c r="J270" i="3"/>
  <c r="J246" i="4"/>
  <c r="BK144" i="4"/>
  <c r="J160" i="5"/>
  <c r="BK117" i="5"/>
  <c r="J183" i="6"/>
  <c r="BK136" i="6"/>
  <c r="J133" i="7"/>
  <c r="BK185" i="8"/>
  <c r="BK229" i="8"/>
  <c r="BK130" i="10"/>
  <c r="J122" i="12"/>
  <c r="BK422" i="13"/>
  <c r="J257" i="13"/>
  <c r="BK103" i="14"/>
  <c r="BK1040" i="2"/>
  <c r="J830" i="2"/>
  <c r="J731" i="2"/>
  <c r="BK324" i="2"/>
  <c r="J1238" i="2"/>
  <c r="BK250" i="3"/>
  <c r="BK142" i="4"/>
  <c r="J243" i="5"/>
  <c r="BK188" i="5"/>
  <c r="J265" i="5"/>
  <c r="BK238" i="6"/>
  <c r="J159" i="6"/>
  <c r="J135" i="7"/>
  <c r="J110" i="8"/>
  <c r="BK152" i="8"/>
  <c r="BK109" i="9"/>
  <c r="J105" i="10"/>
  <c r="BK444" i="13"/>
  <c r="J353" i="13"/>
  <c r="J252" i="13"/>
  <c r="J164" i="13"/>
  <c r="BK411" i="13"/>
  <c r="BK286" i="13"/>
  <c r="J181" i="13"/>
  <c r="J349" i="13"/>
  <c r="J513" i="13"/>
  <c r="BK432" i="13"/>
  <c r="J444" i="13"/>
  <c r="BK85" i="14"/>
  <c r="J529" i="2"/>
  <c r="J1118" i="2"/>
  <c r="BK853" i="2"/>
  <c r="J969" i="2"/>
  <c r="BK683" i="2"/>
  <c r="J427" i="2"/>
  <c r="J1398" i="2"/>
  <c r="BK840" i="2"/>
  <c r="BK192" i="3"/>
  <c r="J237" i="4"/>
  <c r="J299" i="4"/>
  <c r="J206" i="5"/>
  <c r="J208" i="5"/>
  <c r="BK112" i="6"/>
  <c r="BK153" i="7"/>
  <c r="BK221" i="8"/>
  <c r="BK177" i="8"/>
  <c r="J114" i="9"/>
  <c r="J101" i="11"/>
  <c r="J490" i="13"/>
  <c r="BK508" i="13"/>
  <c r="J172" i="13"/>
  <c r="J394" i="2"/>
  <c r="BK1101" i="2"/>
  <c r="BK974" i="2"/>
  <c r="BK1182" i="2"/>
  <c r="J706" i="2"/>
  <c r="BK565" i="2"/>
  <c r="J1367" i="2"/>
  <c r="BK579" i="2"/>
  <c r="J183" i="4"/>
  <c r="J221" i="4"/>
  <c r="J228" i="5"/>
  <c r="J247" i="5"/>
  <c r="BK132" i="6"/>
  <c r="BK175" i="6"/>
  <c r="J110" i="7"/>
  <c r="BK104" i="8"/>
  <c r="J195" i="8"/>
  <c r="BK132" i="9"/>
  <c r="BK107" i="10"/>
  <c r="J338" i="13"/>
  <c r="BK213" i="13"/>
  <c r="BK115" i="14"/>
  <c r="J416" i="2"/>
  <c r="J572" i="2"/>
  <c r="J779" i="2"/>
  <c r="J532" i="2"/>
  <c r="BK886" i="2"/>
  <c r="J141" i="2"/>
  <c r="J207" i="2"/>
  <c r="J1526" i="2"/>
  <c r="BK1254" i="2"/>
  <c r="J171" i="3"/>
  <c r="BK255" i="4"/>
  <c r="BK257" i="4"/>
  <c r="J168" i="4"/>
  <c r="J115" i="4"/>
  <c r="J120" i="5"/>
  <c r="BK126" i="5"/>
  <c r="BK155" i="6"/>
  <c r="BK165" i="6"/>
  <c r="BK160" i="7"/>
  <c r="J221" i="8"/>
  <c r="BK167" i="8"/>
  <c r="BK97" i="10"/>
  <c r="J99" i="12"/>
  <c r="J397" i="13"/>
  <c r="J384" i="13"/>
  <c r="J775" i="2"/>
  <c r="J420" i="2"/>
  <c r="J238" i="2"/>
  <c r="J823" i="2"/>
  <c r="BK779" i="2"/>
  <c r="J368" i="2"/>
  <c r="J1309" i="2"/>
  <c r="BK216" i="3"/>
  <c r="J135" i="4"/>
  <c r="BK159" i="4"/>
  <c r="J182" i="5"/>
  <c r="J108" i="5"/>
  <c r="J157" i="6"/>
  <c r="J115" i="6"/>
  <c r="BK96" i="7"/>
  <c r="J99" i="8"/>
  <c r="J131" i="8"/>
  <c r="BK132" i="12"/>
  <c r="BK313" i="13"/>
  <c r="BK121" i="13"/>
  <c r="J331" i="2"/>
  <c r="J1167" i="2"/>
  <c r="J213" i="2"/>
  <c r="BK907" i="2"/>
  <c r="BK940" i="2"/>
  <c r="J859" i="2"/>
  <c r="BK1375" i="2"/>
  <c r="BK198" i="3"/>
  <c r="J130" i="4"/>
  <c r="J239" i="4"/>
  <c r="J177" i="4"/>
  <c r="BK243" i="5"/>
  <c r="J114" i="5"/>
  <c r="J196" i="6"/>
  <c r="J200" i="6"/>
  <c r="J101" i="12"/>
  <c r="J493" i="13"/>
  <c r="J221" i="2"/>
  <c r="BK497" i="2"/>
  <c r="J851" i="2"/>
  <c r="BK221" i="2"/>
  <c r="BK382" i="2"/>
  <c r="BK454" i="2"/>
  <c r="BK450" i="2"/>
  <c r="J1343" i="2"/>
  <c r="BK204" i="3"/>
  <c r="BK101" i="3"/>
  <c r="BK242" i="4"/>
  <c r="J106" i="4"/>
  <c r="BK233" i="5"/>
  <c r="J251" i="5"/>
  <c r="J245" i="5"/>
  <c r="J204" i="6"/>
  <c r="J192" i="6"/>
  <c r="J129" i="6"/>
  <c r="BK145" i="7"/>
  <c r="BK141" i="8"/>
  <c r="BK197" i="8"/>
  <c r="BK122" i="8"/>
  <c r="J124" i="9"/>
  <c r="J132" i="10"/>
  <c r="J508" i="13"/>
  <c r="BK224" i="13"/>
  <c r="J429" i="13"/>
  <c r="J159" i="13"/>
  <c r="J132" i="2"/>
  <c r="J320" i="2"/>
  <c r="J1032" i="2"/>
  <c r="BK424" i="2"/>
  <c r="BK1127" i="2"/>
  <c r="J120" i="2"/>
  <c r="J1534" i="2"/>
  <c r="J1219" i="2"/>
  <c r="J225" i="3"/>
  <c r="J289" i="4"/>
  <c r="J226" i="4"/>
  <c r="J215" i="4"/>
  <c r="J233" i="5"/>
  <c r="J253" i="5"/>
  <c r="J136" i="6"/>
  <c r="J163" i="6"/>
  <c r="J118" i="7"/>
  <c r="BK190" i="8"/>
  <c r="BK232" i="8"/>
  <c r="J175" i="8"/>
  <c r="BK124" i="9"/>
  <c r="J109" i="9"/>
  <c r="BK107" i="11"/>
  <c r="BK452" i="13"/>
  <c r="J187" i="13"/>
  <c r="J200" i="13"/>
  <c r="J1176" i="2"/>
  <c r="BK746" i="2"/>
  <c r="J312" i="2"/>
  <c r="J717" i="2"/>
  <c r="BK116" i="2"/>
  <c r="BK492" i="2"/>
  <c r="J1328" i="2"/>
  <c r="BK222" i="3"/>
  <c r="J257" i="4"/>
  <c r="J279" i="4"/>
  <c r="J133" i="4"/>
  <c r="BK178" i="5"/>
  <c r="J152" i="5"/>
  <c r="J121" i="6"/>
  <c r="BK241" i="6"/>
  <c r="BK90" i="7"/>
  <c r="BK223" i="8"/>
  <c r="BK169" i="8"/>
  <c r="J116" i="9"/>
  <c r="J114" i="11"/>
  <c r="J516" i="13"/>
  <c r="BK375" i="13"/>
  <c r="J318" i="13"/>
  <c r="BK181" i="13"/>
  <c r="BK418" i="13"/>
  <c r="J295" i="13"/>
  <c r="J132" i="13"/>
  <c r="BK250" i="13"/>
  <c r="BK242" i="13"/>
  <c r="BK502" i="13"/>
  <c r="J255" i="13"/>
  <c r="J1127" i="2"/>
  <c r="J348" i="2"/>
  <c r="J853" i="2"/>
  <c r="J907" i="2"/>
  <c r="BK1223" i="2"/>
  <c r="J1082" i="2"/>
  <c r="BK872" i="2"/>
  <c r="BK1172" i="2"/>
  <c r="BK1532" i="2"/>
  <c r="BK1284" i="2"/>
  <c r="BK434" i="2"/>
  <c r="J184" i="3"/>
  <c r="BK103" i="4"/>
  <c r="BK226" i="4"/>
  <c r="BK112" i="4"/>
  <c r="BK102" i="5"/>
  <c r="J169" i="5"/>
  <c r="J175" i="6"/>
  <c r="BK142" i="6"/>
  <c r="BK127" i="8"/>
  <c r="J201" i="8"/>
  <c r="J179" i="8"/>
  <c r="BK105" i="10"/>
  <c r="BK124" i="12"/>
  <c r="J416" i="13"/>
  <c r="J293" i="13"/>
  <c r="BK257" i="13"/>
  <c r="J870" i="2"/>
  <c r="J192" i="2"/>
  <c r="BK674" i="2"/>
  <c r="BK409" i="2"/>
  <c r="BK678" i="2"/>
  <c r="J782" i="2"/>
  <c r="J943" i="2"/>
  <c r="AS63" i="1"/>
  <c r="BK213" i="3"/>
  <c r="BK133" i="4"/>
  <c r="BK259" i="4"/>
  <c r="J125" i="4"/>
  <c r="J154" i="5"/>
  <c r="BK134" i="5"/>
  <c r="J173" i="6"/>
  <c r="J226" i="6"/>
  <c r="J145" i="7"/>
  <c r="J219" i="8"/>
  <c r="J118" i="8"/>
  <c r="J130" i="9"/>
  <c r="BK116" i="10"/>
  <c r="J111" i="12"/>
  <c r="BK255" i="13"/>
  <c r="BK397" i="13"/>
  <c r="BK447" i="13"/>
  <c r="BK898" i="2"/>
  <c r="BK1185" i="2"/>
  <c r="J409" i="2"/>
  <c r="J855" i="2"/>
  <c r="BK809" i="2"/>
  <c r="BK583" i="2"/>
  <c r="J1125" i="2"/>
  <c r="BK545" i="2"/>
  <c r="BK689" i="2"/>
  <c r="J1465" i="2"/>
  <c r="J1280" i="2"/>
  <c r="J227" i="2"/>
  <c r="J247" i="3"/>
  <c r="J242" i="4"/>
  <c r="BK244" i="4"/>
  <c r="BK123" i="4"/>
  <c r="BK165" i="4"/>
  <c r="BK150" i="5"/>
  <c r="BK176" i="5"/>
  <c r="J251" i="6"/>
  <c r="BK148" i="6"/>
  <c r="BK112" i="7"/>
  <c r="BK137" i="7"/>
  <c r="BK154" i="8"/>
  <c r="J158" i="8"/>
  <c r="J132" i="9"/>
  <c r="BK121" i="11"/>
  <c r="BK516" i="13"/>
  <c r="J407" i="13"/>
  <c r="J438" i="13"/>
  <c r="J865" i="2"/>
  <c r="BK788" i="2"/>
  <c r="J925" i="2"/>
  <c r="J1145" i="2"/>
  <c r="J1087" i="2"/>
  <c r="J170" i="2"/>
  <c r="BK604" i="2"/>
  <c r="J947" i="2"/>
  <c r="J1384" i="2"/>
  <c r="J727" i="2"/>
  <c r="J198" i="3"/>
  <c r="BK161" i="4"/>
  <c r="BK215" i="4"/>
  <c r="BK109" i="4"/>
  <c r="BK241" i="5"/>
  <c r="BK202" i="6"/>
  <c r="BK210" i="6"/>
  <c r="BK131" i="7"/>
  <c r="BK124" i="7"/>
  <c r="BK219" i="8"/>
  <c r="BK143" i="8"/>
  <c r="BK101" i="12"/>
  <c r="J184" i="13"/>
  <c r="BK113" i="13"/>
  <c r="J837" i="2"/>
  <c r="BK1116" i="2"/>
  <c r="J216" i="2"/>
  <c r="J358" i="2"/>
  <c r="J305" i="2"/>
  <c r="J753" i="2"/>
  <c r="BK1154" i="2"/>
  <c r="J700" i="2"/>
  <c r="BK1465" i="2"/>
  <c r="J950" i="2"/>
  <c r="J274" i="3"/>
  <c r="BK299" i="4"/>
  <c r="J273" i="4"/>
  <c r="BK130" i="4"/>
  <c r="J158" i="5"/>
  <c r="BK180" i="5"/>
  <c r="BK166" i="5"/>
  <c r="J232" i="6"/>
  <c r="BK106" i="6"/>
  <c r="J109" i="6"/>
  <c r="BK104" i="7"/>
  <c r="J124" i="7"/>
  <c r="BK120" i="7"/>
  <c r="BK110" i="7"/>
  <c r="BK211" i="8"/>
  <c r="BK133" i="8"/>
  <c r="BK227" i="8"/>
  <c r="J225" i="8"/>
  <c r="J154" i="8"/>
  <c r="J190" i="8"/>
  <c r="BK146" i="8"/>
  <c r="J102" i="8"/>
  <c r="BK126" i="9"/>
  <c r="BK101" i="9"/>
  <c r="J105" i="9"/>
  <c r="BK114" i="10"/>
  <c r="BK127" i="10"/>
  <c r="BK101" i="11"/>
  <c r="J132" i="12"/>
  <c r="BK104" i="13"/>
  <c r="J392" i="13"/>
  <c r="BK366" i="13"/>
  <c r="J168" i="13"/>
  <c r="J345" i="2"/>
  <c r="J327" i="2"/>
  <c r="BK155" i="2"/>
  <c r="J1120" i="2"/>
  <c r="BK338" i="2"/>
  <c r="J166" i="2"/>
  <c r="BK197" i="2"/>
  <c r="BK1350" i="2"/>
  <c r="BK416" i="2"/>
  <c r="J180" i="4"/>
  <c r="J101" i="10"/>
  <c r="J460" i="13"/>
  <c r="BK164" i="13"/>
  <c r="J471" i="13"/>
  <c r="BK106" i="14"/>
  <c r="BK216" i="2"/>
  <c r="BK1056" i="2"/>
  <c r="J833" i="2"/>
  <c r="BK141" i="2"/>
  <c r="BK1288" i="2"/>
  <c r="BK154" i="3"/>
  <c r="J174" i="4"/>
  <c r="J244" i="4"/>
  <c r="J207" i="4"/>
  <c r="BK210" i="5"/>
  <c r="BK132" i="5"/>
  <c r="J150" i="5"/>
  <c r="BK200" i="6"/>
  <c r="J98" i="7"/>
  <c r="BK201" i="8"/>
  <c r="J211" i="8"/>
  <c r="J217" i="8"/>
  <c r="J107" i="9"/>
  <c r="BK114" i="11"/>
  <c r="BK111" i="12"/>
  <c r="BK356" i="13"/>
  <c r="BK304" i="13"/>
  <c r="J216" i="13"/>
  <c r="BK349" i="13"/>
  <c r="BK268" i="13"/>
  <c r="BK172" i="13"/>
  <c r="J309" i="13"/>
  <c r="J366" i="13"/>
  <c r="J284" i="13"/>
  <c r="J499" i="13"/>
  <c r="J872" i="2"/>
  <c r="BK126" i="2"/>
  <c r="J1227" i="2"/>
  <c r="BK532" i="2"/>
  <c r="J1150" i="2"/>
  <c r="BK762" i="2"/>
  <c r="BK1089" i="2"/>
  <c r="BK213" i="2"/>
  <c r="J1276" i="2"/>
  <c r="J161" i="2"/>
  <c r="J104" i="3"/>
  <c r="J109" i="4"/>
  <c r="J211" i="4"/>
  <c r="BK135" i="4"/>
  <c r="J200" i="5"/>
  <c r="J262" i="5"/>
  <c r="J119" i="6"/>
  <c r="BK163" i="6"/>
  <c r="J94" i="7"/>
  <c r="BK110" i="8"/>
  <c r="BK112" i="8"/>
  <c r="BK128" i="9"/>
  <c r="J136" i="10"/>
  <c r="J134" i="12"/>
  <c r="BK381" i="13"/>
  <c r="BK216" i="13"/>
  <c r="BK388" i="13"/>
  <c r="BK112" i="14"/>
  <c r="BK572" i="2"/>
  <c r="BK1108" i="2"/>
  <c r="J936" i="2"/>
  <c r="BK722" i="2"/>
  <c r="BK1071" i="2"/>
  <c r="J174" i="2"/>
  <c r="J1056" i="2"/>
  <c r="J1409" i="2"/>
  <c r="J1254" i="2"/>
  <c r="J204" i="3"/>
  <c r="J138" i="4"/>
  <c r="J121" i="4"/>
  <c r="BK209" i="4"/>
  <c r="BK108" i="5"/>
  <c r="J241" i="6"/>
  <c r="J210" i="6"/>
  <c r="J139" i="6"/>
  <c r="BK100" i="7"/>
  <c r="J234" i="8"/>
  <c r="BK209" i="8"/>
  <c r="BK130" i="9"/>
  <c r="BK103" i="10"/>
  <c r="J124" i="12"/>
  <c r="J432" i="13"/>
  <c r="BK221" i="13"/>
  <c r="J106" i="14"/>
  <c r="BK731" i="2"/>
  <c r="J1110" i="2"/>
  <c r="BK947" i="2"/>
  <c r="J1190" i="2"/>
  <c r="J338" i="2"/>
  <c r="J974" i="2"/>
  <c r="BK348" i="2"/>
  <c r="BK821" i="2"/>
  <c r="BK981" i="2"/>
  <c r="BK227" i="2"/>
  <c r="BK1353" i="2"/>
  <c r="BK1199" i="2"/>
  <c r="BK274" i="3"/>
  <c r="BK289" i="4"/>
  <c r="BK231" i="4"/>
  <c r="BK146" i="4"/>
  <c r="J214" i="5"/>
  <c r="BK190" i="5"/>
  <c r="J245" i="6"/>
  <c r="BK177" i="6"/>
  <c r="J158" i="7"/>
  <c r="J104" i="7"/>
  <c r="J114" i="8"/>
  <c r="BK164" i="8"/>
  <c r="BK112" i="9"/>
  <c r="BK136" i="10"/>
  <c r="BK136" i="12"/>
  <c r="J452" i="13"/>
  <c r="BK244" i="13"/>
  <c r="BK230" i="13"/>
  <c r="BK109" i="14"/>
  <c r="J297" i="2"/>
  <c r="BK1161" i="2"/>
  <c r="BK929" i="2"/>
  <c r="BK912" i="2"/>
  <c r="J1172" i="2"/>
  <c r="BK327" i="2"/>
  <c r="BK232" i="2"/>
  <c r="J1350" i="2"/>
  <c r="J101" i="3"/>
  <c r="J285" i="4"/>
  <c r="J261" i="4"/>
  <c r="BK158" i="5"/>
  <c r="J184" i="5"/>
  <c r="BK115" i="6"/>
  <c r="BK189" i="6"/>
  <c r="J96" i="7"/>
  <c r="BK234" i="8"/>
  <c r="J223" i="8"/>
  <c r="J203" i="8"/>
  <c r="BK113" i="12"/>
  <c r="BK323" i="13"/>
  <c r="BK282" i="13"/>
  <c r="J137" i="13"/>
  <c r="J765" i="2"/>
  <c r="BK765" i="2"/>
  <c r="J954" i="2"/>
  <c r="BK893" i="2"/>
  <c r="BK994" i="2"/>
  <c r="BK1087" i="2"/>
  <c r="J232" i="2"/>
  <c r="BK174" i="2"/>
  <c r="J1272" i="2"/>
  <c r="J143" i="3"/>
  <c r="J253" i="4"/>
  <c r="BK287" i="4"/>
  <c r="BK171" i="5"/>
  <c r="BK184" i="5"/>
  <c r="J105" i="5"/>
  <c r="BK160" i="5"/>
  <c r="J124" i="6"/>
  <c r="BK151" i="6"/>
  <c r="BK118" i="12"/>
  <c r="BK205" i="13"/>
  <c r="BK407" i="13"/>
  <c r="J155" i="2"/>
  <c r="J116" i="2"/>
  <c r="BK331" i="2"/>
  <c r="BK1075" i="2"/>
  <c r="J1054" i="2"/>
  <c r="J1192" i="2"/>
  <c r="J1382" i="2"/>
  <c r="BK749" i="2"/>
  <c r="J216" i="3"/>
  <c r="BK218" i="4"/>
  <c r="J275" i="4"/>
  <c r="J164" i="5"/>
  <c r="J204" i="5"/>
  <c r="BK182" i="5"/>
  <c r="J198" i="6"/>
  <c r="BK109" i="6"/>
  <c r="BK92" i="7"/>
  <c r="J209" i="8"/>
  <c r="BK158" i="8"/>
  <c r="J116" i="10"/>
  <c r="J118" i="12"/>
  <c r="BK435" i="13"/>
  <c r="BK145" i="13"/>
  <c r="J115" i="14"/>
  <c r="J912" i="2"/>
  <c r="J604" i="2"/>
  <c r="J598" i="2"/>
  <c r="BK753" i="2"/>
  <c r="BK936" i="2"/>
  <c r="BK1386" i="2"/>
  <c r="J877" i="2"/>
  <c r="J180" i="3"/>
  <c r="BK168" i="4"/>
  <c r="BK285" i="4"/>
  <c r="J146" i="4"/>
  <c r="BK208" i="5"/>
  <c r="BK229" i="6"/>
  <c r="J100" i="6"/>
  <c r="J150" i="7"/>
  <c r="BK215" i="8"/>
  <c r="BK207" i="8"/>
  <c r="J152" i="8"/>
  <c r="J103" i="11"/>
  <c r="BK510" i="13"/>
  <c r="BK392" i="13"/>
  <c r="J361" i="13"/>
  <c r="J1096" i="2"/>
  <c r="J769" i="2"/>
  <c r="BK320" i="2"/>
  <c r="J1101" i="2"/>
  <c r="BK1426" i="2"/>
  <c r="J424" i="2"/>
  <c r="BK177" i="4"/>
  <c r="J194" i="4"/>
  <c r="BK262" i="5"/>
  <c r="J187" i="6"/>
  <c r="J171" i="6"/>
  <c r="J106" i="7"/>
  <c r="BK173" i="8"/>
  <c r="BK132" i="10"/>
  <c r="J441" i="13"/>
  <c r="J565" i="2"/>
  <c r="BK293" i="2"/>
  <c r="BK1034" i="2"/>
  <c r="BK373" i="2"/>
  <c r="BK569" i="2"/>
  <c r="BK1384" i="2"/>
  <c r="BK239" i="3"/>
  <c r="J159" i="4"/>
  <c r="J231" i="4"/>
  <c r="BK194" i="4"/>
  <c r="J192" i="5"/>
  <c r="BK157" i="6"/>
  <c r="BK129" i="7"/>
  <c r="BK183" i="8"/>
  <c r="J148" i="8"/>
  <c r="J118" i="9"/>
  <c r="BK134" i="12"/>
  <c r="BK275" i="13"/>
  <c r="J282" i="13"/>
  <c r="BK782" i="2"/>
  <c r="J847" i="2"/>
  <c r="BK316" i="2"/>
  <c r="BK301" i="2"/>
  <c r="BK1192" i="2"/>
  <c r="BK312" i="2"/>
  <c r="J404" i="2"/>
  <c r="J1305" i="2"/>
  <c r="J207" i="3"/>
  <c r="J271" i="4"/>
  <c r="J112" i="4"/>
  <c r="BK200" i="5"/>
  <c r="BK251" i="6"/>
  <c r="J229" i="6"/>
  <c r="J114" i="7"/>
  <c r="BK141" i="7"/>
  <c r="J197" i="8"/>
  <c r="J130" i="10"/>
  <c r="J109" i="11"/>
  <c r="BK499" i="13"/>
  <c r="BK288" i="13"/>
  <c r="BK127" i="13"/>
  <c r="J576" i="2"/>
  <c r="BK1145" i="2"/>
  <c r="BK187" i="2"/>
  <c r="BK1069" i="2"/>
  <c r="BK394" i="2"/>
  <c r="J918" i="2"/>
  <c r="BK759" i="2"/>
  <c r="BK1392" i="2"/>
  <c r="J545" i="2"/>
  <c r="BK119" i="3"/>
  <c r="BK151" i="4"/>
  <c r="BK188" i="4"/>
  <c r="J196" i="4"/>
  <c r="BK169" i="5"/>
  <c r="J166" i="5"/>
  <c r="J212" i="6"/>
  <c r="J127" i="6"/>
  <c r="BK205" i="8"/>
  <c r="BK203" i="8"/>
  <c r="BK131" i="8"/>
  <c r="J97" i="10"/>
  <c r="BK130" i="12"/>
  <c r="BK478" i="13"/>
  <c r="BK168" i="13"/>
  <c r="BK700" i="2"/>
  <c r="BK985" i="2"/>
  <c r="BK793" i="2"/>
  <c r="J743" i="2"/>
  <c r="BK161" i="2"/>
  <c r="BK1521" i="2"/>
  <c r="BK1246" i="2"/>
  <c r="J127" i="3"/>
  <c r="BK282" i="4"/>
  <c r="BK229" i="4"/>
  <c r="BK204" i="5"/>
  <c r="BK225" i="5"/>
  <c r="J220" i="6"/>
  <c r="J139" i="7"/>
  <c r="BK213" i="8"/>
  <c r="BK175" i="8"/>
  <c r="J119" i="11"/>
  <c r="J505" i="13"/>
  <c r="J457" i="13"/>
  <c r="BK90" i="14"/>
  <c r="BK1219" i="2"/>
  <c r="J749" i="2"/>
  <c r="J1094" i="2"/>
  <c r="BK238" i="2"/>
  <c r="J586" i="2"/>
  <c r="J373" i="2"/>
  <c r="J1242" i="2"/>
  <c r="J89" i="3"/>
  <c r="BK190" i="4"/>
  <c r="J296" i="4"/>
  <c r="J302" i="4"/>
  <c r="J122" i="5"/>
  <c r="J241" i="5"/>
  <c r="J142" i="6"/>
  <c r="BK139" i="7"/>
  <c r="BK158" i="7"/>
  <c r="J162" i="7"/>
  <c r="J160" i="7"/>
  <c r="J148" i="7"/>
  <c r="J232" i="8"/>
  <c r="BK171" i="8"/>
  <c r="J162" i="8"/>
  <c r="BK135" i="8"/>
  <c r="J199" i="8"/>
  <c r="J104" i="8"/>
  <c r="J188" i="8"/>
  <c r="BK156" i="8"/>
  <c r="BK118" i="9"/>
  <c r="J101" i="9"/>
  <c r="J114" i="10"/>
  <c r="J107" i="10"/>
  <c r="BK117" i="11"/>
  <c r="BK120" i="12"/>
  <c r="J478" i="13"/>
  <c r="J496" i="13"/>
  <c r="BK137" i="13"/>
  <c r="BK487" i="13"/>
  <c r="BK173" i="2" l="1"/>
  <c r="J173" i="2" s="1"/>
  <c r="J63" i="2" s="1"/>
  <c r="P386" i="2"/>
  <c r="R496" i="2"/>
  <c r="BK677" i="2"/>
  <c r="J677" i="2"/>
  <c r="J76" i="2"/>
  <c r="BK826" i="2"/>
  <c r="J826" i="2" s="1"/>
  <c r="J78" i="2" s="1"/>
  <c r="BK850" i="2"/>
  <c r="J850" i="2" s="1"/>
  <c r="J80" i="2" s="1"/>
  <c r="R993" i="2"/>
  <c r="T1153" i="2"/>
  <c r="R1308" i="2"/>
  <c r="BK1391" i="2"/>
  <c r="J1391" i="2"/>
  <c r="J90" i="2"/>
  <c r="BK1525" i="2"/>
  <c r="J1525" i="2" s="1"/>
  <c r="J92" i="2" s="1"/>
  <c r="P179" i="3"/>
  <c r="R141" i="4"/>
  <c r="P158" i="4"/>
  <c r="P164" i="4"/>
  <c r="BK278" i="4"/>
  <c r="J278" i="4" s="1"/>
  <c r="J73" i="4" s="1"/>
  <c r="R292" i="4"/>
  <c r="P149" i="5"/>
  <c r="P238" i="5"/>
  <c r="BK168" i="6"/>
  <c r="J168" i="6"/>
  <c r="J71" i="6" s="1"/>
  <c r="BK217" i="6"/>
  <c r="J217" i="6" s="1"/>
  <c r="J73" i="6"/>
  <c r="T126" i="7"/>
  <c r="BK155" i="7"/>
  <c r="J155" i="7" s="1"/>
  <c r="J67" i="7" s="1"/>
  <c r="R124" i="8"/>
  <c r="P192" i="8"/>
  <c r="P96" i="9"/>
  <c r="P96" i="10"/>
  <c r="T100" i="11"/>
  <c r="T96" i="12"/>
  <c r="R115" i="2"/>
  <c r="R165" i="2"/>
  <c r="P292" i="2"/>
  <c r="P236" i="2" s="1"/>
  <c r="R433" i="2"/>
  <c r="R432" i="2"/>
  <c r="P555" i="2"/>
  <c r="T774" i="2"/>
  <c r="R843" i="2"/>
  <c r="BK858" i="2"/>
  <c r="J858" i="2" s="1"/>
  <c r="J81" i="2" s="1"/>
  <c r="BK928" i="2"/>
  <c r="J928" i="2"/>
  <c r="J82" i="2" s="1"/>
  <c r="BK953" i="2"/>
  <c r="J953" i="2" s="1"/>
  <c r="J83" i="2"/>
  <c r="P984" i="2"/>
  <c r="R1202" i="2"/>
  <c r="P1257" i="2"/>
  <c r="P1432" i="2"/>
  <c r="R88" i="3"/>
  <c r="P153" i="3"/>
  <c r="P259" i="3"/>
  <c r="P258" i="3"/>
  <c r="T99" i="4"/>
  <c r="P201" i="4"/>
  <c r="BK292" i="4"/>
  <c r="J292" i="4"/>
  <c r="J74" i="4"/>
  <c r="P98" i="5"/>
  <c r="P140" i="5"/>
  <c r="BK238" i="5"/>
  <c r="J238" i="5"/>
  <c r="J72" i="5" s="1"/>
  <c r="T258" i="5"/>
  <c r="BK138" i="6"/>
  <c r="J138" i="6"/>
  <c r="J70" i="6" s="1"/>
  <c r="BK186" i="6"/>
  <c r="J186" i="6"/>
  <c r="J72" i="6" s="1"/>
  <c r="P244" i="6"/>
  <c r="R126" i="7"/>
  <c r="T124" i="8"/>
  <c r="R192" i="8"/>
  <c r="P111" i="9"/>
  <c r="BK113" i="10"/>
  <c r="J113" i="10"/>
  <c r="J69" i="10" s="1"/>
  <c r="R100" i="11"/>
  <c r="P116" i="11"/>
  <c r="BK96" i="12"/>
  <c r="J96" i="12" s="1"/>
  <c r="J68" i="12" s="1"/>
  <c r="BK254" i="13"/>
  <c r="J254" i="13"/>
  <c r="J62" i="13" s="1"/>
  <c r="R274" i="13"/>
  <c r="P173" i="2"/>
  <c r="T386" i="2"/>
  <c r="T236" i="2" s="1"/>
  <c r="BK496" i="2"/>
  <c r="R677" i="2"/>
  <c r="P826" i="2"/>
  <c r="P850" i="2"/>
  <c r="T993" i="2"/>
  <c r="BK1202" i="2"/>
  <c r="J1202" i="2"/>
  <c r="J87" i="2" s="1"/>
  <c r="T1257" i="2"/>
  <c r="R1432" i="2"/>
  <c r="T88" i="3"/>
  <c r="R153" i="3"/>
  <c r="R259" i="3"/>
  <c r="R258" i="3"/>
  <c r="BK141" i="4"/>
  <c r="J141" i="4" s="1"/>
  <c r="J69" i="4" s="1"/>
  <c r="T201" i="4"/>
  <c r="T292" i="4"/>
  <c r="R98" i="5"/>
  <c r="T140" i="5"/>
  <c r="R213" i="5"/>
  <c r="P258" i="5"/>
  <c r="BK99" i="6"/>
  <c r="R168" i="6"/>
  <c r="R217" i="6"/>
  <c r="R147" i="7"/>
  <c r="T155" i="7"/>
  <c r="P124" i="8"/>
  <c r="BK192" i="8"/>
  <c r="J192" i="8"/>
  <c r="J72" i="8" s="1"/>
  <c r="BK111" i="9"/>
  <c r="J111" i="9"/>
  <c r="J70" i="9"/>
  <c r="BK100" i="11"/>
  <c r="J100" i="11" s="1"/>
  <c r="J69" i="11" s="1"/>
  <c r="T116" i="11"/>
  <c r="P96" i="12"/>
  <c r="R406" i="13"/>
  <c r="R405" i="13"/>
  <c r="BK115" i="2"/>
  <c r="BK165" i="2"/>
  <c r="J165" i="2" s="1"/>
  <c r="J62" i="2"/>
  <c r="R292" i="2"/>
  <c r="T433" i="2"/>
  <c r="BK555" i="2"/>
  <c r="J555" i="2"/>
  <c r="J75" i="2" s="1"/>
  <c r="R774" i="2"/>
  <c r="T843" i="2"/>
  <c r="P993" i="2"/>
  <c r="R1153" i="2"/>
  <c r="BK1308" i="2"/>
  <c r="J1308" i="2" s="1"/>
  <c r="J89" i="2"/>
  <c r="T1391" i="2"/>
  <c r="T1525" i="2"/>
  <c r="BK179" i="3"/>
  <c r="J179" i="3"/>
  <c r="J63" i="3"/>
  <c r="P141" i="4"/>
  <c r="BK158" i="4"/>
  <c r="J158" i="4"/>
  <c r="J70" i="4"/>
  <c r="R158" i="4"/>
  <c r="R164" i="4"/>
  <c r="P278" i="4"/>
  <c r="T149" i="5"/>
  <c r="T238" i="5"/>
  <c r="P138" i="6"/>
  <c r="P186" i="6"/>
  <c r="R244" i="6"/>
  <c r="R98" i="6" s="1"/>
  <c r="P147" i="7"/>
  <c r="R155" i="7"/>
  <c r="BK124" i="8"/>
  <c r="J124" i="8"/>
  <c r="J68" i="8" s="1"/>
  <c r="BK166" i="8"/>
  <c r="J166" i="8"/>
  <c r="J70" i="8"/>
  <c r="P187" i="8"/>
  <c r="P231" i="8"/>
  <c r="R111" i="9"/>
  <c r="P113" i="10"/>
  <c r="BK129" i="10"/>
  <c r="J129" i="10" s="1"/>
  <c r="J71" i="10" s="1"/>
  <c r="BK115" i="12"/>
  <c r="J115" i="12" s="1"/>
  <c r="J69" i="12" s="1"/>
  <c r="T129" i="12"/>
  <c r="BK312" i="13"/>
  <c r="J312" i="13" s="1"/>
  <c r="J66" i="13" s="1"/>
  <c r="P406" i="13"/>
  <c r="P405" i="13" s="1"/>
  <c r="P96" i="13" s="1"/>
  <c r="P95" i="13" s="1"/>
  <c r="AU70" i="1" s="1"/>
  <c r="T463" i="13"/>
  <c r="R489" i="13"/>
  <c r="R485" i="13"/>
  <c r="T173" i="2"/>
  <c r="R386" i="2"/>
  <c r="P496" i="2"/>
  <c r="P677" i="2"/>
  <c r="R826" i="2"/>
  <c r="R858" i="2"/>
  <c r="P928" i="2"/>
  <c r="P953" i="2"/>
  <c r="BK984" i="2"/>
  <c r="J984" i="2" s="1"/>
  <c r="J84" i="2" s="1"/>
  <c r="T1202" i="2"/>
  <c r="R1257" i="2"/>
  <c r="T1432" i="2"/>
  <c r="R179" i="3"/>
  <c r="T141" i="4"/>
  <c r="T158" i="4"/>
  <c r="T164" i="4"/>
  <c r="T278" i="4"/>
  <c r="BK149" i="5"/>
  <c r="J149" i="5"/>
  <c r="J70" i="5" s="1"/>
  <c r="T213" i="5"/>
  <c r="BK258" i="5"/>
  <c r="J258" i="5"/>
  <c r="J73" i="5" s="1"/>
  <c r="P99" i="6"/>
  <c r="T138" i="6"/>
  <c r="T186" i="6"/>
  <c r="T244" i="6"/>
  <c r="P126" i="7"/>
  <c r="T101" i="8"/>
  <c r="T145" i="8"/>
  <c r="T192" i="8"/>
  <c r="BK96" i="9"/>
  <c r="J96" i="9"/>
  <c r="J69" i="9" s="1"/>
  <c r="T96" i="9"/>
  <c r="T96" i="10"/>
  <c r="R129" i="10"/>
  <c r="R96" i="12"/>
  <c r="R254" i="13"/>
  <c r="R97" i="13"/>
  <c r="P274" i="13"/>
  <c r="R312" i="13"/>
  <c r="BK463" i="13"/>
  <c r="J463" i="13"/>
  <c r="J71" i="13"/>
  <c r="P489" i="13"/>
  <c r="P485" i="13" s="1"/>
  <c r="R84" i="14"/>
  <c r="P93" i="14"/>
  <c r="P83" i="14" s="1"/>
  <c r="P82" i="14" s="1"/>
  <c r="AU71" i="1" s="1"/>
  <c r="T115" i="2"/>
  <c r="T165" i="2"/>
  <c r="BK292" i="2"/>
  <c r="J292" i="2"/>
  <c r="J68" i="2" s="1"/>
  <c r="BK433" i="2"/>
  <c r="J433" i="2"/>
  <c r="J71" i="2"/>
  <c r="T555" i="2"/>
  <c r="BK774" i="2"/>
  <c r="J774" i="2"/>
  <c r="J77" i="2"/>
  <c r="BK843" i="2"/>
  <c r="R850" i="2"/>
  <c r="T850" i="2"/>
  <c r="BK993" i="2"/>
  <c r="J993" i="2" s="1"/>
  <c r="J85" i="2" s="1"/>
  <c r="P1153" i="2"/>
  <c r="BK1257" i="2"/>
  <c r="J1257" i="2" s="1"/>
  <c r="J88" i="2"/>
  <c r="BK1432" i="2"/>
  <c r="J1432" i="2" s="1"/>
  <c r="J91" i="2" s="1"/>
  <c r="BK88" i="3"/>
  <c r="J88" i="3"/>
  <c r="J61" i="3" s="1"/>
  <c r="BK153" i="3"/>
  <c r="J153" i="3"/>
  <c r="J62" i="3" s="1"/>
  <c r="BK259" i="3"/>
  <c r="J259" i="3" s="1"/>
  <c r="J65" i="3"/>
  <c r="BK99" i="4"/>
  <c r="BK201" i="4"/>
  <c r="J201" i="4"/>
  <c r="J72" i="4" s="1"/>
  <c r="R278" i="4"/>
  <c r="T98" i="5"/>
  <c r="R140" i="5"/>
  <c r="P213" i="5"/>
  <c r="R258" i="5"/>
  <c r="T99" i="6"/>
  <c r="P168" i="6"/>
  <c r="T217" i="6"/>
  <c r="BK126" i="7"/>
  <c r="J126" i="7"/>
  <c r="J64" i="7" s="1"/>
  <c r="T147" i="7"/>
  <c r="P155" i="7"/>
  <c r="BK101" i="8"/>
  <c r="J101" i="8" s="1"/>
  <c r="J67" i="8" s="1"/>
  <c r="BK145" i="8"/>
  <c r="J145" i="8"/>
  <c r="J69" i="8" s="1"/>
  <c r="T166" i="8"/>
  <c r="R187" i="8"/>
  <c r="T231" i="8"/>
  <c r="T111" i="9"/>
  <c r="R96" i="10"/>
  <c r="P115" i="12"/>
  <c r="R129" i="12"/>
  <c r="BK274" i="13"/>
  <c r="J274" i="13" s="1"/>
  <c r="J64" i="13" s="1"/>
  <c r="P312" i="13"/>
  <c r="T406" i="13"/>
  <c r="T405" i="13" s="1"/>
  <c r="P84" i="14"/>
  <c r="R93" i="14"/>
  <c r="R173" i="2"/>
  <c r="BK386" i="2"/>
  <c r="J386" i="2" s="1"/>
  <c r="J69" i="2" s="1"/>
  <c r="T496" i="2"/>
  <c r="T677" i="2"/>
  <c r="T826" i="2"/>
  <c r="T858" i="2"/>
  <c r="R928" i="2"/>
  <c r="R953" i="2"/>
  <c r="R984" i="2"/>
  <c r="BK1153" i="2"/>
  <c r="J1153" i="2"/>
  <c r="J86" i="2"/>
  <c r="P1308" i="2"/>
  <c r="R1391" i="2"/>
  <c r="R1525" i="2"/>
  <c r="P88" i="3"/>
  <c r="P87" i="3" s="1"/>
  <c r="P86" i="3" s="1"/>
  <c r="AU56" i="1"/>
  <c r="T153" i="3"/>
  <c r="T259" i="3"/>
  <c r="T258" i="3" s="1"/>
  <c r="R99" i="4"/>
  <c r="R201" i="4"/>
  <c r="P292" i="4"/>
  <c r="R149" i="5"/>
  <c r="R238" i="5"/>
  <c r="R97" i="5" s="1"/>
  <c r="R138" i="6"/>
  <c r="R186" i="6"/>
  <c r="BK244" i="6"/>
  <c r="J244" i="6"/>
  <c r="J74" i="6" s="1"/>
  <c r="BK147" i="7"/>
  <c r="J147" i="7"/>
  <c r="J65" i="7"/>
  <c r="P101" i="8"/>
  <c r="P145" i="8"/>
  <c r="R166" i="8"/>
  <c r="T187" i="8"/>
  <c r="R231" i="8"/>
  <c r="R96" i="9"/>
  <c r="R95" i="9"/>
  <c r="R94" i="9"/>
  <c r="R113" i="10"/>
  <c r="P129" i="10"/>
  <c r="P100" i="11"/>
  <c r="P95" i="11"/>
  <c r="AU68" i="1" s="1"/>
  <c r="BK116" i="11"/>
  <c r="J116" i="11"/>
  <c r="J71" i="11" s="1"/>
  <c r="R115" i="12"/>
  <c r="BK129" i="12"/>
  <c r="J129" i="12"/>
  <c r="J71" i="12" s="1"/>
  <c r="T254" i="13"/>
  <c r="T97" i="13"/>
  <c r="T312" i="13"/>
  <c r="P463" i="13"/>
  <c r="T489" i="13"/>
  <c r="T485" i="13"/>
  <c r="T93" i="14"/>
  <c r="T83" i="14" s="1"/>
  <c r="P115" i="2"/>
  <c r="P165" i="2"/>
  <c r="T292" i="2"/>
  <c r="P433" i="2"/>
  <c r="P432" i="2" s="1"/>
  <c r="R555" i="2"/>
  <c r="R554" i="2"/>
  <c r="P774" i="2"/>
  <c r="P843" i="2"/>
  <c r="P858" i="2"/>
  <c r="T928" i="2"/>
  <c r="T953" i="2"/>
  <c r="T984" i="2"/>
  <c r="P1202" i="2"/>
  <c r="T1308" i="2"/>
  <c r="P1391" i="2"/>
  <c r="P1525" i="2"/>
  <c r="T179" i="3"/>
  <c r="P99" i="4"/>
  <c r="P98" i="4" s="1"/>
  <c r="AU59" i="1" s="1"/>
  <c r="BK164" i="4"/>
  <c r="J164" i="4"/>
  <c r="J71" i="4"/>
  <c r="BK98" i="5"/>
  <c r="BK140" i="5"/>
  <c r="BK213" i="5"/>
  <c r="J213" i="5" s="1"/>
  <c r="J71" i="5" s="1"/>
  <c r="R99" i="6"/>
  <c r="T168" i="6"/>
  <c r="P217" i="6"/>
  <c r="R101" i="8"/>
  <c r="R97" i="8"/>
  <c r="R96" i="8"/>
  <c r="R95" i="8" s="1"/>
  <c r="R145" i="8"/>
  <c r="P166" i="8"/>
  <c r="BK187" i="8"/>
  <c r="J187" i="8" s="1"/>
  <c r="J71" i="8" s="1"/>
  <c r="BK231" i="8"/>
  <c r="J231" i="8" s="1"/>
  <c r="J73" i="8" s="1"/>
  <c r="BK96" i="10"/>
  <c r="J96" i="10"/>
  <c r="J68" i="10"/>
  <c r="T113" i="10"/>
  <c r="T129" i="10"/>
  <c r="R116" i="11"/>
  <c r="T115" i="12"/>
  <c r="P129" i="12"/>
  <c r="P254" i="13"/>
  <c r="P97" i="13"/>
  <c r="T274" i="13"/>
  <c r="BK303" i="13"/>
  <c r="J303" i="13" s="1"/>
  <c r="J65" i="13" s="1"/>
  <c r="P303" i="13"/>
  <c r="R303" i="13"/>
  <c r="T303" i="13"/>
  <c r="BK406" i="13"/>
  <c r="J406" i="13" s="1"/>
  <c r="J70" i="13" s="1"/>
  <c r="BK405" i="13"/>
  <c r="J405" i="13"/>
  <c r="J69" i="13" s="1"/>
  <c r="R463" i="13"/>
  <c r="BK489" i="13"/>
  <c r="J489" i="13"/>
  <c r="J75" i="13" s="1"/>
  <c r="BK84" i="14"/>
  <c r="J84" i="14"/>
  <c r="J61" i="14" s="1"/>
  <c r="T84" i="14"/>
  <c r="T82" i="14"/>
  <c r="BK93" i="14"/>
  <c r="J93" i="14" s="1"/>
  <c r="J62" i="14" s="1"/>
  <c r="BK226" i="2"/>
  <c r="J226" i="2"/>
  <c r="J64" i="2" s="1"/>
  <c r="BK231" i="2"/>
  <c r="J231" i="2"/>
  <c r="J65" i="2" s="1"/>
  <c r="BK550" i="2"/>
  <c r="J550" i="2"/>
  <c r="J73" i="2"/>
  <c r="BK135" i="6"/>
  <c r="J135" i="6" s="1"/>
  <c r="J69" i="6" s="1"/>
  <c r="BK1536" i="2"/>
  <c r="J1536" i="2"/>
  <c r="J93" i="2" s="1"/>
  <c r="BK261" i="13"/>
  <c r="J261" i="13"/>
  <c r="J63" i="13"/>
  <c r="F55" i="3"/>
  <c r="BK98" i="8"/>
  <c r="J98" i="8"/>
  <c r="J66" i="8"/>
  <c r="BK96" i="11"/>
  <c r="J96" i="11" s="1"/>
  <c r="J68" i="11" s="1"/>
  <c r="BK97" i="13"/>
  <c r="J97" i="13" s="1"/>
  <c r="J61" i="13" s="1"/>
  <c r="BK152" i="7"/>
  <c r="BK89" i="7" s="1"/>
  <c r="J89" i="7" s="1"/>
  <c r="BK126" i="10"/>
  <c r="J126" i="10"/>
  <c r="J70" i="10"/>
  <c r="BK126" i="12"/>
  <c r="J126" i="12"/>
  <c r="J70" i="12"/>
  <c r="BK113" i="11"/>
  <c r="J113" i="11" s="1"/>
  <c r="J70" i="11" s="1"/>
  <c r="BK481" i="13"/>
  <c r="J481" i="13" s="1"/>
  <c r="J72" i="13" s="1"/>
  <c r="BK486" i="13"/>
  <c r="BK485" i="13"/>
  <c r="J485" i="13" s="1"/>
  <c r="J73" i="13" s="1"/>
  <c r="BK237" i="2"/>
  <c r="J237" i="2"/>
  <c r="J67" i="2"/>
  <c r="BK401" i="13"/>
  <c r="J401" i="13" s="1"/>
  <c r="J68" i="13" s="1"/>
  <c r="BK273" i="3"/>
  <c r="J273" i="3"/>
  <c r="J66" i="3" s="1"/>
  <c r="J76" i="14"/>
  <c r="F79" i="14"/>
  <c r="BE85" i="14"/>
  <c r="BE94" i="14"/>
  <c r="BE106" i="14"/>
  <c r="BE112" i="14"/>
  <c r="BE118" i="14"/>
  <c r="BE90" i="14"/>
  <c r="J486" i="13"/>
  <c r="J74" i="13"/>
  <c r="E48" i="14"/>
  <c r="BE97" i="14"/>
  <c r="BE115" i="14"/>
  <c r="BE103" i="14"/>
  <c r="BE109" i="14"/>
  <c r="BE87" i="14"/>
  <c r="BE100" i="14"/>
  <c r="J89" i="13"/>
  <c r="BE101" i="13"/>
  <c r="BE104" i="13"/>
  <c r="BE145" i="13"/>
  <c r="BE181" i="13"/>
  <c r="BE236" i="13"/>
  <c r="BE239" i="13"/>
  <c r="BE242" i="13"/>
  <c r="BE286" i="13"/>
  <c r="BE298" i="13"/>
  <c r="BE392" i="13"/>
  <c r="BE397" i="13"/>
  <c r="BE418" i="13"/>
  <c r="BE420" i="13"/>
  <c r="BE422" i="13"/>
  <c r="BE441" i="13"/>
  <c r="BE452" i="13"/>
  <c r="BE471" i="13"/>
  <c r="BE482" i="13"/>
  <c r="BE493" i="13"/>
  <c r="E85" i="13"/>
  <c r="BE127" i="13"/>
  <c r="BE132" i="13"/>
  <c r="BE187" i="13"/>
  <c r="BE262" i="13"/>
  <c r="BE288" i="13"/>
  <c r="BE323" i="13"/>
  <c r="BE381" i="13"/>
  <c r="BE411" i="13"/>
  <c r="BE416" i="13"/>
  <c r="BE478" i="13"/>
  <c r="BE513" i="13"/>
  <c r="BE159" i="13"/>
  <c r="BE172" i="13"/>
  <c r="BE176" i="13"/>
  <c r="BE259" i="13"/>
  <c r="BE375" i="13"/>
  <c r="BE402" i="13"/>
  <c r="F55" i="13"/>
  <c r="BE107" i="13"/>
  <c r="BE216" i="13"/>
  <c r="BE230" i="13"/>
  <c r="BE248" i="13"/>
  <c r="BE257" i="13"/>
  <c r="BE284" i="13"/>
  <c r="BE309" i="13"/>
  <c r="BE318" i="13"/>
  <c r="BE346" i="13"/>
  <c r="BE200" i="13"/>
  <c r="BE213" i="13"/>
  <c r="BE252" i="13"/>
  <c r="BE268" i="13"/>
  <c r="BE332" i="13"/>
  <c r="BE349" i="13"/>
  <c r="BE353" i="13"/>
  <c r="BE356" i="13"/>
  <c r="BE361" i="13"/>
  <c r="BE447" i="13"/>
  <c r="BE457" i="13"/>
  <c r="BE464" i="13"/>
  <c r="BE475" i="13"/>
  <c r="BE487" i="13"/>
  <c r="BE490" i="13"/>
  <c r="BE496" i="13"/>
  <c r="BE508" i="13"/>
  <c r="BE516" i="13"/>
  <c r="BE113" i="13"/>
  <c r="BE164" i="13"/>
  <c r="BE224" i="13"/>
  <c r="BE244" i="13"/>
  <c r="BE255" i="13"/>
  <c r="BE295" i="13"/>
  <c r="BE328" i="13"/>
  <c r="BE338" i="13"/>
  <c r="BE413" i="13"/>
  <c r="BE435" i="13"/>
  <c r="BE444" i="13"/>
  <c r="BE467" i="13"/>
  <c r="BE98" i="13"/>
  <c r="BE149" i="13"/>
  <c r="BE197" i="13"/>
  <c r="BE221" i="13"/>
  <c r="BE227" i="13"/>
  <c r="BE250" i="13"/>
  <c r="BE275" i="13"/>
  <c r="BE304" i="13"/>
  <c r="BE313" i="13"/>
  <c r="BE424" i="13"/>
  <c r="BE438" i="13"/>
  <c r="BE460" i="13"/>
  <c r="BE121" i="13"/>
  <c r="BE137" i="13"/>
  <c r="BE168" i="13"/>
  <c r="BE184" i="13"/>
  <c r="BE192" i="13"/>
  <c r="BE205" i="13"/>
  <c r="BE233" i="13"/>
  <c r="BE282" i="13"/>
  <c r="BE293" i="13"/>
  <c r="BE343" i="13"/>
  <c r="BE366" i="13"/>
  <c r="BE370" i="13"/>
  <c r="BE384" i="13"/>
  <c r="BE388" i="13"/>
  <c r="BE407" i="13"/>
  <c r="BE429" i="13"/>
  <c r="BE432" i="13"/>
  <c r="BE499" i="13"/>
  <c r="BE502" i="13"/>
  <c r="BE505" i="13"/>
  <c r="BE510" i="13"/>
  <c r="BE111" i="12"/>
  <c r="BE105" i="12"/>
  <c r="BE107" i="12"/>
  <c r="BE116" i="12"/>
  <c r="J60" i="12"/>
  <c r="E81" i="12"/>
  <c r="BE109" i="12"/>
  <c r="BE124" i="12"/>
  <c r="F92" i="12"/>
  <c r="BE97" i="12"/>
  <c r="BE101" i="12"/>
  <c r="BE103" i="12"/>
  <c r="BE127" i="12"/>
  <c r="BE134" i="12"/>
  <c r="BE99" i="12"/>
  <c r="BE113" i="12"/>
  <c r="BE122" i="12"/>
  <c r="BE130" i="12"/>
  <c r="BE136" i="12"/>
  <c r="BE118" i="12"/>
  <c r="BE132" i="12"/>
  <c r="BE120" i="12"/>
  <c r="F63" i="11"/>
  <c r="BE111" i="11"/>
  <c r="E52" i="11"/>
  <c r="BE103" i="11"/>
  <c r="BE109" i="11"/>
  <c r="BK95" i="10"/>
  <c r="J95" i="10" s="1"/>
  <c r="J67" i="10" s="1"/>
  <c r="J60" i="11"/>
  <c r="BE101" i="11"/>
  <c r="BE117" i="11"/>
  <c r="BE105" i="11"/>
  <c r="BE107" i="11"/>
  <c r="BE121" i="11"/>
  <c r="BE97" i="11"/>
  <c r="BE114" i="11"/>
  <c r="BE119" i="11"/>
  <c r="J89" i="10"/>
  <c r="BE111" i="10"/>
  <c r="BE122" i="10"/>
  <c r="BE101" i="10"/>
  <c r="BE132" i="10"/>
  <c r="E52" i="10"/>
  <c r="F92" i="10"/>
  <c r="BE116" i="10"/>
  <c r="BE114" i="10"/>
  <c r="BE118" i="10"/>
  <c r="BE120" i="10"/>
  <c r="BE130" i="10"/>
  <c r="BE136" i="10"/>
  <c r="BE103" i="10"/>
  <c r="BE105" i="10"/>
  <c r="BE127" i="10"/>
  <c r="BE134" i="10"/>
  <c r="BE99" i="10"/>
  <c r="BE107" i="10"/>
  <c r="BE124" i="10"/>
  <c r="BE97" i="10"/>
  <c r="BE109" i="10"/>
  <c r="BE101" i="9"/>
  <c r="BE107" i="9"/>
  <c r="BE116" i="9"/>
  <c r="BE103" i="9"/>
  <c r="BE112" i="9"/>
  <c r="BE114" i="9"/>
  <c r="BE122" i="9"/>
  <c r="BE126" i="9"/>
  <c r="BE128" i="9"/>
  <c r="E52" i="9"/>
  <c r="F91" i="9"/>
  <c r="BE99" i="9"/>
  <c r="BE105" i="9"/>
  <c r="BE109" i="9"/>
  <c r="BE118" i="9"/>
  <c r="BE130" i="9"/>
  <c r="BE97" i="9"/>
  <c r="BE120" i="9"/>
  <c r="BE124" i="9"/>
  <c r="BE132" i="9"/>
  <c r="J60" i="9"/>
  <c r="J56" i="8"/>
  <c r="BE112" i="8"/>
  <c r="BE118" i="8"/>
  <c r="BE162" i="8"/>
  <c r="BE171" i="8"/>
  <c r="BE173" i="8"/>
  <c r="BE205" i="8"/>
  <c r="BE211" i="8"/>
  <c r="BE221" i="8"/>
  <c r="BE104" i="8"/>
  <c r="BE150" i="8"/>
  <c r="BE154" i="8"/>
  <c r="BE158" i="8"/>
  <c r="BE160" i="8"/>
  <c r="BE190" i="8"/>
  <c r="BE201" i="8"/>
  <c r="BE207" i="8"/>
  <c r="BE219" i="8"/>
  <c r="BE108" i="8"/>
  <c r="BE120" i="8"/>
  <c r="BE133" i="8"/>
  <c r="BE135" i="8"/>
  <c r="BE175" i="8"/>
  <c r="BE181" i="8"/>
  <c r="BE183" i="8"/>
  <c r="BE199" i="8"/>
  <c r="BE209" i="8"/>
  <c r="E83" i="8"/>
  <c r="BE122" i="8"/>
  <c r="BE137" i="8"/>
  <c r="BE139" i="8"/>
  <c r="BE143" i="8"/>
  <c r="BE156" i="8"/>
  <c r="BE167" i="8"/>
  <c r="BE179" i="8"/>
  <c r="BE203" i="8"/>
  <c r="BE110" i="8"/>
  <c r="BE127" i="8"/>
  <c r="BE193" i="8"/>
  <c r="BE195" i="8"/>
  <c r="BE215" i="8"/>
  <c r="BE225" i="8"/>
  <c r="BE229" i="8"/>
  <c r="BE232" i="8"/>
  <c r="BE236" i="8"/>
  <c r="BE238" i="8"/>
  <c r="F92" i="8"/>
  <c r="BE106" i="8"/>
  <c r="BE131" i="8"/>
  <c r="BE148" i="8"/>
  <c r="BE177" i="8"/>
  <c r="BE185" i="8"/>
  <c r="BE188" i="8"/>
  <c r="J63" i="7"/>
  <c r="BE99" i="8"/>
  <c r="BE114" i="8"/>
  <c r="BE125" i="8"/>
  <c r="BE141" i="8"/>
  <c r="BE146" i="8"/>
  <c r="BE164" i="8"/>
  <c r="BE169" i="8"/>
  <c r="BE197" i="8"/>
  <c r="BE213" i="8"/>
  <c r="BE223" i="8"/>
  <c r="BE227" i="8"/>
  <c r="BE102" i="8"/>
  <c r="BE116" i="8"/>
  <c r="BE129" i="8"/>
  <c r="BE152" i="8"/>
  <c r="BE217" i="8"/>
  <c r="BE234" i="8"/>
  <c r="F86" i="7"/>
  <c r="BE98" i="7"/>
  <c r="BE104" i="7"/>
  <c r="BE106" i="7"/>
  <c r="BE118" i="7"/>
  <c r="BE124" i="7"/>
  <c r="BE127" i="7"/>
  <c r="BE131" i="7"/>
  <c r="J99" i="6"/>
  <c r="J68" i="6"/>
  <c r="E77" i="7"/>
  <c r="BE90" i="7"/>
  <c r="BE94" i="7"/>
  <c r="BE137" i="7"/>
  <c r="BE150" i="7"/>
  <c r="BE162" i="7"/>
  <c r="BE164" i="7"/>
  <c r="BE102" i="7"/>
  <c r="BE114" i="7"/>
  <c r="BE120" i="7"/>
  <c r="BE122" i="7"/>
  <c r="BE129" i="7"/>
  <c r="BE135" i="7"/>
  <c r="BE148" i="7"/>
  <c r="BE158" i="7"/>
  <c r="BE96" i="7"/>
  <c r="BE100" i="7"/>
  <c r="BE108" i="7"/>
  <c r="BE139" i="7"/>
  <c r="BE145" i="7"/>
  <c r="BE153" i="7"/>
  <c r="BE160" i="7"/>
  <c r="J56" i="7"/>
  <c r="BE92" i="7"/>
  <c r="BE112" i="7"/>
  <c r="BE110" i="7"/>
  <c r="BE116" i="7"/>
  <c r="BE133" i="7"/>
  <c r="BE141" i="7"/>
  <c r="BE143" i="7"/>
  <c r="BE156" i="7"/>
  <c r="J98" i="5"/>
  <c r="J68" i="5"/>
  <c r="J60" i="6"/>
  <c r="F95" i="6"/>
  <c r="BE175" i="6"/>
  <c r="E52" i="6"/>
  <c r="BE139" i="6"/>
  <c r="BE153" i="6"/>
  <c r="BE179" i="6"/>
  <c r="BE183" i="6"/>
  <c r="BE200" i="6"/>
  <c r="BE117" i="6"/>
  <c r="BE145" i="6"/>
  <c r="BE148" i="6"/>
  <c r="BE196" i="6"/>
  <c r="BE202" i="6"/>
  <c r="BE204" i="6"/>
  <c r="BE206" i="6"/>
  <c r="BE208" i="6"/>
  <c r="BE210" i="6"/>
  <c r="BE248" i="6"/>
  <c r="BE106" i="6"/>
  <c r="BE121" i="6"/>
  <c r="BE124" i="6"/>
  <c r="BE136" i="6"/>
  <c r="BE142" i="6"/>
  <c r="BE159" i="6"/>
  <c r="BE161" i="6"/>
  <c r="BE163" i="6"/>
  <c r="BE173" i="6"/>
  <c r="BE194" i="6"/>
  <c r="BE198" i="6"/>
  <c r="BE214" i="6"/>
  <c r="BE224" i="6"/>
  <c r="BE226" i="6"/>
  <c r="BE229" i="6"/>
  <c r="BE241" i="6"/>
  <c r="BE245" i="6"/>
  <c r="BE177" i="6"/>
  <c r="BE181" i="6"/>
  <c r="BE187" i="6"/>
  <c r="BE235" i="6"/>
  <c r="BE103" i="6"/>
  <c r="BE112" i="6"/>
  <c r="BE115" i="6"/>
  <c r="BE165" i="6"/>
  <c r="BE218" i="6"/>
  <c r="BE220" i="6"/>
  <c r="BE109" i="6"/>
  <c r="BE119" i="6"/>
  <c r="BE127" i="6"/>
  <c r="BE129" i="6"/>
  <c r="BE232" i="6"/>
  <c r="BE251" i="6"/>
  <c r="BE100" i="6"/>
  <c r="BE132" i="6"/>
  <c r="BE151" i="6"/>
  <c r="BE155" i="6"/>
  <c r="BE157" i="6"/>
  <c r="BE169" i="6"/>
  <c r="BE171" i="6"/>
  <c r="BE189" i="6"/>
  <c r="BE192" i="6"/>
  <c r="BE212" i="6"/>
  <c r="BE222" i="6"/>
  <c r="BE238" i="6"/>
  <c r="BE124" i="5"/>
  <c r="BE132" i="5"/>
  <c r="BE158" i="5"/>
  <c r="BE202" i="5"/>
  <c r="BE204" i="5"/>
  <c r="BE255" i="5"/>
  <c r="BE265" i="5"/>
  <c r="BE268" i="5"/>
  <c r="BE99" i="5"/>
  <c r="BE102" i="5"/>
  <c r="BE126" i="5"/>
  <c r="BE146" i="5"/>
  <c r="BE171" i="5"/>
  <c r="BE214" i="5"/>
  <c r="BE216" i="5"/>
  <c r="BE249" i="5"/>
  <c r="BE253" i="5"/>
  <c r="E52" i="5"/>
  <c r="BE178" i="5"/>
  <c r="BE180" i="5"/>
  <c r="BE197" i="5"/>
  <c r="BE206" i="5"/>
  <c r="BE210" i="5"/>
  <c r="BE233" i="5"/>
  <c r="BE235" i="5"/>
  <c r="BE251" i="5"/>
  <c r="BE137" i="5"/>
  <c r="BE141" i="5"/>
  <c r="BE154" i="5"/>
  <c r="BE160" i="5"/>
  <c r="BE173" i="5"/>
  <c r="BE176" i="5"/>
  <c r="BE225" i="5"/>
  <c r="BE245" i="5"/>
  <c r="BE117" i="5"/>
  <c r="BE134" i="5"/>
  <c r="BE144" i="5"/>
  <c r="BE156" i="5"/>
  <c r="BE186" i="5"/>
  <c r="F63" i="5"/>
  <c r="BE120" i="5"/>
  <c r="BE129" i="5"/>
  <c r="BE150" i="5"/>
  <c r="BE162" i="5"/>
  <c r="BE164" i="5"/>
  <c r="BE169" i="5"/>
  <c r="BE190" i="5"/>
  <c r="BE194" i="5"/>
  <c r="BE200" i="5"/>
  <c r="BE222" i="5"/>
  <c r="BE228" i="5"/>
  <c r="BE239" i="5"/>
  <c r="BE243" i="5"/>
  <c r="BE259" i="5"/>
  <c r="J60" i="5"/>
  <c r="BE105" i="5"/>
  <c r="BE108" i="5"/>
  <c r="BE111" i="5"/>
  <c r="BE122" i="5"/>
  <c r="BE231" i="5"/>
  <c r="BE247" i="5"/>
  <c r="BE262" i="5"/>
  <c r="BE114" i="5"/>
  <c r="BE152" i="5"/>
  <c r="BE166" i="5"/>
  <c r="BE182" i="5"/>
  <c r="BE184" i="5"/>
  <c r="BE188" i="5"/>
  <c r="BE192" i="5"/>
  <c r="BE208" i="5"/>
  <c r="BE219" i="5"/>
  <c r="BE241" i="5"/>
  <c r="BK258" i="3"/>
  <c r="J258" i="3" s="1"/>
  <c r="J64" i="3" s="1"/>
  <c r="F63" i="4"/>
  <c r="BE138" i="4"/>
  <c r="BE142" i="4"/>
  <c r="BE183" i="4"/>
  <c r="BE192" i="4"/>
  <c r="BE211" i="4"/>
  <c r="BE221" i="4"/>
  <c r="BE264" i="4"/>
  <c r="BE269" i="4"/>
  <c r="BE282" i="4"/>
  <c r="BE302" i="4"/>
  <c r="BE135" i="4"/>
  <c r="BE177" i="4"/>
  <c r="BE180" i="4"/>
  <c r="BE188" i="4"/>
  <c r="BE190" i="4"/>
  <c r="BE229" i="4"/>
  <c r="BE267" i="4"/>
  <c r="E52" i="4"/>
  <c r="BE153" i="4"/>
  <c r="BE194" i="4"/>
  <c r="BE209" i="4"/>
  <c r="BE215" i="4"/>
  <c r="BE226" i="4"/>
  <c r="BE235" i="4"/>
  <c r="BE244" i="4"/>
  <c r="BE248" i="4"/>
  <c r="BE257" i="4"/>
  <c r="BE279" i="4"/>
  <c r="BE285" i="4"/>
  <c r="BE293" i="4"/>
  <c r="BE109" i="4"/>
  <c r="BE112" i="4"/>
  <c r="BE115" i="4"/>
  <c r="BE146" i="4"/>
  <c r="BE151" i="4"/>
  <c r="BE161" i="4"/>
  <c r="BE171" i="4"/>
  <c r="BE202" i="4"/>
  <c r="BE218" i="4"/>
  <c r="BE233" i="4"/>
  <c r="BE237" i="4"/>
  <c r="BE242" i="4"/>
  <c r="BE246" i="4"/>
  <c r="BE250" i="4"/>
  <c r="BE253" i="4"/>
  <c r="BE275" i="4"/>
  <c r="BE287" i="4"/>
  <c r="BE299" i="4"/>
  <c r="BE100" i="4"/>
  <c r="BE103" i="4"/>
  <c r="BE106" i="4"/>
  <c r="BE127" i="4"/>
  <c r="BE130" i="4"/>
  <c r="BE165" i="4"/>
  <c r="BE168" i="4"/>
  <c r="BE196" i="4"/>
  <c r="BE261" i="4"/>
  <c r="BE289" i="4"/>
  <c r="BE121" i="4"/>
  <c r="BE123" i="4"/>
  <c r="BE198" i="4"/>
  <c r="BE205" i="4"/>
  <c r="BE207" i="4"/>
  <c r="BE231" i="4"/>
  <c r="BE239" i="4"/>
  <c r="BE255" i="4"/>
  <c r="BE259" i="4"/>
  <c r="J92" i="4"/>
  <c r="BE118" i="4"/>
  <c r="BE125" i="4"/>
  <c r="BE144" i="4"/>
  <c r="BE149" i="4"/>
  <c r="BE155" i="4"/>
  <c r="BE159" i="4"/>
  <c r="BE186" i="4"/>
  <c r="BE273" i="4"/>
  <c r="BE296" i="4"/>
  <c r="BE133" i="4"/>
  <c r="BE174" i="4"/>
  <c r="BE213" i="4"/>
  <c r="BE223" i="4"/>
  <c r="BE271" i="4"/>
  <c r="BE143" i="3"/>
  <c r="BE222" i="3"/>
  <c r="BK236" i="2"/>
  <c r="J236" i="2"/>
  <c r="J66" i="2" s="1"/>
  <c r="BE135" i="3"/>
  <c r="BE225" i="3"/>
  <c r="J52" i="3"/>
  <c r="BE89" i="3"/>
  <c r="BE101" i="3"/>
  <c r="J115" i="2"/>
  <c r="J61" i="2"/>
  <c r="E76" i="3"/>
  <c r="BE127" i="3"/>
  <c r="BE239" i="3"/>
  <c r="BE266" i="3"/>
  <c r="BE270" i="3"/>
  <c r="BE274" i="3"/>
  <c r="BE95" i="3"/>
  <c r="BE119" i="3"/>
  <c r="BE198" i="3"/>
  <c r="BE213" i="3"/>
  <c r="BE154" i="3"/>
  <c r="BE162" i="3"/>
  <c r="BE171" i="3"/>
  <c r="BE188" i="3"/>
  <c r="BE204" i="3"/>
  <c r="BE207" i="3"/>
  <c r="BE250" i="3"/>
  <c r="BE264" i="3"/>
  <c r="BE111" i="3"/>
  <c r="BE180" i="3"/>
  <c r="BE216" i="3"/>
  <c r="BE260" i="3"/>
  <c r="BE104" i="3"/>
  <c r="BE184" i="3"/>
  <c r="BE192" i="3"/>
  <c r="BE247" i="3"/>
  <c r="J107" i="2"/>
  <c r="BE174" i="2"/>
  <c r="BE232" i="2"/>
  <c r="BE316" i="2"/>
  <c r="BE324" i="2"/>
  <c r="BE338" i="2"/>
  <c r="BE443" i="2"/>
  <c r="BE446" i="2"/>
  <c r="BE457" i="2"/>
  <c r="BE532" i="2"/>
  <c r="BE604" i="2"/>
  <c r="BE674" i="2"/>
  <c r="BE702" i="2"/>
  <c r="BE743" i="2"/>
  <c r="BE775" i="2"/>
  <c r="BE782" i="2"/>
  <c r="BE788" i="2"/>
  <c r="BE851" i="2"/>
  <c r="BE859" i="2"/>
  <c r="BE905" i="2"/>
  <c r="BE943" i="2"/>
  <c r="BE962" i="2"/>
  <c r="BE976" i="2"/>
  <c r="BE994" i="2"/>
  <c r="BE1073" i="2"/>
  <c r="BE1150" i="2"/>
  <c r="BE1182" i="2"/>
  <c r="BE1242" i="2"/>
  <c r="BE1246" i="2"/>
  <c r="BE1254" i="2"/>
  <c r="BE1258" i="2"/>
  <c r="BE1272" i="2"/>
  <c r="BE1276" i="2"/>
  <c r="BE1280" i="2"/>
  <c r="BE1284" i="2"/>
  <c r="BE1288" i="2"/>
  <c r="BE1302" i="2"/>
  <c r="BE1305" i="2"/>
  <c r="BE1309" i="2"/>
  <c r="BE1328" i="2"/>
  <c r="BE1338" i="2"/>
  <c r="BE1343" i="2"/>
  <c r="BE1350" i="2"/>
  <c r="BE1353" i="2"/>
  <c r="BE1367" i="2"/>
  <c r="BE1372" i="2"/>
  <c r="BE1375" i="2"/>
  <c r="BE1382" i="2"/>
  <c r="BE1384" i="2"/>
  <c r="BE1386" i="2"/>
  <c r="BE1388" i="2"/>
  <c r="BE1392" i="2"/>
  <c r="BE1398" i="2"/>
  <c r="BE1409" i="2"/>
  <c r="BE1420" i="2"/>
  <c r="BE1426" i="2"/>
  <c r="BE1433" i="2"/>
  <c r="BE1465" i="2"/>
  <c r="BE1468" i="2"/>
  <c r="BE1521" i="2"/>
  <c r="BE1526" i="2"/>
  <c r="BE1532" i="2"/>
  <c r="BE1534" i="2"/>
  <c r="BE1537" i="2"/>
  <c r="BE132" i="2"/>
  <c r="BE136" i="2"/>
  <c r="BE151" i="2"/>
  <c r="BE155" i="2"/>
  <c r="BE187" i="2"/>
  <c r="BE216" i="2"/>
  <c r="BE301" i="2"/>
  <c r="BE308" i="2"/>
  <c r="BE334" i="2"/>
  <c r="BE345" i="2"/>
  <c r="BE378" i="2"/>
  <c r="BE382" i="2"/>
  <c r="BE409" i="2"/>
  <c r="BE416" i="2"/>
  <c r="BE434" i="2"/>
  <c r="BE488" i="2"/>
  <c r="BE556" i="2"/>
  <c r="BE560" i="2"/>
  <c r="BE678" i="2"/>
  <c r="BE722" i="2"/>
  <c r="BE749" i="2"/>
  <c r="BE756" i="2"/>
  <c r="BE765" i="2"/>
  <c r="BE809" i="2"/>
  <c r="BE818" i="2"/>
  <c r="BE830" i="2"/>
  <c r="BE855" i="2"/>
  <c r="BE870" i="2"/>
  <c r="BE872" i="2"/>
  <c r="BE884" i="2"/>
  <c r="BE886" i="2"/>
  <c r="BE900" i="2"/>
  <c r="BE998" i="2"/>
  <c r="BE1018" i="2"/>
  <c r="BE1034" i="2"/>
  <c r="BE1082" i="2"/>
  <c r="BE1087" i="2"/>
  <c r="BE1103" i="2"/>
  <c r="BE1118" i="2"/>
  <c r="BE1161" i="2"/>
  <c r="E48" i="2"/>
  <c r="F55" i="2"/>
  <c r="BE238" i="2"/>
  <c r="BE320" i="2"/>
  <c r="BE394" i="2"/>
  <c r="BE399" i="2"/>
  <c r="BE450" i="2"/>
  <c r="BE529" i="2"/>
  <c r="BE565" i="2"/>
  <c r="BE569" i="2"/>
  <c r="BE572" i="2"/>
  <c r="BE592" i="2"/>
  <c r="BE712" i="2"/>
  <c r="BE727" i="2"/>
  <c r="BE771" i="2"/>
  <c r="BE798" i="2"/>
  <c r="BE865" i="2"/>
  <c r="BE898" i="2"/>
  <c r="BE981" i="2"/>
  <c r="BE990" i="2"/>
  <c r="BE1040" i="2"/>
  <c r="BE1047" i="2"/>
  <c r="BE1049" i="2"/>
  <c r="BE1069" i="2"/>
  <c r="BE1096" i="2"/>
  <c r="BE1101" i="2"/>
  <c r="BE116" i="2"/>
  <c r="BE221" i="2"/>
  <c r="BE293" i="2"/>
  <c r="BE305" i="2"/>
  <c r="BE497" i="2"/>
  <c r="BE579" i="2"/>
  <c r="BE586" i="2"/>
  <c r="BE689" i="2"/>
  <c r="BE693" i="2"/>
  <c r="BE700" i="2"/>
  <c r="BE706" i="2"/>
  <c r="BE833" i="2"/>
  <c r="BE837" i="2"/>
  <c r="BE840" i="2"/>
  <c r="BE877" i="2"/>
  <c r="BE893" i="2"/>
  <c r="BE918" i="2"/>
  <c r="BE936" i="2"/>
  <c r="BE947" i="2"/>
  <c r="BE950" i="2"/>
  <c r="BE954" i="2"/>
  <c r="BE1042" i="2"/>
  <c r="BE1116" i="2"/>
  <c r="BE1133" i="2"/>
  <c r="BE1139" i="2"/>
  <c r="BE1145" i="2"/>
  <c r="BE1172" i="2"/>
  <c r="BE1185" i="2"/>
  <c r="BE1192" i="2"/>
  <c r="BE1197" i="2"/>
  <c r="BE120" i="2"/>
  <c r="BE192" i="2"/>
  <c r="BE262" i="2"/>
  <c r="BE341" i="2"/>
  <c r="BE424" i="2"/>
  <c r="BE439" i="2"/>
  <c r="BE492" i="2"/>
  <c r="BE534" i="2"/>
  <c r="BE545" i="2"/>
  <c r="BE576" i="2"/>
  <c r="BE696" i="2"/>
  <c r="BE734" i="2"/>
  <c r="BE753" i="2"/>
  <c r="BE762" i="2"/>
  <c r="BE844" i="2"/>
  <c r="BE912" i="2"/>
  <c r="BE1001" i="2"/>
  <c r="BE1054" i="2"/>
  <c r="BE1089" i="2"/>
  <c r="BE1127" i="2"/>
  <c r="BE1167" i="2"/>
  <c r="BE1176" i="2"/>
  <c r="BE1199" i="2"/>
  <c r="BE1219" i="2"/>
  <c r="BE1238" i="2"/>
  <c r="BE161" i="2"/>
  <c r="BE166" i="2"/>
  <c r="BE202" i="2"/>
  <c r="BE327" i="2"/>
  <c r="BE348" i="2"/>
  <c r="BE387" i="2"/>
  <c r="BE420" i="2"/>
  <c r="BE454" i="2"/>
  <c r="BE543" i="2"/>
  <c r="BE551" i="2"/>
  <c r="BE583" i="2"/>
  <c r="BE639" i="2"/>
  <c r="BE709" i="2"/>
  <c r="BE731" i="2"/>
  <c r="BE803" i="2"/>
  <c r="BE853" i="2"/>
  <c r="BE863" i="2"/>
  <c r="BE929" i="2"/>
  <c r="BE966" i="2"/>
  <c r="BE974" i="2"/>
  <c r="BE1032" i="2"/>
  <c r="BE1075" i="2"/>
  <c r="BE1080" i="2"/>
  <c r="BE1094" i="2"/>
  <c r="BE1110" i="2"/>
  <c r="BE1120" i="2"/>
  <c r="BE1125" i="2"/>
  <c r="BE1154" i="2"/>
  <c r="BE1159" i="2"/>
  <c r="BE126" i="2"/>
  <c r="BE141" i="2"/>
  <c r="BE179" i="2"/>
  <c r="BE197" i="2"/>
  <c r="BE207" i="2"/>
  <c r="BE297" i="2"/>
  <c r="BE331" i="2"/>
  <c r="BE353" i="2"/>
  <c r="BE358" i="2"/>
  <c r="BE368" i="2"/>
  <c r="BE373" i="2"/>
  <c r="BE427" i="2"/>
  <c r="BE683" i="2"/>
  <c r="BE717" i="2"/>
  <c r="BE746" i="2"/>
  <c r="BE759" i="2"/>
  <c r="BE779" i="2"/>
  <c r="BE793" i="2"/>
  <c r="BE821" i="2"/>
  <c r="BE827" i="2"/>
  <c r="BE879" i="2"/>
  <c r="BE907" i="2"/>
  <c r="BE923" i="2"/>
  <c r="BE985" i="2"/>
  <c r="BE1010" i="2"/>
  <c r="BE1062" i="2"/>
  <c r="BE1071" i="2"/>
  <c r="BE1203" i="2"/>
  <c r="BE146" i="2"/>
  <c r="BE170" i="2"/>
  <c r="BE213" i="2"/>
  <c r="BE227" i="2"/>
  <c r="BE312" i="2"/>
  <c r="BE363" i="2"/>
  <c r="BE404" i="2"/>
  <c r="BE485" i="2"/>
  <c r="BE598" i="2"/>
  <c r="BE769" i="2"/>
  <c r="BE823" i="2"/>
  <c r="BE847" i="2"/>
  <c r="BE891" i="2"/>
  <c r="BE925" i="2"/>
  <c r="BE940" i="2"/>
  <c r="BE969" i="2"/>
  <c r="BE1022" i="2"/>
  <c r="BE1056" i="2"/>
  <c r="BE1108" i="2"/>
  <c r="BE1190" i="2"/>
  <c r="BE1223" i="2"/>
  <c r="BE1227" i="2"/>
  <c r="BE1235" i="2"/>
  <c r="J34" i="3"/>
  <c r="AW56" i="1"/>
  <c r="F40" i="9"/>
  <c r="BC65" i="1" s="1"/>
  <c r="F34" i="3"/>
  <c r="BA56" i="1"/>
  <c r="J38" i="6"/>
  <c r="AW61" i="1" s="1"/>
  <c r="F38" i="10"/>
  <c r="BA67" i="1"/>
  <c r="F39" i="12"/>
  <c r="BB69" i="1" s="1"/>
  <c r="F37" i="8"/>
  <c r="BB64" i="1"/>
  <c r="F39" i="5"/>
  <c r="BB60" i="1" s="1"/>
  <c r="F41" i="9"/>
  <c r="BD65" i="1"/>
  <c r="F38" i="12"/>
  <c r="BA69" i="1" s="1"/>
  <c r="J36" i="8"/>
  <c r="AW64" i="1"/>
  <c r="F41" i="12"/>
  <c r="BD69" i="1" s="1"/>
  <c r="F35" i="14"/>
  <c r="BB71" i="1"/>
  <c r="F38" i="11"/>
  <c r="BA68" i="1" s="1"/>
  <c r="F40" i="12"/>
  <c r="BC69" i="1" s="1"/>
  <c r="F38" i="7"/>
  <c r="BC62" i="1"/>
  <c r="F38" i="9"/>
  <c r="BA65" i="1" s="1"/>
  <c r="J38" i="10"/>
  <c r="AW67" i="1"/>
  <c r="J38" i="5"/>
  <c r="AW60" i="1" s="1"/>
  <c r="J38" i="9"/>
  <c r="AW65" i="1"/>
  <c r="F40" i="10"/>
  <c r="BC67" i="1" s="1"/>
  <c r="F37" i="2"/>
  <c r="BD55" i="1"/>
  <c r="F38" i="4"/>
  <c r="BA59" i="1" s="1"/>
  <c r="F39" i="4"/>
  <c r="BB59" i="1"/>
  <c r="F34" i="13"/>
  <c r="BA70" i="1" s="1"/>
  <c r="F36" i="3"/>
  <c r="BC56" i="1"/>
  <c r="F36" i="7"/>
  <c r="BA62" i="1" s="1"/>
  <c r="F37" i="7"/>
  <c r="BB62" i="1"/>
  <c r="F36" i="8"/>
  <c r="BA64" i="1" s="1"/>
  <c r="F40" i="11"/>
  <c r="BC68" i="1" s="1"/>
  <c r="F34" i="14"/>
  <c r="BA71" i="1" s="1"/>
  <c r="F39" i="8"/>
  <c r="BD64" i="1"/>
  <c r="F40" i="4"/>
  <c r="BC59" i="1" s="1"/>
  <c r="J38" i="4"/>
  <c r="AW59" i="1"/>
  <c r="F39" i="7"/>
  <c r="BD62" i="1" s="1"/>
  <c r="F41" i="11"/>
  <c r="BD68" i="1" s="1"/>
  <c r="F35" i="13"/>
  <c r="BB70" i="1" s="1"/>
  <c r="F39" i="9"/>
  <c r="BB65" i="1"/>
  <c r="J32" i="7"/>
  <c r="F35" i="2"/>
  <c r="BB55" i="1"/>
  <c r="F38" i="6"/>
  <c r="BA61" i="1"/>
  <c r="F39" i="10"/>
  <c r="BB67" i="1"/>
  <c r="F40" i="6"/>
  <c r="BC61" i="1"/>
  <c r="J34" i="2"/>
  <c r="AW55" i="1"/>
  <c r="F38" i="5"/>
  <c r="BA60" i="1"/>
  <c r="J34" i="13"/>
  <c r="AW70" i="1" s="1"/>
  <c r="F41" i="4"/>
  <c r="BD59" i="1"/>
  <c r="F41" i="10"/>
  <c r="BD67" i="1" s="1"/>
  <c r="F34" i="2"/>
  <c r="BA55" i="1"/>
  <c r="F40" i="5"/>
  <c r="BC60" i="1" s="1"/>
  <c r="AS57" i="1"/>
  <c r="AS54" i="1" s="1"/>
  <c r="F35" i="3"/>
  <c r="BB56" i="1"/>
  <c r="F37" i="14"/>
  <c r="BD71" i="1" s="1"/>
  <c r="F38" i="8"/>
  <c r="BC64" i="1"/>
  <c r="F41" i="5"/>
  <c r="BD60" i="1" s="1"/>
  <c r="F37" i="13"/>
  <c r="BD70" i="1"/>
  <c r="F36" i="2"/>
  <c r="BC55" i="1" s="1"/>
  <c r="F39" i="6"/>
  <c r="BB61" i="1"/>
  <c r="J38" i="12"/>
  <c r="AW69" i="1" s="1"/>
  <c r="J36" i="7"/>
  <c r="AW62" i="1"/>
  <c r="F36" i="14"/>
  <c r="BC71" i="1" s="1"/>
  <c r="F39" i="11"/>
  <c r="BB68" i="1" s="1"/>
  <c r="F37" i="3"/>
  <c r="BD56" i="1" s="1"/>
  <c r="F41" i="6"/>
  <c r="BD61" i="1" s="1"/>
  <c r="J38" i="11"/>
  <c r="AW68" i="1" s="1"/>
  <c r="F36" i="13"/>
  <c r="BC70" i="1"/>
  <c r="J34" i="14"/>
  <c r="AW71" i="1" s="1"/>
  <c r="BK95" i="12" l="1"/>
  <c r="J95" i="12" s="1"/>
  <c r="J34" i="12" s="1"/>
  <c r="AG69" i="1" s="1"/>
  <c r="BK87" i="3"/>
  <c r="J87" i="3" s="1"/>
  <c r="J60" i="3" s="1"/>
  <c r="J140" i="5"/>
  <c r="J69" i="5" s="1"/>
  <c r="BK97" i="5"/>
  <c r="J97" i="5" s="1"/>
  <c r="J152" i="7"/>
  <c r="J66" i="7" s="1"/>
  <c r="J99" i="4"/>
  <c r="J68" i="4" s="1"/>
  <c r="BK98" i="4"/>
  <c r="J98" i="4" s="1"/>
  <c r="J34" i="4" s="1"/>
  <c r="J843" i="2"/>
  <c r="J79" i="2" s="1"/>
  <c r="BK554" i="2"/>
  <c r="J554" i="2" s="1"/>
  <c r="J74" i="2" s="1"/>
  <c r="J496" i="2"/>
  <c r="J72" i="2" s="1"/>
  <c r="BK432" i="2"/>
  <c r="J432" i="2" s="1"/>
  <c r="J70" i="2" s="1"/>
  <c r="P89" i="7"/>
  <c r="AU62" i="1"/>
  <c r="T95" i="11"/>
  <c r="P97" i="8"/>
  <c r="P96" i="8"/>
  <c r="P95" i="8"/>
  <c r="AU64" i="1" s="1"/>
  <c r="AU63" i="1" s="1"/>
  <c r="R89" i="7"/>
  <c r="T96" i="13"/>
  <c r="T95" i="13"/>
  <c r="T97" i="8"/>
  <c r="T96" i="8" s="1"/>
  <c r="T95" i="8" s="1"/>
  <c r="R96" i="13"/>
  <c r="R95" i="13" s="1"/>
  <c r="R236" i="2"/>
  <c r="T89" i="7"/>
  <c r="R95" i="10"/>
  <c r="T95" i="10"/>
  <c r="P114" i="2"/>
  <c r="T95" i="9"/>
  <c r="T94" i="9"/>
  <c r="T432" i="2"/>
  <c r="BK98" i="6"/>
  <c r="J98" i="6"/>
  <c r="J67" i="6"/>
  <c r="R87" i="3"/>
  <c r="R86" i="3" s="1"/>
  <c r="P95" i="10"/>
  <c r="AU67" i="1"/>
  <c r="T554" i="2"/>
  <c r="R83" i="14"/>
  <c r="R82" i="14"/>
  <c r="P95" i="12"/>
  <c r="AU69" i="1" s="1"/>
  <c r="T95" i="12"/>
  <c r="T114" i="2"/>
  <c r="T113" i="2"/>
  <c r="R95" i="12"/>
  <c r="T98" i="4"/>
  <c r="R98" i="4"/>
  <c r="P97" i="5"/>
  <c r="AU60" i="1" s="1"/>
  <c r="P98" i="6"/>
  <c r="AU61" i="1"/>
  <c r="T97" i="5"/>
  <c r="R95" i="11"/>
  <c r="P554" i="2"/>
  <c r="P95" i="9"/>
  <c r="P94" i="9"/>
  <c r="AU65" i="1" s="1"/>
  <c r="T98" i="6"/>
  <c r="T87" i="3"/>
  <c r="T86" i="3"/>
  <c r="R114" i="2"/>
  <c r="R113" i="2" s="1"/>
  <c r="AG62" i="1"/>
  <c r="AN62" i="1" s="1"/>
  <c r="BK97" i="8"/>
  <c r="J97" i="8" s="1"/>
  <c r="J65" i="8" s="1"/>
  <c r="BK400" i="13"/>
  <c r="J400" i="13" s="1"/>
  <c r="J67" i="13" s="1"/>
  <c r="BK83" i="14"/>
  <c r="BK82" i="14"/>
  <c r="J82" i="14" s="1"/>
  <c r="J59" i="14" s="1"/>
  <c r="BK95" i="9"/>
  <c r="J95" i="9"/>
  <c r="J68" i="9" s="1"/>
  <c r="BK95" i="11"/>
  <c r="J95" i="11" s="1"/>
  <c r="J67" i="11" s="1"/>
  <c r="AG59" i="1"/>
  <c r="J67" i="4"/>
  <c r="BK86" i="3"/>
  <c r="J86" i="3" s="1"/>
  <c r="J59" i="3" s="1"/>
  <c r="BK114" i="2"/>
  <c r="J114" i="2" s="1"/>
  <c r="J60" i="2" s="1"/>
  <c r="J33" i="2"/>
  <c r="AV55" i="1"/>
  <c r="AT55" i="1" s="1"/>
  <c r="F37" i="9"/>
  <c r="AZ65" i="1"/>
  <c r="J35" i="8"/>
  <c r="AV64" i="1" s="1"/>
  <c r="AT64" i="1" s="1"/>
  <c r="F33" i="14"/>
  <c r="AZ71" i="1"/>
  <c r="BB58" i="1"/>
  <c r="AX58" i="1" s="1"/>
  <c r="F37" i="5"/>
  <c r="AZ60" i="1"/>
  <c r="F35" i="7"/>
  <c r="AZ62" i="1" s="1"/>
  <c r="J33" i="14"/>
  <c r="AV71" i="1"/>
  <c r="AT71" i="1" s="1"/>
  <c r="J37" i="6"/>
  <c r="AV61" i="1"/>
  <c r="AT61" i="1"/>
  <c r="BB66" i="1"/>
  <c r="AX66" i="1" s="1"/>
  <c r="J33" i="13"/>
  <c r="AV70" i="1"/>
  <c r="AT70" i="1" s="1"/>
  <c r="J37" i="5"/>
  <c r="AV60" i="1"/>
  <c r="AT60" i="1"/>
  <c r="BC63" i="1"/>
  <c r="AY63" i="1"/>
  <c r="J37" i="10"/>
  <c r="AV67" i="1" s="1"/>
  <c r="AT67" i="1" s="1"/>
  <c r="F33" i="13"/>
  <c r="AZ70" i="1"/>
  <c r="BA63" i="1"/>
  <c r="AW63" i="1" s="1"/>
  <c r="J37" i="4"/>
  <c r="AV59" i="1"/>
  <c r="AT59" i="1" s="1"/>
  <c r="BC58" i="1"/>
  <c r="AY58" i="1"/>
  <c r="F35" i="8"/>
  <c r="AZ64" i="1" s="1"/>
  <c r="F37" i="10"/>
  <c r="AZ67" i="1"/>
  <c r="F33" i="3"/>
  <c r="AZ56" i="1" s="1"/>
  <c r="F33" i="2"/>
  <c r="AZ55" i="1"/>
  <c r="J37" i="11"/>
  <c r="AV68" i="1" s="1"/>
  <c r="AT68" i="1" s="1"/>
  <c r="J34" i="10"/>
  <c r="AG67" i="1" s="1"/>
  <c r="F37" i="12"/>
  <c r="AZ69" i="1" s="1"/>
  <c r="J33" i="3"/>
  <c r="AV56" i="1" s="1"/>
  <c r="AT56" i="1" s="1"/>
  <c r="BD63" i="1"/>
  <c r="BC66" i="1"/>
  <c r="AY66" i="1" s="1"/>
  <c r="BA58" i="1"/>
  <c r="BD58" i="1"/>
  <c r="BD66" i="1"/>
  <c r="J35" i="7"/>
  <c r="AV62" i="1"/>
  <c r="AT62" i="1"/>
  <c r="BA66" i="1"/>
  <c r="AW66" i="1" s="1"/>
  <c r="F37" i="6"/>
  <c r="AZ61" i="1" s="1"/>
  <c r="J37" i="9"/>
  <c r="AV65" i="1"/>
  <c r="AT65" i="1"/>
  <c r="F37" i="4"/>
  <c r="AZ59" i="1" s="1"/>
  <c r="F37" i="11"/>
  <c r="AZ68" i="1" s="1"/>
  <c r="BB63" i="1"/>
  <c r="AX63" i="1" s="1"/>
  <c r="J37" i="12"/>
  <c r="AV69" i="1" s="1"/>
  <c r="AT69" i="1" s="1"/>
  <c r="J67" i="12" l="1"/>
  <c r="AN69" i="1"/>
  <c r="AN59" i="1"/>
  <c r="J67" i="5"/>
  <c r="J34" i="5"/>
  <c r="AG60" i="1" s="1"/>
  <c r="AN60" i="1" s="1"/>
  <c r="P113" i="2"/>
  <c r="AU55" i="1" s="1"/>
  <c r="BK94" i="9"/>
  <c r="J94" i="9"/>
  <c r="J67" i="9"/>
  <c r="BK96" i="13"/>
  <c r="BK95" i="13" s="1"/>
  <c r="J95" i="13" s="1"/>
  <c r="J30" i="13" s="1"/>
  <c r="AG70" i="1" s="1"/>
  <c r="J83" i="14"/>
  <c r="J60" i="14" s="1"/>
  <c r="BK96" i="8"/>
  <c r="BK95" i="8"/>
  <c r="J95" i="8"/>
  <c r="J63" i="8" s="1"/>
  <c r="J43" i="12"/>
  <c r="AN67" i="1"/>
  <c r="J43" i="10"/>
  <c r="J41" i="7"/>
  <c r="J43" i="4"/>
  <c r="BK113" i="2"/>
  <c r="J113" i="2" s="1"/>
  <c r="J59" i="2" s="1"/>
  <c r="AW58" i="1"/>
  <c r="J30" i="14"/>
  <c r="AG71" i="1" s="1"/>
  <c r="J30" i="3"/>
  <c r="AG56" i="1" s="1"/>
  <c r="AN56" i="1" s="1"/>
  <c r="BD57" i="1"/>
  <c r="BA57" i="1"/>
  <c r="AW57" i="1" s="1"/>
  <c r="J34" i="11"/>
  <c r="AG68" i="1" s="1"/>
  <c r="AG66" i="1" s="1"/>
  <c r="BC57" i="1"/>
  <c r="AY57" i="1" s="1"/>
  <c r="AZ66" i="1"/>
  <c r="AV66" i="1" s="1"/>
  <c r="AT66" i="1" s="1"/>
  <c r="J34" i="6"/>
  <c r="AG61" i="1"/>
  <c r="AG58" i="1" s="1"/>
  <c r="AU58" i="1"/>
  <c r="AU66" i="1"/>
  <c r="AZ63" i="1"/>
  <c r="AV63" i="1" s="1"/>
  <c r="AT63" i="1" s="1"/>
  <c r="AZ58" i="1"/>
  <c r="AV58" i="1"/>
  <c r="BB57" i="1"/>
  <c r="AX57" i="1" s="1"/>
  <c r="AN66" i="1" l="1"/>
  <c r="J43" i="5"/>
  <c r="J43" i="11"/>
  <c r="J43" i="6"/>
  <c r="J39" i="13"/>
  <c r="J39" i="14"/>
  <c r="J96" i="8"/>
  <c r="J64" i="8"/>
  <c r="J59" i="13"/>
  <c r="J96" i="13"/>
  <c r="J60" i="13"/>
  <c r="J39" i="3"/>
  <c r="AN68" i="1"/>
  <c r="AN71" i="1"/>
  <c r="AN61" i="1"/>
  <c r="AN70" i="1"/>
  <c r="AU57" i="1"/>
  <c r="BD54" i="1"/>
  <c r="W33" i="1" s="1"/>
  <c r="J32" i="8"/>
  <c r="AG64" i="1" s="1"/>
  <c r="J30" i="2"/>
  <c r="AG55" i="1"/>
  <c r="AZ57" i="1"/>
  <c r="AV57" i="1" s="1"/>
  <c r="AT57" i="1" s="1"/>
  <c r="AT58" i="1"/>
  <c r="AN58" i="1"/>
  <c r="BA54" i="1"/>
  <c r="W30" i="1" s="1"/>
  <c r="BC54" i="1"/>
  <c r="W32" i="1" s="1"/>
  <c r="BB54" i="1"/>
  <c r="W31" i="1" s="1"/>
  <c r="J34" i="9"/>
  <c r="AG65" i="1"/>
  <c r="J43" i="9" l="1"/>
  <c r="J41" i="8"/>
  <c r="J39" i="2"/>
  <c r="AN55" i="1"/>
  <c r="AN64" i="1"/>
  <c r="AN65" i="1"/>
  <c r="AU54" i="1"/>
  <c r="AW54" i="1"/>
  <c r="AK30" i="1" s="1"/>
  <c r="AZ54" i="1"/>
  <c r="W29" i="1" s="1"/>
  <c r="AG63" i="1"/>
  <c r="AX54" i="1"/>
  <c r="AY54" i="1"/>
  <c r="AN63" i="1" l="1"/>
  <c r="AG57" i="1"/>
  <c r="AV54" i="1"/>
  <c r="AK29" i="1" s="1"/>
  <c r="AN57" i="1" l="1"/>
  <c r="AG54" i="1"/>
  <c r="AK26" i="1" s="1"/>
  <c r="AT54" i="1"/>
  <c r="AN54" i="1" l="1"/>
  <c r="AK35" i="1"/>
</calcChain>
</file>

<file path=xl/sharedStrings.xml><?xml version="1.0" encoding="utf-8"?>
<sst xmlns="http://schemas.openxmlformats.org/spreadsheetml/2006/main" count="28916" uniqueCount="3695">
  <si>
    <t>Export Komplet</t>
  </si>
  <si>
    <t>VZ</t>
  </si>
  <si>
    <t>2.0</t>
  </si>
  <si>
    <t>ZAMOK</t>
  </si>
  <si>
    <t>False</t>
  </si>
  <si>
    <t>{ca41368e-d69a-4520-b470-2b9b9cc445f8}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</si>
  <si>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</si>
  <si>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</si>
  <si>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</si>
  <si>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</si>
  <si>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</si>
  <si>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</si>
  <si>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</si>
  <si>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</si>
  <si>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2023-54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</si>
  <si>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</si>
  <si>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</si>
  <si>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DĚTSKÁ SKUPINA TURNOV</t>
  </si>
  <si>
    <t>KSO:</t>
  </si>
  <si>
    <t/>
  </si>
  <si>
    <t>CC-CZ:</t>
  </si>
  <si>
    <t>Místo:</t>
  </si>
  <si>
    <t>parc.č. 1007/3, k.ú. Turnov</t>
  </si>
  <si>
    <t>Datum:</t>
  </si>
  <si>
    <t>3. 10. 2023</t>
  </si>
  <si>
    <t>Zadavatel:</t>
  </si>
  <si>
    <t>IČ:</t>
  </si>
  <si>
    <t>Město Turnov</t>
  </si>
  <si>
    <t>DIČ:</t>
  </si>
  <si>
    <t>Uchazeč:</t>
  </si>
  <si>
    <t>Vyplň údaj</t>
  </si>
  <si>
    <t>Projektant:</t>
  </si>
  <si>
    <t>ING. ARCH. Tomáš Adámek</t>
  </si>
  <si>
    <t>True</t>
  </si>
  <si>
    <t>Zpracovatel:</t>
  </si>
  <si>
    <t>Michal Jirka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</si>
  <si>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</si>
  <si>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</si>
  <si>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</si>
  <si>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</si>
  <si>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</si>
  <si>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</si>
  <si>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</si>
  <si>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</si>
  <si>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</si>
  <si>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</si>
  <si>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</si>
  <si>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</si>
  <si>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</si>
  <si>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</si>
  <si>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</si>
  <si>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</si>
  <si>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</si>
  <si>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</si>
  <si>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</si>
  <si>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</si>
  <si>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</si>
  <si>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</si>
  <si>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</si>
  <si>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</si>
  <si>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</si>
  <si>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</si>
  <si>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</si>
  <si>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</si>
  <si>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</si>
  <si>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</si>
  <si>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</si>
  <si>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</si>
  <si>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</si>
  <si>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</si>
  <si>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</si>
  <si>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</si>
  <si>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</si>
  <si>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</si>
  <si>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</si>
  <si>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</si>
  <si>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</si>
  <si>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D1</t>
  </si>
  <si>
    <t xml:space="preserve">Architektonicko-stavební řešení </t>
  </si>
  <si>
    <t>STA</t>
  </si>
  <si>
    <t>1</t>
  </si>
  <si>
    <t>{826b4be2-4d31-4d7d-87b8-f2759e412c50}</t>
  </si>
  <si>
    <t>2</t>
  </si>
  <si>
    <t>D2</t>
  </si>
  <si>
    <t xml:space="preserve">Konstrukční řešení </t>
  </si>
  <si>
    <t>{d9e68239-ba4e-46ba-ab06-81a6e9ff0560}</t>
  </si>
  <si>
    <t>D4</t>
  </si>
  <si>
    <t xml:space="preserve">Technika prostředí staveb </t>
  </si>
  <si>
    <t>{5412eec0-cd6a-4062-ab59-b29ad54efb24}</t>
  </si>
  <si>
    <t>D.4.1.</t>
  </si>
  <si>
    <t>Zdravotně technické instalace</t>
  </si>
  <si>
    <t>Soupis</t>
  </si>
  <si>
    <t>{356ed5f7-2755-4e79-852b-abe9c628bbbd}</t>
  </si>
  <si>
    <t>D.4.1.1.</t>
  </si>
  <si>
    <t>Vnitřní splašková kanalizace</t>
  </si>
  <si>
    <t>3</t>
  </si>
  <si>
    <t>{aa5056e6-5d8a-4759-8536-3669ff1ac3d3}</t>
  </si>
  <si>
    <t>D.4.1.2.</t>
  </si>
  <si>
    <t>Vnitřní dešťová kanalizace</t>
  </si>
  <si>
    <t>{993a1d55-4511-4b05-929e-ce34aa6a2ede}</t>
  </si>
  <si>
    <t>D.4.1.3.</t>
  </si>
  <si>
    <t>Vnitřní vodovod</t>
  </si>
  <si>
    <t>{669ced7b-129f-4fa7-9d79-4427306b3c62}</t>
  </si>
  <si>
    <t>D.4.2.</t>
  </si>
  <si>
    <t>Zařízení vytápění</t>
  </si>
  <si>
    <t>{1915d71a-798c-497a-9a8e-b2f71a41d1ca}</t>
  </si>
  <si>
    <t>D.4.3.</t>
  </si>
  <si>
    <t>Silnoproudá elektrotechnika</t>
  </si>
  <si>
    <t>{38bb872e-2576-46ba-8ecb-94bc061b053c}</t>
  </si>
  <si>
    <t>###NOINSERT###</t>
  </si>
  <si>
    <t>D.4.3.1.</t>
  </si>
  <si>
    <t>Silnoproudá elektrotechnika - FVE</t>
  </si>
  <si>
    <t>{2b7eb18c-621b-478e-b002-26dda09e5538}</t>
  </si>
  <si>
    <t>D.4.4.</t>
  </si>
  <si>
    <t>Slaboproudé systémy</t>
  </si>
  <si>
    <t>{335d1f31-09a1-4034-9630-e93950dc39a2}</t>
  </si>
  <si>
    <t>D.4.4.1.</t>
  </si>
  <si>
    <t>PZTS</t>
  </si>
  <si>
    <t>{cfaffb98-9188-43c6-af58-a7a34c73a069}</t>
  </si>
  <si>
    <t>D.4.4.2.</t>
  </si>
  <si>
    <t>DVT</t>
  </si>
  <si>
    <t>{2639d06c-c7e6-48af-b67b-f1c7fd318888}</t>
  </si>
  <si>
    <t>D.4.4.3.</t>
  </si>
  <si>
    <t>DATA</t>
  </si>
  <si>
    <t>{f85d8550-d2f6-4f28-be1e-2ac4b7950ae1}</t>
  </si>
  <si>
    <t>D5</t>
  </si>
  <si>
    <t xml:space="preserve">Terénní a sadové úpravy, herní prvky </t>
  </si>
  <si>
    <t>{f4501368-2334-498c-9e05-dc1470cc4b49}</t>
  </si>
  <si>
    <t>VON</t>
  </si>
  <si>
    <t xml:space="preserve">Vedlejší a ostatní rozpočtové náklady </t>
  </si>
  <si>
    <t>{e1f8d7d1-2111-45bc-94cb-22d149e63aaa}</t>
  </si>
  <si>
    <t>KERDL</t>
  </si>
  <si>
    <t>36,77</t>
  </si>
  <si>
    <t>KO</t>
  </si>
  <si>
    <t>75,555</t>
  </si>
  <si>
    <t>KRYCÍ LIST SOUPISU PRACÍ</t>
  </si>
  <si>
    <t>LEŠENÍ</t>
  </si>
  <si>
    <t>278,148</t>
  </si>
  <si>
    <t>LINO</t>
  </si>
  <si>
    <t>114,56</t>
  </si>
  <si>
    <t>MALBA</t>
  </si>
  <si>
    <t>462,879</t>
  </si>
  <si>
    <t>P1</t>
  </si>
  <si>
    <t>157,46</t>
  </si>
  <si>
    <t>Objekt:</t>
  </si>
  <si>
    <t>P2</t>
  </si>
  <si>
    <t>4,45</t>
  </si>
  <si>
    <t xml:space="preserve">D1 - Architektonicko-stavební řešení </t>
  </si>
  <si>
    <t>P3</t>
  </si>
  <si>
    <t>40,21</t>
  </si>
  <si>
    <t>S1</t>
  </si>
  <si>
    <t>168,613</t>
  </si>
  <si>
    <t>S1S2</t>
  </si>
  <si>
    <t>203,322</t>
  </si>
  <si>
    <t>S2</t>
  </si>
  <si>
    <t>34,71</t>
  </si>
  <si>
    <t>ornice</t>
  </si>
  <si>
    <t>263,25</t>
  </si>
  <si>
    <t>odkop</t>
  </si>
  <si>
    <t>35</t>
  </si>
  <si>
    <t>rýhy</t>
  </si>
  <si>
    <t>86,638</t>
  </si>
  <si>
    <t>skládka</t>
  </si>
  <si>
    <t>121,638</t>
  </si>
  <si>
    <t>násyp</t>
  </si>
  <si>
    <t>120</t>
  </si>
  <si>
    <t>zásyp</t>
  </si>
  <si>
    <t>35,477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</si>
  <si>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</si>
  <si>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</si>
  <si>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</si>
  <si>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</si>
  <si>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</si>
  <si>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</si>
  <si>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</si>
  <si>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</si>
  <si>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</si>
  <si>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</si>
  <si>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</si>
  <si>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</si>
  <si>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</si>
  <si>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</si>
  <si>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</si>
  <si>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</si>
  <si>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</si>
  <si>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</si>
  <si>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</si>
  <si>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</si>
  <si>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</si>
  <si>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</si>
  <si>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</si>
  <si>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721 - Zdravotechnika - vnitřní kanalizace</t>
  </si>
  <si>
    <t xml:space="preserve">    725 - Zdravotechnika - zařizovací předměty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</si>
  <si>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</si>
  <si>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</si>
  <si>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</si>
  <si>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</si>
  <si>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</si>
  <si>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</si>
  <si>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</si>
  <si>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</si>
  <si>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</si>
  <si>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</si>
  <si>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</si>
  <si>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</si>
  <si>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</si>
  <si>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</si>
  <si>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</si>
  <si>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</si>
  <si>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</si>
  <si>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</si>
  <si>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</si>
  <si>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</si>
  <si>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</si>
  <si>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</si>
  <si>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</si>
  <si>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</si>
  <si>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</si>
  <si>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</si>
  <si>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</si>
  <si>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</si>
  <si>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</si>
  <si>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</si>
  <si>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</si>
  <si>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121151115</t>
  </si>
  <si>
    <t>Sejmutí ornice plochy do 500 m2 tl vrstvy přes 250 do 300 mm strojně</t>
  </si>
  <si>
    <t>m2</t>
  </si>
  <si>
    <t>CS ÚRS 2024 01</t>
  </si>
  <si>
    <t>4</t>
  </si>
  <si>
    <t>-1328308876</t>
  </si>
  <si>
    <t>PP</t>
  </si>
  <si>
    <t>Sejmutí ornice strojně při souvislé ploše přes 100 do 500 m2, tl. vrstvy přes 250 do 300 mm</t>
  </si>
  <si>
    <t>Online PSC</t>
  </si>
  <si>
    <t>https://podminky.urs.cz/item/CS_URS_2024_01/121151115</t>
  </si>
  <si>
    <t>VV</t>
  </si>
  <si>
    <t>13,5*19,5"sejmutí ornice v prostoru objektu (bude použita pro konečnou modelaci terénu)</t>
  </si>
  <si>
    <t>122251104</t>
  </si>
  <si>
    <t>Odkopávky a prokopávky nezapažené v hornině třídy těžitelnosti I skupiny 3 objem do 500 m3 strojně</t>
  </si>
  <si>
    <t>m3</t>
  </si>
  <si>
    <t>413082959</t>
  </si>
  <si>
    <t>Odkopávky a prokopávky nezapažené strojně v hornině třídy těžitelnosti I skupiny 3 přes 100 do 500 m3</t>
  </si>
  <si>
    <t>https://podminky.urs.cz/item/CS_URS_2024_01/122251104</t>
  </si>
  <si>
    <t xml:space="preserve">odkopávky terénu v prostoru objektu </t>
  </si>
  <si>
    <t>Součet</t>
  </si>
  <si>
    <t>132251103</t>
  </si>
  <si>
    <t>Hloubení rýh nezapažených š do 800 mm v hornině třídy těžitelnosti I skupiny 3 objem do 100 m3 strojně</t>
  </si>
  <si>
    <t>-1401657637</t>
  </si>
  <si>
    <t>Hloubení nezapažených rýh šířky do 800 mm strojně s urovnáním dna do předepsaného profilu a spádu v hornině třídy těžitelnosti I skupiny 3 přes 50 do 100 m3</t>
  </si>
  <si>
    <t>https://podminky.urs.cz/item/CS_URS_2024_01/132251103</t>
  </si>
  <si>
    <t>RÝHY PRO ZÁKLADOVÉ PASY</t>
  </si>
  <si>
    <t>(0,5+1,1)*(231,535-4,6*(5,735+4,23+5,735)-4,735*(8,05+8,05)-1,775*(8,15+8,15))</t>
  </si>
  <si>
    <t>162751117</t>
  </si>
  <si>
    <t>Vodorovné přemístění přes 9 000 do 10000 m výkopku/sypaniny z horniny třídy těžitelnosti I skupiny 1 až 3</t>
  </si>
  <si>
    <t>-1485860495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</si>
  <si>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</si>
  <si>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</si>
  <si>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odkop+rýhy</t>
  </si>
  <si>
    <t>5</t>
  </si>
  <si>
    <t>162751119</t>
  </si>
  <si>
    <t>Příplatek k vodorovnému přemístění výkopku/sypaniny z horniny třídy těžitelnosti I skupiny 1 až 3 ZKD 1000 m přes 10000 m</t>
  </si>
  <si>
    <t>-1879252445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</si>
  <si>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</si>
  <si>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https://podminky.urs.cz/item/CS_URS_2024_01/162751119</t>
  </si>
  <si>
    <t>121,638*10 'Přepočtené koeficientem množství</t>
  </si>
  <si>
    <t>6</t>
  </si>
  <si>
    <t>171201231</t>
  </si>
  <si>
    <t>Poplatek za uložení zeminy a kamení na recyklační skládce (skládkovné) kód odpadu 17 05 04</t>
  </si>
  <si>
    <t>t</t>
  </si>
  <si>
    <t>86078750</t>
  </si>
  <si>
    <t>Poplatek za uložení stavebního odpadu na recyklační skládce (skládkovné) zeminy a kamení zatříděného do Katalogu odpadů pod kódem 17 05 04</t>
  </si>
  <si>
    <t>https://podminky.urs.cz/item/CS_URS_2024_01/171201231</t>
  </si>
  <si>
    <t>121,638*1,75 'Přepočtené koeficientem množství</t>
  </si>
  <si>
    <t>7</t>
  </si>
  <si>
    <t>171251201</t>
  </si>
  <si>
    <t>Uložení sypaniny na skládky nebo meziskládky</t>
  </si>
  <si>
    <t>1186319384</t>
  </si>
  <si>
    <t>Uložení sypaniny na skládky nebo meziskládky bez hutnění s upravením uložené sypaniny do předepsaného tvaru</t>
  </si>
  <si>
    <t>https://podminky.urs.cz/item/CS_URS_2024_01/171251201</t>
  </si>
  <si>
    <t>ORNICE*0,3</t>
  </si>
  <si>
    <t>8</t>
  </si>
  <si>
    <t>171151103</t>
  </si>
  <si>
    <t>Uložení sypaniny z hornin soudržných do násypů zhutněných strojně</t>
  </si>
  <si>
    <t>217685690</t>
  </si>
  <si>
    <t>Uložení sypanin do násypů strojně s rozprostřením sypaniny ve vrstvách a s hrubým urovnáním zhutněných z hornin soudržných jakékoliv třídy těžitelnosti</t>
  </si>
  <si>
    <t>https://podminky.urs.cz/item/CS_URS_2024_01/171151103</t>
  </si>
  <si>
    <t>4*1,5*20</t>
  </si>
  <si>
    <t>9</t>
  </si>
  <si>
    <t>174151102</t>
  </si>
  <si>
    <t>Zásyp v prostoru s omezeným pohybem stroje sypaninou se zhutněním</t>
  </si>
  <si>
    <t>-610359387</t>
  </si>
  <si>
    <t>Zásyp sypaninou z jakékoliv horniny strojně s uložením výkopku ve vrstvách se zhutněním v prostorách s omezeným pohybem stroje s urovnáním povrchu zásypu</t>
  </si>
  <si>
    <t>https://podminky.urs.cz/item/CS_URS_2024_01/174151102</t>
  </si>
  <si>
    <t>ZÁSYP ZEMINOU MEZI ZÁKLADY</t>
  </si>
  <si>
    <t>0,20*(4,6*(5,735+4,23+5,735)+4,735*(8,05+8,05)+1,775*(8,15+8,15))</t>
  </si>
  <si>
    <t>10</t>
  </si>
  <si>
    <t>M</t>
  </si>
  <si>
    <t>58344197</t>
  </si>
  <si>
    <t>štěrkodrť frakce 0/63</t>
  </si>
  <si>
    <t>489966188</t>
  </si>
  <si>
    <t>násyp+zásyp</t>
  </si>
  <si>
    <t>155,477*1,85 'Přepočtené koeficientem množství</t>
  </si>
  <si>
    <t>Zakládání</t>
  </si>
  <si>
    <t>11</t>
  </si>
  <si>
    <t>218111113</t>
  </si>
  <si>
    <t>Odvětrání radonu vodorovné drenážní kladené do štěrkového podsypu z plastových perforovaných trubek DN přes 80 do 100 mm</t>
  </si>
  <si>
    <t>m</t>
  </si>
  <si>
    <t>-211495054</t>
  </si>
  <si>
    <t>Odvětrání radonu vodorovné kladené do štěrkového podsypu drenážní z plastových perforovaných trubek, vnitřní průměr přes 80 do 100 mm</t>
  </si>
  <si>
    <t>https://podminky.urs.cz/item/CS_URS_2024_01/218111113</t>
  </si>
  <si>
    <t>15*4+3,6+0,6+3,7-8,2</t>
  </si>
  <si>
    <t>218111115</t>
  </si>
  <si>
    <t>Odvětrání radonu vodorovné drenážní kladené do štěrkového podsypu z plastových perforovaných trubek DN přes 125 do 160 mm</t>
  </si>
  <si>
    <t>1506483523</t>
  </si>
  <si>
    <t>Odvětrání radonu vodorovné kladené do štěrkového podsypu drenážní z plastových perforovaných trubek, vnitřní průměr přes 125 do 160 mm</t>
  </si>
  <si>
    <t>https://podminky.urs.cz/item/CS_URS_2024_01/218111115</t>
  </si>
  <si>
    <t>Svislé a kompletní konstrukce</t>
  </si>
  <si>
    <t>13</t>
  </si>
  <si>
    <t>311234041</t>
  </si>
  <si>
    <t>Zdivo jednovrstvé z cihel děrovaných přes P10 do P15 na maltu M5 tl 240 mm</t>
  </si>
  <si>
    <t>-1116586634</t>
  </si>
  <si>
    <t>Zdivo jednovrstvé z cihel děrovaných nebroušených klasických spojených na pero a drážku na maltu M5, pevnost cihel přes P10 do P15, tl. zdiva 240 mm</t>
  </si>
  <si>
    <t>https://podminky.urs.cz/item/CS_URS_2024_01/311234041</t>
  </si>
  <si>
    <t>3,23*(16,55+5)</t>
  </si>
  <si>
    <t>14</t>
  </si>
  <si>
    <t>311238654</t>
  </si>
  <si>
    <t>Zdivo jednovrstvé tepelně izolační z cihel broušených P8 s vnitřní izolací z minerální vlny na tenkovrstvou maltu U přes 0,14 do 0,18 W/m2K tl 440 mm</t>
  </si>
  <si>
    <t>-2064962710</t>
  </si>
  <si>
    <t>Zdivo jednovrstvé tepelně izolační z cihel děrovaných broušených s integrovanou izolací z hydrofobizované minerální vlny na tenkovrstvou maltu, součinitel prostupu tepla U přes 0,14 do 0,18, pevnost cihel P8,tl. zdiva 440 mm</t>
  </si>
  <si>
    <t>https://podminky.urs.cz/item/CS_URS_2024_01/311238654</t>
  </si>
  <si>
    <t>3,25*(10,85+10,85+16,55+5,735+5,735+1,1+1,1+4,18)</t>
  </si>
  <si>
    <t>odečtení otvorů</t>
  </si>
  <si>
    <t>-(1,625*2,98+1,625*2,98+1,925*2,98+1,925*2,98+1,925*2,98+1,925*2,98+1,925*2,98+1,925*2,98+1,925*2,02+1,925*2,02+4,18*3+0,9*3,02+0,9*3,02)</t>
  </si>
  <si>
    <t>-(11*0,78*0,95)</t>
  </si>
  <si>
    <t>15</t>
  </si>
  <si>
    <t>317168022</t>
  </si>
  <si>
    <t>Překlad keramický plochý š 145 mm dl 1250 mm</t>
  </si>
  <si>
    <t>kus</t>
  </si>
  <si>
    <t>862415269</t>
  </si>
  <si>
    <t>Překlady keramické ploché osazené do maltového lože, výšky překladu 71 mm šířky 145 mm, délky 1250 mm</t>
  </si>
  <si>
    <t>https://podminky.urs.cz/item/CS_URS_2024_01/317168022</t>
  </si>
  <si>
    <t>3" P4</t>
  </si>
  <si>
    <t>16</t>
  </si>
  <si>
    <t>317168052</t>
  </si>
  <si>
    <t>Překlad keramický vysoký v 238 mm dl 1250 mm</t>
  </si>
  <si>
    <t>-1364134056</t>
  </si>
  <si>
    <t>Překlady keramické vysoké osazené do maltového lože, šířky překladu 70 mm výšky 238 mm, délky 1250 mm</t>
  </si>
  <si>
    <t>https://podminky.urs.cz/item/CS_URS_2024_01/317168052</t>
  </si>
  <si>
    <t>6" P1</t>
  </si>
  <si>
    <t>17</t>
  </si>
  <si>
    <t>317168055</t>
  </si>
  <si>
    <t>Překlad keramický vysoký v 238 mm dl 2000 mm</t>
  </si>
  <si>
    <t>387459685</t>
  </si>
  <si>
    <t>Překlady keramické vysoké osazené do maltového lože, šířky překladu 70 mm výšky 238 mm, délky 2000 mm</t>
  </si>
  <si>
    <t>https://podminky.urs.cz/item/CS_URS_2024_01/317168055</t>
  </si>
  <si>
    <t>4" P3</t>
  </si>
  <si>
    <t>18</t>
  </si>
  <si>
    <t>317168056</t>
  </si>
  <si>
    <t>Překlad keramický vysoký v 238 mm dl 2250 mm</t>
  </si>
  <si>
    <t>-1742106110</t>
  </si>
  <si>
    <t>Překlady keramické vysoké osazené do maltového lože, šířky překladu 70 mm výšky 238 mm, délky 2250 mm</t>
  </si>
  <si>
    <t>https://podminky.urs.cz/item/CS_URS_2024_01/317168056</t>
  </si>
  <si>
    <t>3" P2</t>
  </si>
  <si>
    <t>19</t>
  </si>
  <si>
    <t>317941121</t>
  </si>
  <si>
    <t>Osazování ocelových válcovaných nosníků na zdivu I, IE, U, UE nebo L do č. 12 nebo výšky do 120 mm</t>
  </si>
  <si>
    <t>505879226</t>
  </si>
  <si>
    <t>Osazování ocelových válcovaných nosníků na zdivu I nebo IE nebo U nebo UE nebo L do č. 12 nebo výšky do 120 mm</t>
  </si>
  <si>
    <t>https://podminky.urs.cz/item/CS_URS_2024_01/317941121</t>
  </si>
  <si>
    <t xml:space="preserve">překlad L50/50/3 dl. 600 mm </t>
  </si>
  <si>
    <t>1,38/1000</t>
  </si>
  <si>
    <t>20</t>
  </si>
  <si>
    <t>13011063</t>
  </si>
  <si>
    <t>úhelník ocelový rovnostranný jakost S235JR (11 375) 50x50x3mm</t>
  </si>
  <si>
    <t>-877583635</t>
  </si>
  <si>
    <t>1,38/1000*1,15</t>
  </si>
  <si>
    <t>342244201</t>
  </si>
  <si>
    <t>Příčka z cihel broušených na tenkovrstvou maltu tloušťky 80 mm</t>
  </si>
  <si>
    <t>-290337084</t>
  </si>
  <si>
    <t>Příčky jednoduché z cihel děrovaných broušených, na tenkovrstvou maltu, pevnost cihel do P15, tl. příčky 80 mm</t>
  </si>
  <si>
    <t>https://podminky.urs.cz/item/CS_URS_2024_01/342244201</t>
  </si>
  <si>
    <t>3,23*(0,9+1,25)</t>
  </si>
  <si>
    <t>22</t>
  </si>
  <si>
    <t>342244221</t>
  </si>
  <si>
    <t>Příčka z cihel broušených na tenkovrstvou maltu tloušťky 140 mm</t>
  </si>
  <si>
    <t>2054916123</t>
  </si>
  <si>
    <t>Příčky jednoduché z cihel děrovaných broušených, na tenkovrstvou maltu, pevnost cihel do P15, tl. příčky 140 mm</t>
  </si>
  <si>
    <t>https://podminky.urs.cz/item/CS_URS_2024_01/342244221</t>
  </si>
  <si>
    <t>3,23*(16,55+2,25+2,25+2,25+2,25+2,4+1,75+1,75)</t>
  </si>
  <si>
    <t>Vodorovné konstrukce</t>
  </si>
  <si>
    <t>23</t>
  </si>
  <si>
    <t>451577877</t>
  </si>
  <si>
    <t>Podklad nebo lože pod dlažbu vodorovný nebo do sklonu 1:5 ze štěrkopísku tl přes 30 do 100 mm</t>
  </si>
  <si>
    <t>-1547583982</t>
  </si>
  <si>
    <t>Podklad nebo lože pod dlažbu (přídlažbu) v ploše vodorovné nebo ve sklonu do 1:5, tloušťky od 30 do 100 mm ze štěrkopísku</t>
  </si>
  <si>
    <t>https://podminky.urs.cz/item/CS_URS_2024_01/451577877</t>
  </si>
  <si>
    <t>Komunikace pozemní</t>
  </si>
  <si>
    <t>24</t>
  </si>
  <si>
    <t>564750001</t>
  </si>
  <si>
    <t>Podklad z kameniva hrubého drceného vel. 8-16 mm plochy do 100 m2 tl 150 mm</t>
  </si>
  <si>
    <t>710868241</t>
  </si>
  <si>
    <t>Podklad nebo kryt z kameniva hrubého drceného vel. 8-16 mm s rozprostřením a zhutněním plochy jednotlivě do 100 m2, po zhutnění tl. 150 mm</t>
  </si>
  <si>
    <t>https://podminky.urs.cz/item/CS_URS_2024_01/564750001</t>
  </si>
  <si>
    <t xml:space="preserve">40,21"P3 krytá terasa </t>
  </si>
  <si>
    <t>Úpravy povrchů, podlahy a osazování výplní</t>
  </si>
  <si>
    <t>61</t>
  </si>
  <si>
    <t>Úprava povrchů vnitřních</t>
  </si>
  <si>
    <t>25</t>
  </si>
  <si>
    <t>611311141</t>
  </si>
  <si>
    <t>Vápenná omítka štuková dvouvrstvá vnitřních stropů rovných nanášená ručně</t>
  </si>
  <si>
    <t>2108823755</t>
  </si>
  <si>
    <t>Omítka vápenná vnitřních ploch nanášená ručně dvouvrstvá štuková, tloušťky jádrové omítky do 10 mm a tloušťky štuku do 3 mm vodorovných konstrukcí stropů rovných</t>
  </si>
  <si>
    <t>https://podminky.urs.cz/item/CS_URS_2024_01/611311141</t>
  </si>
  <si>
    <t>m.č. 2</t>
  </si>
  <si>
    <t>8,37</t>
  </si>
  <si>
    <t>m.č. 3</t>
  </si>
  <si>
    <t>4,16</t>
  </si>
  <si>
    <t>m.č. 4</t>
  </si>
  <si>
    <t>7,8</t>
  </si>
  <si>
    <t>m.č. 5</t>
  </si>
  <si>
    <t>13,76</t>
  </si>
  <si>
    <t>m.č. 6</t>
  </si>
  <si>
    <t>8,42</t>
  </si>
  <si>
    <t>m.č. 9</t>
  </si>
  <si>
    <t>m.č. 10</t>
  </si>
  <si>
    <t>7,2</t>
  </si>
  <si>
    <t>m.č. 11</t>
  </si>
  <si>
    <t>1,18</t>
  </si>
  <si>
    <t>m.č. 12</t>
  </si>
  <si>
    <t>4,31</t>
  </si>
  <si>
    <t>m.č. 13</t>
  </si>
  <si>
    <t>9,26</t>
  </si>
  <si>
    <t>26</t>
  </si>
  <si>
    <t>612311141</t>
  </si>
  <si>
    <t>Vápenná omítka štuková dvouvrstvá vnitřních stěn nanášená ručně</t>
  </si>
  <si>
    <t>1548390078</t>
  </si>
  <si>
    <t>Omítka vápenná vnitřních ploch nanášená ručně dvouvrstvá štuková, tloušťky jádrové omítky do 10 mm a tloušťky štuku do 3 mm svislých konstrukcí stěn</t>
  </si>
  <si>
    <t>https://podminky.urs.cz/item/CS_URS_2024_01/612311141</t>
  </si>
  <si>
    <t>3,02*11,86</t>
  </si>
  <si>
    <t>3,02*8,1</t>
  </si>
  <si>
    <t>3,02*11,3</t>
  </si>
  <si>
    <t>3,02*16,27</t>
  </si>
  <si>
    <t>3,02*1,85</t>
  </si>
  <si>
    <t>m.č. 7</t>
  </si>
  <si>
    <t>3*27</t>
  </si>
  <si>
    <t>m.č. 8</t>
  </si>
  <si>
    <t>3,02*12,56</t>
  </si>
  <si>
    <t>3,02*11,85</t>
  </si>
  <si>
    <t>3,02*4,18</t>
  </si>
  <si>
    <t>3,02*9,45</t>
  </si>
  <si>
    <t>3,02*13,3</t>
  </si>
  <si>
    <t>Mezisoučet</t>
  </si>
  <si>
    <t>-KO</t>
  </si>
  <si>
    <t>62</t>
  </si>
  <si>
    <t>Úprava povrchů vnějších</t>
  </si>
  <si>
    <t>27</t>
  </si>
  <si>
    <t>621131121</t>
  </si>
  <si>
    <t>Penetrační nátěr vnějších podhledů nanášený ručně</t>
  </si>
  <si>
    <t>365435652</t>
  </si>
  <si>
    <t>Podkladní a spojovací vrstva vnějších omítaných ploch penetrace nanášená ručně podhledů</t>
  </si>
  <si>
    <t>https://podminky.urs.cz/item/CS_URS_2024_01/621131121</t>
  </si>
  <si>
    <t>40,21+4,45</t>
  </si>
  <si>
    <t>28</t>
  </si>
  <si>
    <t>621151031</t>
  </si>
  <si>
    <t>Penetrační silikonový nátěr vnějších pastovitých tenkovrstvých omítek podhledů</t>
  </si>
  <si>
    <t>660583468</t>
  </si>
  <si>
    <t>Penetrační nátěr vnějších pastovitých tenkovrstvých omítek silikonový podhledů</t>
  </si>
  <si>
    <t>https://podminky.urs.cz/item/CS_URS_2024_01/621151031</t>
  </si>
  <si>
    <t>29</t>
  </si>
  <si>
    <t>621221011</t>
  </si>
  <si>
    <t>Montáž kontaktního zateplení vnějších podhledů lepením a mechanickým kotvením desek z minerální vlny s podélnou orientací do betonu a zdiva tl přes 40 do 80 mm</t>
  </si>
  <si>
    <t>1307372867</t>
  </si>
  <si>
    <t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přes 40 do 80 mm</t>
  </si>
  <si>
    <t>https://podminky.urs.cz/item/CS_URS_2024_01/621221011</t>
  </si>
  <si>
    <t>30</t>
  </si>
  <si>
    <t>63152262</t>
  </si>
  <si>
    <t>deska tepelně izolační minerální kontaktních fasád podélné vlákno λ=0,034 tl 80mm</t>
  </si>
  <si>
    <t>-1814353858</t>
  </si>
  <si>
    <t>44,66*1,05 'Přepočtené koeficientem množství</t>
  </si>
  <si>
    <t>31</t>
  </si>
  <si>
    <t>621531012</t>
  </si>
  <si>
    <t>Tenkovrstvá silikonová zatíraná omítka zrnitost 1,5 mm vnějších podhledů</t>
  </si>
  <si>
    <t>-830225279</t>
  </si>
  <si>
    <t>Omítka tenkovrstvá silikonová vnějších ploch probarvená bez penetrace zatíraná (škrábaná), zrnitost 1,5 mm podhledů</t>
  </si>
  <si>
    <t>https://podminky.urs.cz/item/CS_URS_2024_01/621531012</t>
  </si>
  <si>
    <t>32</t>
  </si>
  <si>
    <t>622131121</t>
  </si>
  <si>
    <t>Penetrační nátěr vnějších stěn nanášený ručně</t>
  </si>
  <si>
    <t>-1381727254</t>
  </si>
  <si>
    <t>Podkladní a spojovací vrstva vnějších omítaných ploch penetrace nanášená ručně stěn</t>
  </si>
  <si>
    <t>https://podminky.urs.cz/item/CS_URS_2024_01/622131121</t>
  </si>
  <si>
    <t>23,840+56,782</t>
  </si>
  <si>
    <t>33</t>
  </si>
  <si>
    <t>622151031</t>
  </si>
  <si>
    <t>Penetrační silikonový nátěr vnějších pastovitých tenkovrstvých omítek stěn</t>
  </si>
  <si>
    <t>1615545078</t>
  </si>
  <si>
    <t>Penetrační nátěr vnějších pastovitých tenkovrstvých omítek silikonový stěn</t>
  </si>
  <si>
    <t>https://podminky.urs.cz/item/CS_URS_2024_01/622151031</t>
  </si>
  <si>
    <t>34</t>
  </si>
  <si>
    <t>622211021</t>
  </si>
  <si>
    <t>Montáž kontaktního zateplení vnějších stěn lepením a mechanickým kotvením polystyrénových desek do betonu a zdiva tl přes 80 do 120 mm</t>
  </si>
  <si>
    <t>514538244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</si>
  <si>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80 do 120 mm</t>
  </si>
  <si>
    <t>https://podminky.urs.cz/item/CS_URS_2024_01/622211021</t>
  </si>
  <si>
    <t>43,05"sokl</t>
  </si>
  <si>
    <t>28376422</t>
  </si>
  <si>
    <t>deska XPS hrana polodrážková a hladký povrch 300kPA λ=0,035 tl 100mm</t>
  </si>
  <si>
    <t>-264400927</t>
  </si>
  <si>
    <t>43,05*1,05 'Přepočtené koeficientem množství</t>
  </si>
  <si>
    <t>36</t>
  </si>
  <si>
    <t>622221021</t>
  </si>
  <si>
    <t>Montáž kontaktního zateplení vnějších stěn lepením a mechanickým kotvením TI z minerální vlny s podélnou orientací do zdiva a betonu tl přes 80 do 120 mm</t>
  </si>
  <si>
    <t>-1972062907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</si>
  <si>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80 do 120 mm</t>
  </si>
  <si>
    <t>https://podminky.urs.cz/item/CS_URS_2024_01/622221021</t>
  </si>
  <si>
    <t>0,745*(9+9+7+7)</t>
  </si>
  <si>
    <t>37</t>
  </si>
  <si>
    <t>63142025</t>
  </si>
  <si>
    <t>deska tepelně izolační minerální kontaktních fasád podélné vlákno λ=0,035-0,036 tl 100mm</t>
  </si>
  <si>
    <t>1469213356</t>
  </si>
  <si>
    <t>23,84*1,05 'Přepočtené koeficientem množství</t>
  </si>
  <si>
    <t>38</t>
  </si>
  <si>
    <t>622221041</t>
  </si>
  <si>
    <t>Montáž kontaktního zateplení vnějších stěn lepením a mechanickým kotvením desek z minerální vlny s podélnou orientací do zdiva a betonu tl přes 160 do 200mm</t>
  </si>
  <si>
    <t>1573847307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</si>
  <si>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160 do 200 mm</t>
  </si>
  <si>
    <t>https://podminky.urs.cz/item/CS_URS_2024_01/622221041</t>
  </si>
  <si>
    <t>0,92*2*(17,65+13,21)</t>
  </si>
  <si>
    <t>39</t>
  </si>
  <si>
    <t>63142031</t>
  </si>
  <si>
    <t>deska tepelně izolační minerální kontaktních fasád podélné vlákno λ=0,035-0,036 tl 200mm</t>
  </si>
  <si>
    <t>-1890063760</t>
  </si>
  <si>
    <t>56,782*1,05 'Přepočtené koeficientem množství</t>
  </si>
  <si>
    <t>40</t>
  </si>
  <si>
    <t>622252001</t>
  </si>
  <si>
    <t>Montáž profilů kontaktního zateplení připevněných mechanicky</t>
  </si>
  <si>
    <t>2033108573</t>
  </si>
  <si>
    <t>Montáž profilů kontaktního zateplení zakládacích soklových připevněných hmoždinkami</t>
  </si>
  <si>
    <t>https://podminky.urs.cz/item/CS_URS_2024_01/622252001</t>
  </si>
  <si>
    <t>2*(17,65+13,21)</t>
  </si>
  <si>
    <t>41</t>
  </si>
  <si>
    <t>59051647</t>
  </si>
  <si>
    <t>profil zakládací Al tl 0,7mm pro ETICS pro izolant tl 100mm</t>
  </si>
  <si>
    <t>699148293</t>
  </si>
  <si>
    <t>61,72*1,05 'Přepočtené koeficientem množství</t>
  </si>
  <si>
    <t>42</t>
  </si>
  <si>
    <t>622252002</t>
  </si>
  <si>
    <t>Montáž profilů kontaktního zateplení lepených</t>
  </si>
  <si>
    <t>-1823996268</t>
  </si>
  <si>
    <t>Montáž profilů kontaktního zateplení ostatních stěnových, dilatačních apod. lepených do tmelu</t>
  </si>
  <si>
    <t>https://podminky.urs.cz/item/CS_URS_2024_01/622252002</t>
  </si>
  <si>
    <t>17,88+122,1+14,3+57,24+182,12+61,72</t>
  </si>
  <si>
    <t>43</t>
  </si>
  <si>
    <t>63127466</t>
  </si>
  <si>
    <t>profil rohový Al 23x23mm s výztužnou tkaninou š 100mm pro ETICS</t>
  </si>
  <si>
    <t>201976362</t>
  </si>
  <si>
    <t>6*2,98</t>
  </si>
  <si>
    <t>17,88*1,05 'Přepočtené koeficientem množství</t>
  </si>
  <si>
    <t>44</t>
  </si>
  <si>
    <t>59051476</t>
  </si>
  <si>
    <t>profil začišťovací PVC 9mm s výztužnou tkaninou pro ostění ETICS</t>
  </si>
  <si>
    <t>-544036281</t>
  </si>
  <si>
    <t>122,1</t>
  </si>
  <si>
    <t>122,1*1,05 'Přepočtené koeficientem množství</t>
  </si>
  <si>
    <t>45</t>
  </si>
  <si>
    <t>59051512</t>
  </si>
  <si>
    <t>profil začišťovací s okapnicí PVC s výztužnou tkaninou pro parapet ETICS</t>
  </si>
  <si>
    <t>-1795703316</t>
  </si>
  <si>
    <t>14,3</t>
  </si>
  <si>
    <t>14,3*1,05 'Přepočtené koeficientem množství</t>
  </si>
  <si>
    <t>46</t>
  </si>
  <si>
    <t>59051510</t>
  </si>
  <si>
    <t>profil začišťovací s okapnicí PVC s výztužnou tkaninou pro nadpraží ETICS</t>
  </si>
  <si>
    <t>-956550590</t>
  </si>
  <si>
    <t>34,17+1,925+1,925+(8*1,925)+(2*1,91)</t>
  </si>
  <si>
    <t>57,24*1,05 'Přepočtené koeficientem množství</t>
  </si>
  <si>
    <t>47</t>
  </si>
  <si>
    <t>59051486</t>
  </si>
  <si>
    <t>profil rohový PVC 15x15mm s výztužnou tkaninou š 100mm pro ETICS</t>
  </si>
  <si>
    <t>928950029</t>
  </si>
  <si>
    <t>74,84+(9*4*2,98)</t>
  </si>
  <si>
    <t>182,12*1,05 'Přepočtené koeficientem množství</t>
  </si>
  <si>
    <t>48</t>
  </si>
  <si>
    <t>28342206</t>
  </si>
  <si>
    <t>profil ukončovací PVC s výztužnou tkaninu pro ukončení atiky ETICS</t>
  </si>
  <si>
    <t>-1718358245</t>
  </si>
  <si>
    <t>49</t>
  </si>
  <si>
    <t>622531012</t>
  </si>
  <si>
    <t>Tenkovrstvá silikonová zatíraná omítka zrnitost 1,5 mm vnějších stěn</t>
  </si>
  <si>
    <t>-659717366</t>
  </si>
  <si>
    <t>Omítka tenkovrstvá silikonová vnějších ploch probarvená bez penetrace zatíraná (škrábaná), zrnitost 1,5 mm stěn</t>
  </si>
  <si>
    <t>https://podminky.urs.cz/item/CS_URS_2024_01/622531012</t>
  </si>
  <si>
    <t>23,840+56,782+43,05</t>
  </si>
  <si>
    <t>63</t>
  </si>
  <si>
    <t>Podlahy a podlahové konstrukce</t>
  </si>
  <si>
    <t>50</t>
  </si>
  <si>
    <t>631311114</t>
  </si>
  <si>
    <t>Mazanina tl přes 50 do 80 mm z betonu prostého bez zvýšených nároků na prostředí tř. C 16/20</t>
  </si>
  <si>
    <t>-537774646</t>
  </si>
  <si>
    <t>Mazanina z betonu prostého bez zvýšených nároků na prostředí tl. přes 50 do 80 mm tř. C 16/20</t>
  </si>
  <si>
    <t>https://podminky.urs.cz/item/CS_URS_2024_01/631311114</t>
  </si>
  <si>
    <t xml:space="preserve">POD ZÁKLADOVOU DESKOU </t>
  </si>
  <si>
    <t>0,05*(4,6*(5,735+4,23+5,735)+4,735*(8,05+8,05)+1,775*(8,15+8,15))</t>
  </si>
  <si>
    <t>51</t>
  </si>
  <si>
    <t>631311115</t>
  </si>
  <si>
    <t>Mazanina tl přes 50 do 80 mm z betonu prostého bez zvýšených nároků na prostředí tř. C 20/25</t>
  </si>
  <si>
    <t>913506962</t>
  </si>
  <si>
    <t>Mazanina z betonu prostého bez zvýšených nároků na prostředí tl. přes 50 do 80 mm tř. C 20/25</t>
  </si>
  <si>
    <t>https://podminky.urs.cz/item/CS_URS_2024_01/631311115</t>
  </si>
  <si>
    <t>P1*0,07</t>
  </si>
  <si>
    <t>52</t>
  </si>
  <si>
    <t>631319171</t>
  </si>
  <si>
    <t>Příplatek k mazanině tl přes 50 do 80 mm za stržení povrchu spodní vrstvy před vložením výztuže</t>
  </si>
  <si>
    <t>486260227</t>
  </si>
  <si>
    <t>Příplatek k cenám mazanin za stržení povrchu spodní vrstvy mazaniny latí před vložením výztuže nebo pletiva pro tl. obou vrstev mazaniny přes 50 do 80 mm</t>
  </si>
  <si>
    <t>https://podminky.urs.cz/item/CS_URS_2024_01/631319171</t>
  </si>
  <si>
    <t>53</t>
  </si>
  <si>
    <t>631362021</t>
  </si>
  <si>
    <t>Výztuž mazanin svařovanými sítěmi Kari</t>
  </si>
  <si>
    <t>681843298</t>
  </si>
  <si>
    <t>Výztuž mazanin ze svařovaných sítí z drátů typu KARI</t>
  </si>
  <si>
    <t>https://podminky.urs.cz/item/CS_URS_2024_01/631362021</t>
  </si>
  <si>
    <t>P1*3,033/1000*1,1</t>
  </si>
  <si>
    <t>54</t>
  </si>
  <si>
    <t>635111242</t>
  </si>
  <si>
    <t>Násyp pod podlahy z hrubého kameniva 16-32 se zhutněním</t>
  </si>
  <si>
    <t>-1197527200</t>
  </si>
  <si>
    <t>Násyp ze štěrkopísku, písku nebo kameniva pod podlahy se zhutněním z kameniva hrubého 16-32</t>
  </si>
  <si>
    <t>https://podminky.urs.cz/item/CS_URS_2024_01/635111242</t>
  </si>
  <si>
    <t>0,15*(4,6*(5,735+4,23+5,735)+4,735*(8,05+8,05)+1,775*(8,15+8,15))</t>
  </si>
  <si>
    <t>55</t>
  </si>
  <si>
    <t>63631112R</t>
  </si>
  <si>
    <t xml:space="preserve">Kladení dlažby z betonových dlaždic na sucho o rozměru dlažby 50x50 cm, tl. 50 mm </t>
  </si>
  <si>
    <t>Vlastní položka</t>
  </si>
  <si>
    <t>1466619378</t>
  </si>
  <si>
    <t>256" STŘECHA POD FVE</t>
  </si>
  <si>
    <t>56</t>
  </si>
  <si>
    <t>59246003</t>
  </si>
  <si>
    <t>dlažba plošná terasová betonová 500x500mm tl 50mm</t>
  </si>
  <si>
    <t>-1322191253</t>
  </si>
  <si>
    <t>256*0,5*0,5</t>
  </si>
  <si>
    <t>57</t>
  </si>
  <si>
    <t>63631112R1</t>
  </si>
  <si>
    <t xml:space="preserve">Kladení dlažby z betonových dlaždic 50x25 cm na sucho, tl. 50 mm </t>
  </si>
  <si>
    <t>490374235</t>
  </si>
  <si>
    <t xml:space="preserve">Kladení dlažby z betonových dlaždic na sucho na terče z umělé hmoty o rozměru dlažby 50x25 cm, tl. 50 mm </t>
  </si>
  <si>
    <t>105*0,50*0,25"terasa P3 v rastru 50x80 cm</t>
  </si>
  <si>
    <t>58</t>
  </si>
  <si>
    <t>59217003</t>
  </si>
  <si>
    <t>obrubník zahradní betonový 500x50x250mm</t>
  </si>
  <si>
    <t>258155162</t>
  </si>
  <si>
    <t>105*0,5"terasa P3</t>
  </si>
  <si>
    <t>52,5*1,02 'Přepočtené koeficientem množství</t>
  </si>
  <si>
    <t>Ostatní konstrukce a práce, bourání</t>
  </si>
  <si>
    <t>94</t>
  </si>
  <si>
    <t>Lešení a stavební výtahy</t>
  </si>
  <si>
    <t>59</t>
  </si>
  <si>
    <t>941111121</t>
  </si>
  <si>
    <t>Montáž lešení řadového trubkového lehkého s podlahami zatížení do 200 kg/m2 š od 0,9 do 1,2 m v do 10 m</t>
  </si>
  <si>
    <t>2118102945</t>
  </si>
  <si>
    <t>Lešení řadové trubkové lehké pracovní s podlahami s provozním zatížením tř. 3 do 200 kg/m2 šířky tř. W09 od 0,9 do 1,2 m, výšky výšky do 10 m montáž</t>
  </si>
  <si>
    <t>https://podminky.urs.cz/item/CS_URS_2024_01/941111121</t>
  </si>
  <si>
    <t>3,9*(17,65+13,21+17,65+13,21+4*2*1,2)</t>
  </si>
  <si>
    <t>60</t>
  </si>
  <si>
    <t>941111221</t>
  </si>
  <si>
    <t>Příplatek k lešení řadovému trubkovému lehkému s podlahami do 200 kg/m2 š od 0,9 do 1,2 m v 10 m za každý den použití</t>
  </si>
  <si>
    <t>1900043303</t>
  </si>
  <si>
    <t>Lešení řadové trubkové lehké pracovní s podlahami s provozním zatížením tř. 3 do 200 kg/m2 šířky tř. W09 od 0,9 do 1,2 m, výšky výšky do 10 m příplatek k ceně za každý den použití</t>
  </si>
  <si>
    <t>https://podminky.urs.cz/item/CS_URS_2024_01/941111221</t>
  </si>
  <si>
    <t>278,148*90 'Přepočtené koeficientem množství</t>
  </si>
  <si>
    <t>941111821</t>
  </si>
  <si>
    <t>Demontáž lešení řadového trubkového lehkého s podlahami zatížení do 200 kg/m2 š od 0,9 do 1,2 m v do 10 m</t>
  </si>
  <si>
    <t>233792108</t>
  </si>
  <si>
    <t>Lešení řadové trubkové lehké pracovní s podlahami s provozním zatížením tř. 3 do 200 kg/m2 šířky tř. W09 od 0,9 do 1,2 m, výšky výšky do 10 m demontáž</t>
  </si>
  <si>
    <t>https://podminky.urs.cz/item/CS_URS_2024_01/941111821</t>
  </si>
  <si>
    <t>944511111</t>
  </si>
  <si>
    <t>Montáž ochranné sítě z textilie z umělých vláken</t>
  </si>
  <si>
    <t>-641014151</t>
  </si>
  <si>
    <t>Síť ochranná zavěšená na konstrukci lešení z textilie z umělých vláken montáž</t>
  </si>
  <si>
    <t>https://podminky.urs.cz/item/CS_URS_2024_01/944511111</t>
  </si>
  <si>
    <t>944511211</t>
  </si>
  <si>
    <t>Příplatek k ochranné síti za každý den použití</t>
  </si>
  <si>
    <t>523152294</t>
  </si>
  <si>
    <t>Síť ochranná zavěšená na konstrukci lešení z textilie z umělých vláken příplatek k ceně za každý den použití</t>
  </si>
  <si>
    <t>https://podminky.urs.cz/item/CS_URS_2024_01/944511211</t>
  </si>
  <si>
    <t>64</t>
  </si>
  <si>
    <t>944511811</t>
  </si>
  <si>
    <t>Demontáž ochranné sítě z textilie z umělých vláken</t>
  </si>
  <si>
    <t>-611114604</t>
  </si>
  <si>
    <t>Síť ochranná zavěšená na konstrukci lešení z textilie z umělých vláken demontáž</t>
  </si>
  <si>
    <t>https://podminky.urs.cz/item/CS_URS_2024_01/944511811</t>
  </si>
  <si>
    <t>65</t>
  </si>
  <si>
    <t>949101111</t>
  </si>
  <si>
    <t>Lešení pomocné pro objekty pozemních staveb s lešeňovou podlahou v do 1,9 m zatížení do 150 kg/m2</t>
  </si>
  <si>
    <t>-140171837</t>
  </si>
  <si>
    <t>Lešení pomocné pracovní pro objekty pozemních staveb pro zatížení do 150 kg/m2, o výšce lešeňové podlahy do 1,9 m</t>
  </si>
  <si>
    <t>https://podminky.urs.cz/item/CS_URS_2024_01/949101111</t>
  </si>
  <si>
    <t>42,6</t>
  </si>
  <si>
    <t>66</t>
  </si>
  <si>
    <t>941111312</t>
  </si>
  <si>
    <t>Odborná prohlídka lešení řadového trubkového lehkého s podlahami zatížení do 200 kg/m2 š od 0,6 do 1,5 m v do 25 m pl do 500 m2 zakrytého sítí</t>
  </si>
  <si>
    <t>1000293434</t>
  </si>
  <si>
    <t>Odborná prohlídka lešení řadového trubkového lehkého pracovního s podlahami s provozním zatížením tř. 3 do 200 kg/m2 šířky tř. W06 až W12 od 0,6 m do 1,5 m výšky do 25 m, celkové plochy do 500 m2 zakrytého sítí</t>
  </si>
  <si>
    <t>https://podminky.urs.cz/item/CS_URS_2024_01/941111312</t>
  </si>
  <si>
    <t>67</t>
  </si>
  <si>
    <t>993111111</t>
  </si>
  <si>
    <t>Dovoz a odvoz lešení řadového do 10 km včetně naložení a složení</t>
  </si>
  <si>
    <t>42326072</t>
  </si>
  <si>
    <t>Dovoz a odvoz lešení včetně naložení a složení řadového, na vzdálenost do 10 km</t>
  </si>
  <si>
    <t>https://podminky.urs.cz/item/CS_URS_2024_01/993111111</t>
  </si>
  <si>
    <t>68</t>
  </si>
  <si>
    <t>993111119</t>
  </si>
  <si>
    <t>Příplatek k ceně dovozu a odvozu lešení řadového ZKD 10 km přes 10 km</t>
  </si>
  <si>
    <t>2047269616</t>
  </si>
  <si>
    <t>Dovoz a odvoz lešení včetně naložení a složení řadového, na vzdálenost Příplatek k ceně za každých dalších i započatých 10 km přes 10 km</t>
  </si>
  <si>
    <t>https://podminky.urs.cz/item/CS_URS_2024_01/993111119</t>
  </si>
  <si>
    <t>95</t>
  </si>
  <si>
    <t>Různé dokončovací konstrukce a práce pozemních staveb</t>
  </si>
  <si>
    <t>69</t>
  </si>
  <si>
    <t>952901111</t>
  </si>
  <si>
    <t>Vyčištění budov bytové a občanské výstavby při výšce podlaží do 4 m</t>
  </si>
  <si>
    <t>1443670675</t>
  </si>
  <si>
    <t>Vyčištění budov nebo objektů před předáním do užívání budov bytové nebo občanské výstavby, světlé výšky podlaží do 4 m</t>
  </si>
  <si>
    <t>https://podminky.urs.cz/item/CS_URS_2024_01/952901111</t>
  </si>
  <si>
    <t>m.č. 1</t>
  </si>
  <si>
    <t>m.č. 14</t>
  </si>
  <si>
    <t>70</t>
  </si>
  <si>
    <t>953943211</t>
  </si>
  <si>
    <t>Osazování hasicího přístroje</t>
  </si>
  <si>
    <t>347076279</t>
  </si>
  <si>
    <t>Osazování drobných kovových předmětů kotvených do stěny hasicího přístroje</t>
  </si>
  <si>
    <t>https://podminky.urs.cz/item/CS_URS_2024_01/953943211</t>
  </si>
  <si>
    <t>71</t>
  </si>
  <si>
    <t>44932114</t>
  </si>
  <si>
    <t>přístroj hasicí ruční práškový PG 6 LE</t>
  </si>
  <si>
    <t>-144078562</t>
  </si>
  <si>
    <t>72</t>
  </si>
  <si>
    <t>953993326</t>
  </si>
  <si>
    <t>Osazení bezpečnostní, orientační nebo informační tabulky přivrtáním na zdivo</t>
  </si>
  <si>
    <t>575809008</t>
  </si>
  <si>
    <t>Osazení bezpečnostní, orientační nebo informační tabulky plastové nebo smaltované přivrtáním na zdivo</t>
  </si>
  <si>
    <t>https://podminky.urs.cz/item/CS_URS_2024_01/953993326</t>
  </si>
  <si>
    <t>20" viz PBŘ</t>
  </si>
  <si>
    <t>únikové cesty (šipka + nouzové osvětlení)</t>
  </si>
  <si>
    <t>východy do venkovního prostoru</t>
  </si>
  <si>
    <t>PHP</t>
  </si>
  <si>
    <t>hlavní uzávěry - vody</t>
  </si>
  <si>
    <t>hlavní uzávěry - el</t>
  </si>
  <si>
    <t>73</t>
  </si>
  <si>
    <t>73534553</t>
  </si>
  <si>
    <t>tabulka bezpečnostní plastová s tiskem 210x123mm</t>
  </si>
  <si>
    <t>-1810694418</t>
  </si>
  <si>
    <t>74</t>
  </si>
  <si>
    <t>95-R1</t>
  </si>
  <si>
    <t>Autonomní hlásiče D+M viz PBŘ</t>
  </si>
  <si>
    <t>-696610597</t>
  </si>
  <si>
    <t>3" viz PBŘ</t>
  </si>
  <si>
    <t>v prostorech vlastní dětské skupiny (třídy č.m. 7, 8)</t>
  </si>
  <si>
    <t>(vstupní hala č.m. 2)</t>
  </si>
  <si>
    <t>998</t>
  </si>
  <si>
    <t>Přesun hmot</t>
  </si>
  <si>
    <t>75</t>
  </si>
  <si>
    <t>998011001</t>
  </si>
  <si>
    <t>Přesun hmot pro budovy zděné v do 6 m</t>
  </si>
  <si>
    <t>-1112266193</t>
  </si>
  <si>
    <t>Přesun hmot pro budovy občanské výstavby, bydlení, výrobu a služby s nosnou svislou konstrukcí zděnou z cihel, tvárnic nebo kamene vodorovná dopravní vzdálenost do 100 m základní pro budovy výšky do 6 m</t>
  </si>
  <si>
    <t>https://podminky.urs.cz/item/CS_URS_2024_01/998011001</t>
  </si>
  <si>
    <t>PSV</t>
  </si>
  <si>
    <t>Práce a dodávky PSV</t>
  </si>
  <si>
    <t>711</t>
  </si>
  <si>
    <t>Izolace proti vodě, vlhkosti a plynům</t>
  </si>
  <si>
    <t>76</t>
  </si>
  <si>
    <t>711111001</t>
  </si>
  <si>
    <t>Provedení izolace proti zemní vlhkosti vodorovné za studena nátěrem penetračním</t>
  </si>
  <si>
    <t>1301072277</t>
  </si>
  <si>
    <t>Provedení izolace proti zemní vlhkosti natěradly a tmely za studena na ploše vodorovné V nátěrem penetračním</t>
  </si>
  <si>
    <t>https://podminky.urs.cz/item/CS_URS_2024_01/711111001</t>
  </si>
  <si>
    <t>P1+P2</t>
  </si>
  <si>
    <t>77</t>
  </si>
  <si>
    <t>11163150</t>
  </si>
  <si>
    <t>lak penetrační asfaltový</t>
  </si>
  <si>
    <t>-496852689</t>
  </si>
  <si>
    <t>P1*0,00034</t>
  </si>
  <si>
    <t>P2*0,00034</t>
  </si>
  <si>
    <t>78</t>
  </si>
  <si>
    <t>711112001</t>
  </si>
  <si>
    <t>Provedení izolace proti zemní vlhkosti svislé za studena nátěrem penetračním</t>
  </si>
  <si>
    <t>-892178715</t>
  </si>
  <si>
    <t>Provedení izolace proti zemní vlhkosti natěradly a tmely za studena na ploše svislé S nátěrem penetračním</t>
  </si>
  <si>
    <t>https://podminky.urs.cz/item/CS_URS_2024_01/711112001</t>
  </si>
  <si>
    <t>0,75*57,4</t>
  </si>
  <si>
    <t>79</t>
  </si>
  <si>
    <t>265121688</t>
  </si>
  <si>
    <t>43,05*0,00034 'Přepočtené koeficientem množství</t>
  </si>
  <si>
    <t>80</t>
  </si>
  <si>
    <t>711141559</t>
  </si>
  <si>
    <t>Provedení izolace proti zemní vlhkosti pásy přitavením vodorovné NAIP</t>
  </si>
  <si>
    <t>-622888273</t>
  </si>
  <si>
    <t>Provedení izolace proti zemní vlhkosti pásy přitavením NAIP na ploše vodorovné V</t>
  </si>
  <si>
    <t>https://podminky.urs.cz/item/CS_URS_2024_01/711141559</t>
  </si>
  <si>
    <t>81</t>
  </si>
  <si>
    <t>62855001</t>
  </si>
  <si>
    <t>pás asfaltový natavitelný modifikovaný SBS s vložkou z polyesterové rohože a spalitelnou PE fólií nebo jemnozrnným minerálním posypem na horním povrchu tl 4,0mm</t>
  </si>
  <si>
    <t>4122288</t>
  </si>
  <si>
    <t>161,91*1,15 'Přepočtené koeficientem množství</t>
  </si>
  <si>
    <t>82</t>
  </si>
  <si>
    <t>711142559</t>
  </si>
  <si>
    <t>Provedení izolace proti zemní vlhkosti pásy přitavením svislé NAIP</t>
  </si>
  <si>
    <t>-1735965155</t>
  </si>
  <si>
    <t>Provedení izolace proti zemní vlhkosti pásy přitavením NAIP na ploše svislé S</t>
  </si>
  <si>
    <t>https://podminky.urs.cz/item/CS_URS_2024_01/711142559</t>
  </si>
  <si>
    <t>83</t>
  </si>
  <si>
    <t>-1770802269</t>
  </si>
  <si>
    <t>43,05*1,2 'Přepočtené koeficientem množství</t>
  </si>
  <si>
    <t>84</t>
  </si>
  <si>
    <t>711191101</t>
  </si>
  <si>
    <t>Provedení izolace proti zemní vlhkosti hydroizolační stěrkou vodorovné na betonu, 1 vrstva</t>
  </si>
  <si>
    <t>2123279931</t>
  </si>
  <si>
    <t>Provedení izolace proti zemní vlhkosti hydroizolační stěrkou na ploše vodorovné V jednovrstvá na betonu</t>
  </si>
  <si>
    <t>https://podminky.urs.cz/item/CS_URS_2024_01/711191101</t>
  </si>
  <si>
    <t>sloupy viz. detail E</t>
  </si>
  <si>
    <t>0,25*0,25*9</t>
  </si>
  <si>
    <t>85</t>
  </si>
  <si>
    <t>711192101</t>
  </si>
  <si>
    <t>Provedení izolace proti zemní vlhkosti hydroizolační stěrkou svislé na betonu, 1 vrstva</t>
  </si>
  <si>
    <t>-905145163</t>
  </si>
  <si>
    <t>Provedení izolace proti zemní vlhkosti hydroizolační stěrkou na ploše svislé S jednovrstvá na betonu</t>
  </si>
  <si>
    <t>https://podminky.urs.cz/item/CS_URS_2024_01/711192101</t>
  </si>
  <si>
    <t>0,25*0,30*4*9</t>
  </si>
  <si>
    <t>86</t>
  </si>
  <si>
    <t>WBR.SAB555A20</t>
  </si>
  <si>
    <t>Tekutá jednosložková, v tekutém stavu aplikovaná, bitumenem modifikovaná polyuretanová membrána 2kg/m2</t>
  </si>
  <si>
    <t>kg</t>
  </si>
  <si>
    <t>-711862381</t>
  </si>
  <si>
    <t>0,25*0,25*9*2</t>
  </si>
  <si>
    <t>0,25*0,3*4*9</t>
  </si>
  <si>
    <t>87</t>
  </si>
  <si>
    <t>711491171</t>
  </si>
  <si>
    <t>Provedení doplňků izolace proti vodě na vodorovné ploše z textilií vrstva podkladní</t>
  </si>
  <si>
    <t>1019174776</t>
  </si>
  <si>
    <t>Provedení doplňků izolace proti vodě textilií na ploše vodorovné V vrstva podkladní</t>
  </si>
  <si>
    <t>https://podminky.urs.cz/item/CS_URS_2024_01/711491171</t>
  </si>
  <si>
    <t>4,6*(5,735+4,23+5,735)+4,735*(8,05+8,05)+1,775*(8,15+8,15)</t>
  </si>
  <si>
    <t>88</t>
  </si>
  <si>
    <t>69311081</t>
  </si>
  <si>
    <t>geotextilie netkaná separační, ochranná, filtrační, drenážní PES 300g/m2</t>
  </si>
  <si>
    <t>666929906</t>
  </si>
  <si>
    <t>339,296*1,15 'Přepočtené koeficientem množství</t>
  </si>
  <si>
    <t>89</t>
  </si>
  <si>
    <t>998711101</t>
  </si>
  <si>
    <t>Přesun hmot tonážní pro izolace proti vodě, vlhkosti a plynům v objektech v do 6 m</t>
  </si>
  <si>
    <t>-442362333</t>
  </si>
  <si>
    <t>Přesun hmot pro izolace proti vodě, vlhkosti a plynům stanovený z hmotnosti přesunovaného materiálu vodorovná dopravní vzdálenost do 50 m základní v objektech výšky do 6 m</t>
  </si>
  <si>
    <t>https://podminky.urs.cz/item/CS_URS_2024_01/998711101</t>
  </si>
  <si>
    <t>712</t>
  </si>
  <si>
    <t>Povlakové krytiny</t>
  </si>
  <si>
    <t>90</t>
  </si>
  <si>
    <t>712311101</t>
  </si>
  <si>
    <t>Provedení povlakové krytiny střech do 10° za studena lakem penetračním nebo asfaltovým</t>
  </si>
  <si>
    <t>-106445353</t>
  </si>
  <si>
    <t>Provedení povlakové krytiny střech plochých do 10° natěradly a tmely za studena nátěrem lakem penetračním nebo asfaltovým</t>
  </si>
  <si>
    <t>https://podminky.urs.cz/item/CS_URS_2024_01/712311101</t>
  </si>
  <si>
    <t>203,322"S1S2</t>
  </si>
  <si>
    <t>91</t>
  </si>
  <si>
    <t>2135386505</t>
  </si>
  <si>
    <t>203,323*0,00032 'Přepočtené koeficientem množství</t>
  </si>
  <si>
    <t>92</t>
  </si>
  <si>
    <t>712341559</t>
  </si>
  <si>
    <t>Provedení povlakové krytiny střech do 10° pásy NAIP přitavením v plné ploše</t>
  </si>
  <si>
    <t>1856104321</t>
  </si>
  <si>
    <t>Provedení povlakové krytiny střech plochých do 10° pásy přitavením NAIP v plné ploše</t>
  </si>
  <si>
    <t>https://podminky.urs.cz/item/CS_URS_2024_01/712341559</t>
  </si>
  <si>
    <t>93</t>
  </si>
  <si>
    <t>62836110</t>
  </si>
  <si>
    <t>pás asfaltový natavitelný oxidovaný s vložkou z hliníkové fólie / hliníkové fólie s textilií, se spalitelnou PE folií nebo jemnozrnným minerálním posypem tl 4,0mm</t>
  </si>
  <si>
    <t>1140499965</t>
  </si>
  <si>
    <t>203,322*1,1655 'Přepočtené koeficientem množství</t>
  </si>
  <si>
    <t>712363001</t>
  </si>
  <si>
    <t>Provedení povlakové krytiny střech do 10° termoplastickou fólií PVC rozvinutím a natažením v ploše</t>
  </si>
  <si>
    <t>1390643948</t>
  </si>
  <si>
    <t>Provedení povlakové krytiny střech plochých do 10° fólií termoplastickou mPVC (měkčené PVC) rozvinutí a natažení fólie v ploše</t>
  </si>
  <si>
    <t>https://podminky.urs.cz/item/CS_URS_2024_01/712363001</t>
  </si>
  <si>
    <t>28322013</t>
  </si>
  <si>
    <t>fólie hydroizolační střešní mPVC mechanicky kotvená barevná tl 1,5mm</t>
  </si>
  <si>
    <t>-329549587</t>
  </si>
  <si>
    <t>96</t>
  </si>
  <si>
    <t>712363101</t>
  </si>
  <si>
    <t>Provedení povlakové krytiny střech do 10° ukotvení fólie talířov hmoždinkou do polystyrenu nebo vlny</t>
  </si>
  <si>
    <t>-1691252384</t>
  </si>
  <si>
    <t>Provedení povlakové krytiny střech plochých do 10° fólií ostatní činnosti při pokládání hydroizolačních fólií (materiál ve specifikaci) mechanické ukotvení talířovou hmoždinkou do polystyrenu nebo desek z minerální vlny</t>
  </si>
  <si>
    <t>https://podminky.urs.cz/item/CS_URS_2024_01/712363101</t>
  </si>
  <si>
    <t>S1S2*5</t>
  </si>
  <si>
    <t>97</t>
  </si>
  <si>
    <t>59051209</t>
  </si>
  <si>
    <t>hmoždinka ETA univerzální šroubovací fasádní s kovovým trnem pro montáž TI 8x60x115mm</t>
  </si>
  <si>
    <t>-414361071</t>
  </si>
  <si>
    <t>1016,61*1,05 'Přepočtené koeficientem množství</t>
  </si>
  <si>
    <t>98</t>
  </si>
  <si>
    <t>712363111</t>
  </si>
  <si>
    <t>Provedení povlakové krytiny střech do 10° překrytí talířové hmoždinky pruhem nalepené fólie</t>
  </si>
  <si>
    <t>-1050355312</t>
  </si>
  <si>
    <t>Provedení povlakové krytiny střech plochých do 10° fólií ostatní činnosti při pokládání hydroizolačních fólií (materiál ve specifikaci) vodotěsné překrytí talířové hmoždinky pruhem fólie nalepením lepidlem</t>
  </si>
  <si>
    <t>https://podminky.urs.cz/item/CS_URS_2024_01/712363111</t>
  </si>
  <si>
    <t>99</t>
  </si>
  <si>
    <t>712363352</t>
  </si>
  <si>
    <t>Povlakové krytiny střech do 10° z tvarovaných poplastovaných lišt délky 2 m koutová lišta vnitřní rš 100 mm</t>
  </si>
  <si>
    <t>-296050196</t>
  </si>
  <si>
    <t>Povlakové krytiny střech plochých do 10° z tvarovaných poplastovaných lišt pro mPVC vnitřní koutová lišta rš 100 mm</t>
  </si>
  <si>
    <t>https://podminky.urs.cz/item/CS_URS_2024_01/712363352</t>
  </si>
  <si>
    <t>58,3" K03</t>
  </si>
  <si>
    <t>100</t>
  </si>
  <si>
    <t>712363353</t>
  </si>
  <si>
    <t>Povlakové krytiny střech do 10° z tvarovaných poplastovaných lišt délky 2 m koutová lišta vnější rš 100 mm</t>
  </si>
  <si>
    <t>-1453999854</t>
  </si>
  <si>
    <t>Povlakové krytiny střech plochých do 10° z tvarovaných poplastovaných lišt pro mPVC vnější koutová lišta rš 100 mm</t>
  </si>
  <si>
    <t>https://podminky.urs.cz/item/CS_URS_2024_01/712363353</t>
  </si>
  <si>
    <t>58,3" K04</t>
  </si>
  <si>
    <t>101</t>
  </si>
  <si>
    <t>712363384</t>
  </si>
  <si>
    <t>Povlakové krytiny střech do 10° z tvarovaných poplastovaných lišt pro profily atypické výroby o větší rš</t>
  </si>
  <si>
    <t>-1794372686</t>
  </si>
  <si>
    <t>Povlakové krytiny střech plochých do 10° z tvarovaných poplastovaných lišt ostatní atypická výroba profilů o větší rš</t>
  </si>
  <si>
    <t>https://podminky.urs.cz/item/CS_URS_2024_01/712363384</t>
  </si>
  <si>
    <t>61,8*0,255" K02</t>
  </si>
  <si>
    <t>102</t>
  </si>
  <si>
    <t>712391171</t>
  </si>
  <si>
    <t>Provedení povlakové krytiny střech do 10° podkladní textilní vrstvy</t>
  </si>
  <si>
    <t>-95185663</t>
  </si>
  <si>
    <t>Provedení povlakové krytiny střech plochých do 10° -ostatní práce provedení vrstvy textilní podkladní</t>
  </si>
  <si>
    <t>https://podminky.urs.cz/item/CS_URS_2024_01/712391171</t>
  </si>
  <si>
    <t>103</t>
  </si>
  <si>
    <t>69311172</t>
  </si>
  <si>
    <t>geotextilie PP s ÚV stabilizací 300g/m2</t>
  </si>
  <si>
    <t>168250216</t>
  </si>
  <si>
    <t>203,322*1,155 'Přepočtené koeficientem množství</t>
  </si>
  <si>
    <t>104</t>
  </si>
  <si>
    <t>712811101</t>
  </si>
  <si>
    <t>Provedení povlakové krytiny vytažením na konstrukce za studena nátěrem penetračním</t>
  </si>
  <si>
    <t>2051741222</t>
  </si>
  <si>
    <t>Provedení povlakové krytiny střech samostatným vytažením izolačního povlaku za studena na konstrukce převyšující úroveň střechy, nátěrem penetračním</t>
  </si>
  <si>
    <t>https://podminky.urs.cz/item/CS_URS_2024_01/712811101</t>
  </si>
  <si>
    <t xml:space="preserve">ATIKA - VODOROVNÁ ČÁST </t>
  </si>
  <si>
    <t>17,65*13,21</t>
  </si>
  <si>
    <t>-16,45*12,36</t>
  </si>
  <si>
    <t xml:space="preserve">ATIKA - SVISLÁ ČÁST </t>
  </si>
  <si>
    <t>0,295*(16,45+12,36)*2</t>
  </si>
  <si>
    <t>105</t>
  </si>
  <si>
    <t>-1021487792</t>
  </si>
  <si>
    <t>46,833*0,00035 'Přepočtené koeficientem množství</t>
  </si>
  <si>
    <t>106</t>
  </si>
  <si>
    <t>712831101</t>
  </si>
  <si>
    <t>Provedení povlakové krytiny vytažením na konstrukce pásy na sucho AIP, NAIP nebo tkaninou</t>
  </si>
  <si>
    <t>389576024</t>
  </si>
  <si>
    <t>Provedení povlakové krytiny střech samostatným vytažením izolačního povlaku pásy na sucho na konstrukce převyšující úroveň střechy, AIP, NAIP nebo tkaninou</t>
  </si>
  <si>
    <t>https://podminky.urs.cz/item/CS_URS_2024_01/712831101</t>
  </si>
  <si>
    <t>107</t>
  </si>
  <si>
    <t>2082327138</t>
  </si>
  <si>
    <t>46,833</t>
  </si>
  <si>
    <t>46,833*1,155 'Přepočtené koeficientem množství</t>
  </si>
  <si>
    <t>108</t>
  </si>
  <si>
    <t>712841559</t>
  </si>
  <si>
    <t>Provedení povlakové krytiny vytažením na konstrukce pásy přitavením NAIP</t>
  </si>
  <si>
    <t>609863731</t>
  </si>
  <si>
    <t>Provedení povlakové krytiny střech samostatným vytažením izolačního povlaku pásy přitavením na konstrukce převyšující úroveň střechy, NAIP</t>
  </si>
  <si>
    <t>https://podminky.urs.cz/item/CS_URS_2024_01/712841559</t>
  </si>
  <si>
    <t>109</t>
  </si>
  <si>
    <t>-1484908891</t>
  </si>
  <si>
    <t>46,833*1,2 'Přepočtené koeficientem množství</t>
  </si>
  <si>
    <t>110</t>
  </si>
  <si>
    <t>712861703</t>
  </si>
  <si>
    <t>Provedení povlakové krytiny vytažením na konstrukce fólií přilepenou v plné ploše</t>
  </si>
  <si>
    <t>986769990</t>
  </si>
  <si>
    <t>Provedení povlakové krytiny střech samostatným vytažením izolačního povlaku fólií na konstrukce převyšující úroveň střechy, přilepenou lepidlem v plné ploše</t>
  </si>
  <si>
    <t>https://podminky.urs.cz/item/CS_URS_2024_01/712861703</t>
  </si>
  <si>
    <t>111</t>
  </si>
  <si>
    <t>28322067</t>
  </si>
  <si>
    <t>fólie hydroizolační střešní mPVC mechanicky kotvená se zvýšenou odolností tl 1,5mm</t>
  </si>
  <si>
    <t>2012837545</t>
  </si>
  <si>
    <t>112</t>
  </si>
  <si>
    <t>712998005</t>
  </si>
  <si>
    <t>Montáž atikového chrliče z PVC DN 125</t>
  </si>
  <si>
    <t>683459076</t>
  </si>
  <si>
    <t>Provedení povlakové krytiny střech - ostatní práce montáž odvodňovacího prvku atikového chrliče z PVC na dešťovou vodu DN 125</t>
  </si>
  <si>
    <t>https://podminky.urs.cz/item/CS_URS_2024_01/712998005</t>
  </si>
  <si>
    <t>2"BP1</t>
  </si>
  <si>
    <t>113</t>
  </si>
  <si>
    <t>28342471</t>
  </si>
  <si>
    <t>chrlič atikový DN 125 s manžetou pro hydroizolaci z PVC-P</t>
  </si>
  <si>
    <t>1713845284</t>
  </si>
  <si>
    <t>114</t>
  </si>
  <si>
    <t>998712101</t>
  </si>
  <si>
    <t>Přesun hmot tonážní pro krytiny povlakové v objektech v do 6 m</t>
  </si>
  <si>
    <t>-1051897978</t>
  </si>
  <si>
    <t>Přesun hmot pro povlakové krytiny stanovený z hmotnosti přesunovaného materiálu vodorovná dopravní vzdálenost do 50 m základní v objektech výšky do 6 m</t>
  </si>
  <si>
    <t>https://podminky.urs.cz/item/CS_URS_2024_01/998712101</t>
  </si>
  <si>
    <t>713</t>
  </si>
  <si>
    <t>Izolace tepelné</t>
  </si>
  <si>
    <t>115</t>
  </si>
  <si>
    <t>713121111</t>
  </si>
  <si>
    <t>Montáž izolace tepelné podlah volně kladenými rohožemi, pásy, dílci, deskami 1 vrstva</t>
  </si>
  <si>
    <t>161683206</t>
  </si>
  <si>
    <t>Montáž tepelné izolace podlah rohožemi, pásy, deskami, dílci, bloky (izolační materiál ve specifikaci) kladenými volně jednovrstvá</t>
  </si>
  <si>
    <t>https://podminky.urs.cz/item/CS_URS_2024_01/713121111</t>
  </si>
  <si>
    <t>116</t>
  </si>
  <si>
    <t>GWS.77105</t>
  </si>
  <si>
    <t>Podlahový a střešní polystyren šedý s grafitem EPS 100 S,  λ= 0,030, tl. 15 cm</t>
  </si>
  <si>
    <t>792128072</t>
  </si>
  <si>
    <t>157,46*1,05 'Přepočtené koeficientem množství</t>
  </si>
  <si>
    <t>117</t>
  </si>
  <si>
    <t>713141263</t>
  </si>
  <si>
    <t>Přikotvení tepelné izolace šrouby do betonu pro izolaci tl přes 240 mm</t>
  </si>
  <si>
    <t>-741924701</t>
  </si>
  <si>
    <t>Montáž tepelné izolace střech plochých mechanické přikotvení šrouby včetně dodávky šroubů, bez položení tepelné izolace tl. izolace přes 240 mm do betonu</t>
  </si>
  <si>
    <t>https://podminky.urs.cz/item/CS_URS_2024_01/713141263</t>
  </si>
  <si>
    <t>2,11*16,45"S2</t>
  </si>
  <si>
    <t>(12,36-2,11)*16,45"S1</t>
  </si>
  <si>
    <t>118</t>
  </si>
  <si>
    <t>GWS.77110</t>
  </si>
  <si>
    <t>Podlahový a střešní polystyren šedý s grafitem EPS 100 S,  λ= 0,030, tl. 20 cm</t>
  </si>
  <si>
    <t>639551588</t>
  </si>
  <si>
    <t>S1*0,2</t>
  </si>
  <si>
    <t>33,723*1,05 'Přepočtené koeficientem množství</t>
  </si>
  <si>
    <t>119</t>
  </si>
  <si>
    <t>GWS.77118</t>
  </si>
  <si>
    <t>Podlahový a střešní polystyren šedý s grafitem EPS 100 S,  λ= 0,030, tl. 28 cm</t>
  </si>
  <si>
    <t>1873113444</t>
  </si>
  <si>
    <t>S2*0,28</t>
  </si>
  <si>
    <t>9,719*1,05 'Přepočtené koeficientem množství</t>
  </si>
  <si>
    <t>713141331</t>
  </si>
  <si>
    <t>Montáž izolace tepelné střech plochých lepené za studena zplna, spádová vrstva</t>
  </si>
  <si>
    <t>-267570976</t>
  </si>
  <si>
    <t>Montáž tepelné izolace střech plochých spádovými klíny v ploše přilepenými za studena zplna</t>
  </si>
  <si>
    <t>https://podminky.urs.cz/item/CS_URS_2024_01/713141331</t>
  </si>
  <si>
    <t>121</t>
  </si>
  <si>
    <t>GWS.7712R</t>
  </si>
  <si>
    <t>Podlahový a střešní polystyren šedý s grafitem EPS 100 S,  λ= 0,030, spádové klíny</t>
  </si>
  <si>
    <t>-1084510826</t>
  </si>
  <si>
    <t>S1*0,095/3*2</t>
  </si>
  <si>
    <t>S2*0,055/3*2</t>
  </si>
  <si>
    <t>11,952*1,05 'Přepočtené koeficientem množství</t>
  </si>
  <si>
    <t>122</t>
  </si>
  <si>
    <t>713141391</t>
  </si>
  <si>
    <t>Montáž izolace tepelné stěn v do 1000 mm na atiky a prostupy střechou lepené za studena zplna</t>
  </si>
  <si>
    <t>233684542</t>
  </si>
  <si>
    <t>Montáž tepelné izolace střech plochých na konstrukce stěn převyšující úroveň střechy např. atiky, prostupy střešní krytinou do výšky 1 000 mm přilepenými za studena zplna</t>
  </si>
  <si>
    <t>https://podminky.urs.cz/item/CS_URS_2024_01/713141391</t>
  </si>
  <si>
    <t>0,55*(16,45+12,36)*2</t>
  </si>
  <si>
    <t>123</t>
  </si>
  <si>
    <t>GWS.77095</t>
  </si>
  <si>
    <t>Podlahový a střešní polystyren šedý s grafitem EPS 100 S,  λ= 0,030, tl. 5 cm</t>
  </si>
  <si>
    <t>-593459003</t>
  </si>
  <si>
    <t>61,526*1,05 'Přepočtené koeficientem množství</t>
  </si>
  <si>
    <t>124</t>
  </si>
  <si>
    <t>713-R1</t>
  </si>
  <si>
    <t xml:space="preserve">D+M podložení vnějších výplní purenitem tl. 80 mm </t>
  </si>
  <si>
    <t>-2049602493</t>
  </si>
  <si>
    <t>125</t>
  </si>
  <si>
    <t>998713121</t>
  </si>
  <si>
    <t>Přesun hmot tonážní pro izolace tepelné ruční v objektech v do 6 m</t>
  </si>
  <si>
    <t>-1207163799</t>
  </si>
  <si>
    <t>Přesun hmot pro izolace tepelné stanovený z hmotnosti přesunovaného materiálu vodorovná dopravní vzdálenost do 50 m ruční (bez užití mechanizace) v objektech výšky do 6 m</t>
  </si>
  <si>
    <t>https://podminky.urs.cz/item/CS_URS_2024_01/998713121</t>
  </si>
  <si>
    <t>714</t>
  </si>
  <si>
    <t>Akustická a protiotřesová opatření</t>
  </si>
  <si>
    <t>126</t>
  </si>
  <si>
    <t>714121R</t>
  </si>
  <si>
    <t xml:space="preserve">Montáž akustických minerálních panelů podstropních, lepených na keramobetonový strop </t>
  </si>
  <si>
    <t>-138588072</t>
  </si>
  <si>
    <t>42,6*2"třída 1 a 2</t>
  </si>
  <si>
    <t>127</t>
  </si>
  <si>
    <t>631263R</t>
  </si>
  <si>
    <t>panel minerální akustický tl 20mm</t>
  </si>
  <si>
    <t>-1766291190</t>
  </si>
  <si>
    <t>85,2*1,05 'Přepočtené koeficientem množství</t>
  </si>
  <si>
    <t>128</t>
  </si>
  <si>
    <t>714451001</t>
  </si>
  <si>
    <t>Montáž antivibračních rohoží z recyklované pryže volně položených vodorovně nebo svisle</t>
  </si>
  <si>
    <t>-1567299554</t>
  </si>
  <si>
    <t>Montáž antivibračních rohoží stavebních konstrukcí a strojních zařízení z recyklované pryže volně položených vodorovně nebo svisle</t>
  </si>
  <si>
    <t>https://podminky.urs.cz/item/CS_URS_2024_01/714451001</t>
  </si>
  <si>
    <t>128*0,5*0,5"pryžové podl. pod dlaždice pod FVE</t>
  </si>
  <si>
    <t>129</t>
  </si>
  <si>
    <t>27245010</t>
  </si>
  <si>
    <t>deska antivibrační recyklovaná pryž tl 24mm černá 650kg/m3</t>
  </si>
  <si>
    <t>-799108506</t>
  </si>
  <si>
    <t>32*1,05 'Přepočtené koeficientem množství</t>
  </si>
  <si>
    <t>130</t>
  </si>
  <si>
    <t>998714101</t>
  </si>
  <si>
    <t>Přesun hmot tonážní pro akustická a protiotřesová opatření v objektech v do 6 m</t>
  </si>
  <si>
    <t>2046547753</t>
  </si>
  <si>
    <t>Přesun hmot pro akustická a protiotřesová opatření stanovený z hmotnosti přesunovaného materiálu vodorovná dopravní vzdálenost do 50 m základní v objektech výšky do 6 m</t>
  </si>
  <si>
    <t>https://podminky.urs.cz/item/CS_URS_2024_01/998714101</t>
  </si>
  <si>
    <t>721</t>
  </si>
  <si>
    <t>Zdravotechnika - vnitřní kanalizace</t>
  </si>
  <si>
    <t>131</t>
  </si>
  <si>
    <t>721173748</t>
  </si>
  <si>
    <t>Potrubí kanalizační z PE větrací DN 150</t>
  </si>
  <si>
    <t>1389178113</t>
  </si>
  <si>
    <t>Potrubí z trub polyetylenových svařované větrací DN 150</t>
  </si>
  <si>
    <t>https://podminky.urs.cz/item/CS_URS_2024_01/721173748</t>
  </si>
  <si>
    <t>132</t>
  </si>
  <si>
    <t>998721101</t>
  </si>
  <si>
    <t>Přesun hmot tonážní pro vnitřní kanalizaci v objektech v do 6 m</t>
  </si>
  <si>
    <t>-1664906152</t>
  </si>
  <si>
    <t>Přesun hmot pro vnitřní kanalizaci stanovený z hmotnosti přesunovaného materiálu vodorovná dopravní vzdálenost do 50 m základní v objektech výšky do 6 m</t>
  </si>
  <si>
    <t>https://podminky.urs.cz/item/CS_URS_2024_01/998721101</t>
  </si>
  <si>
    <t>725</t>
  </si>
  <si>
    <t>Zdravotechnika - zařizovací předměty</t>
  </si>
  <si>
    <t>133</t>
  </si>
  <si>
    <t>Z01</t>
  </si>
  <si>
    <t>Sestava vybavení bezbar. WC, 2x nerez madlo, 1x sklopné podél WC, 1x svislé pevné u umyvadla v. 500mm, bezpečnostní tlačítka + světelná signalizace, kompletní dodávka viz odkaz Z01</t>
  </si>
  <si>
    <t>1891592747</t>
  </si>
  <si>
    <t>134</t>
  </si>
  <si>
    <t>Z11</t>
  </si>
  <si>
    <t>Sestava bezbariérového vybavení sprchy pro děti, sklápěcí sedátko 410/350mm, nerez sklépěcí konstrukce, sedák ve tvaru elipsy, svislé nerezové madlo v. 500mm, kompletní dodávka viz odkaz Z11</t>
  </si>
  <si>
    <t>1030451150</t>
  </si>
  <si>
    <t>135</t>
  </si>
  <si>
    <t>998725101</t>
  </si>
  <si>
    <t>Přesun hmot tonážní pro zařizovací předměty v objektech v do 6 m</t>
  </si>
  <si>
    <t>-225215900</t>
  </si>
  <si>
    <t>Přesun hmot pro zařizovací předměty stanovený z hmotnosti přesunovaného materiálu vodorovná dopravní vzdálenost do 50 m základní v objektech výšky do 6 m</t>
  </si>
  <si>
    <t>https://podminky.urs.cz/item/CS_URS_2024_01/998725101</t>
  </si>
  <si>
    <t>751</t>
  </si>
  <si>
    <t>Vzduchotechnika</t>
  </si>
  <si>
    <t>136</t>
  </si>
  <si>
    <t>751398012</t>
  </si>
  <si>
    <t>Montáž větrací mřížky na kruhové potrubí D přes 100 do 200 mm</t>
  </si>
  <si>
    <t>516931228</t>
  </si>
  <si>
    <t>Montáž ostatních zařízení větrací mřížky na kruhové potrubí, průměru přes 100 do 200 mm</t>
  </si>
  <si>
    <t>https://podminky.urs.cz/item/CS_URS_2024_01/751398012</t>
  </si>
  <si>
    <t>2"Z09</t>
  </si>
  <si>
    <t>137</t>
  </si>
  <si>
    <t>42972888</t>
  </si>
  <si>
    <t>mřížka větrací kruhová nerezová se síťkou a krytem D 150mm</t>
  </si>
  <si>
    <t>1826571609</t>
  </si>
  <si>
    <t>138</t>
  </si>
  <si>
    <t>751111051</t>
  </si>
  <si>
    <t>Montáž ventilátoru axiálního nízkotlakého podhledového D do 100 mm</t>
  </si>
  <si>
    <t>-638875250</t>
  </si>
  <si>
    <t>Montáž ventilátoru axiálního nízkotlakého podhledového, průměru do 100 mm</t>
  </si>
  <si>
    <t>https://podminky.urs.cz/item/CS_URS_2024_01/751111051</t>
  </si>
  <si>
    <t>1" Z07</t>
  </si>
  <si>
    <t>139</t>
  </si>
  <si>
    <t>42914504</t>
  </si>
  <si>
    <t>ventilátor axiální tichý malý plastový s infračidlem IP45 výkon 8-13W D 100mm</t>
  </si>
  <si>
    <t>575940661</t>
  </si>
  <si>
    <t>140</t>
  </si>
  <si>
    <t>751111052</t>
  </si>
  <si>
    <t>Montáž ventilátoru axiálního nízkotlakého podhledového D přes 100 do 200 mm</t>
  </si>
  <si>
    <t>-2086709997</t>
  </si>
  <si>
    <t>Montáž ventilátoru axiálního nízkotlakého podhledového, průměru přes 100 do 200 mm</t>
  </si>
  <si>
    <t>https://podminky.urs.cz/item/CS_URS_2024_01/751111052</t>
  </si>
  <si>
    <t>2" Z06</t>
  </si>
  <si>
    <t>141</t>
  </si>
  <si>
    <t>42914506</t>
  </si>
  <si>
    <t>ventilátor axiální tichý malý plastový s nastavitelným doběhem IP45 výkon 15-20W D 200mm</t>
  </si>
  <si>
    <t>977059874</t>
  </si>
  <si>
    <t>142</t>
  </si>
  <si>
    <t>751322011</t>
  </si>
  <si>
    <t>Montáž talířového ventilu D do 100 mm</t>
  </si>
  <si>
    <t>-1018279042</t>
  </si>
  <si>
    <t>Montáž talířových ventilů, anemostatů, dýz talířového ventilu, průměru do 100 mm</t>
  </si>
  <si>
    <t>https://podminky.urs.cz/item/CS_URS_2024_01/751322011</t>
  </si>
  <si>
    <t>143</t>
  </si>
  <si>
    <t>42972201</t>
  </si>
  <si>
    <t>ventil talířový pro přívod a odvod vzduchu plastový D 100mm</t>
  </si>
  <si>
    <t>-78460351</t>
  </si>
  <si>
    <t>144</t>
  </si>
  <si>
    <t>751322012</t>
  </si>
  <si>
    <t>Montáž talířového ventilu D přes 100 do 200 mm</t>
  </si>
  <si>
    <t>671421197</t>
  </si>
  <si>
    <t>Montáž talířových ventilů, anemostatů, dýz talířového ventilu, průměru přes 100 do 200 mm</t>
  </si>
  <si>
    <t>https://podminky.urs.cz/item/CS_URS_2024_01/751322012</t>
  </si>
  <si>
    <t>2*2" Z06</t>
  </si>
  <si>
    <t>145</t>
  </si>
  <si>
    <t>42972203</t>
  </si>
  <si>
    <t>ventil talířový pro přívod a odvod vzduchu plastový D 150mm</t>
  </si>
  <si>
    <t>774670115</t>
  </si>
  <si>
    <t>146</t>
  </si>
  <si>
    <t>751514762</t>
  </si>
  <si>
    <t>Montáž protidešťové stříšky nebo výfukové hlavice do plechového potrubí kruhové s přírubou D přes 100 do 200 mm</t>
  </si>
  <si>
    <t>-79349493</t>
  </si>
  <si>
    <t>Montáž protidešťové stříšky nebo výfukové hlavice do plechového potrubí kruhové s přírubou, průměru přes 100 do 200 mm</t>
  </si>
  <si>
    <t>https://podminky.urs.cz/item/CS_URS_2024_01/751514762</t>
  </si>
  <si>
    <t xml:space="preserve">1"radon </t>
  </si>
  <si>
    <t>147</t>
  </si>
  <si>
    <t>42974004</t>
  </si>
  <si>
    <t>stříška protidešťová s lemem Pz D 150mm</t>
  </si>
  <si>
    <t>519637969</t>
  </si>
  <si>
    <t>148</t>
  </si>
  <si>
    <t>822508306</t>
  </si>
  <si>
    <t>149</t>
  </si>
  <si>
    <t>170072342</t>
  </si>
  <si>
    <t>150</t>
  </si>
  <si>
    <t>751510041</t>
  </si>
  <si>
    <t>Vzduchotechnické potrubí z pozinkovaného plechu kruhové spirálně vinutá trouba bez příruby D do 100 mm</t>
  </si>
  <si>
    <t>1368976511</t>
  </si>
  <si>
    <t>Vzduchotechnické potrubí z pozinkovaného plechu kruhové, trouba spirálně vinutá bez příruby, průměru do 100 mm</t>
  </si>
  <si>
    <t>https://podminky.urs.cz/item/CS_URS_2024_01/751510041</t>
  </si>
  <si>
    <t>1,05"Z07</t>
  </si>
  <si>
    <t>151</t>
  </si>
  <si>
    <t>751510042</t>
  </si>
  <si>
    <t>Vzduchotechnické potrubí z pozinkovaného plechu kruhové spirálně vinutá trouba bez příruby D přes 100 do 200 mm</t>
  </si>
  <si>
    <t>-199784121</t>
  </si>
  <si>
    <t>Vzduchotechnické potrubí z pozinkovaného plechu kruhové, trouba spirálně vinutá bez příruby, průměru přes 100 do 200 mm</t>
  </si>
  <si>
    <t>https://podminky.urs.cz/item/CS_URS_2024_01/751510042</t>
  </si>
  <si>
    <t>2*1,1" Z06</t>
  </si>
  <si>
    <t>2*0,51"Z09</t>
  </si>
  <si>
    <t>152</t>
  </si>
  <si>
    <t>751526735</t>
  </si>
  <si>
    <t>Montáž protidešťové stříšky nebo výfukové hlavice do plastového potrubí kruhové s přírubou D do 100 mm</t>
  </si>
  <si>
    <t>1489856854</t>
  </si>
  <si>
    <t>Montáž protidešťové stříšky nebo výfukové hlavice do plastového potrubí kruhové s přírubou, průměru do 100 mm</t>
  </si>
  <si>
    <t>https://podminky.urs.cz/item/CS_URS_2024_01/751526735</t>
  </si>
  <si>
    <t>1"větrání Z07</t>
  </si>
  <si>
    <t>153</t>
  </si>
  <si>
    <t>42974020</t>
  </si>
  <si>
    <t>stříška protidešťová plastová s pevnou přírubou PP D 110mm</t>
  </si>
  <si>
    <t>1714098589</t>
  </si>
  <si>
    <t>154</t>
  </si>
  <si>
    <t>998751121</t>
  </si>
  <si>
    <t>Přesun hmot tonážní pro vzduchotechniku ruční v objektech v do 12 m</t>
  </si>
  <si>
    <t>406119044</t>
  </si>
  <si>
    <t>Přesun hmot pro vzduchotechniku stanovený z hmotnosti přesunovaného materiálu vodorovná dopravní vzdálenost do 100 m ruční (bez užití mechanizace) v objektech výšky do 12 m</t>
  </si>
  <si>
    <t>https://podminky.urs.cz/item/CS_URS_2024_01/998751121</t>
  </si>
  <si>
    <t>762</t>
  </si>
  <si>
    <t>Konstrukce tesařské</t>
  </si>
  <si>
    <t>155</t>
  </si>
  <si>
    <t>762361313</t>
  </si>
  <si>
    <t>Konstrukční a vyrovnávací vrstva pod klempířské prvky (atiky) z desek dřevoštěpkových tl 25 mm</t>
  </si>
  <si>
    <t>-1547091392</t>
  </si>
  <si>
    <t>Konstrukční vrstva pod klempířské prvky pro oplechování horních ploch zdí a nadezdívek (atik) z desek dřevoštěpkových šroubovaných do podkladu, tloušťky desky 25 mm</t>
  </si>
  <si>
    <t>https://podminky.urs.cz/item/CS_URS_2024_01/762361313</t>
  </si>
  <si>
    <t>ATIKA</t>
  </si>
  <si>
    <t>156</t>
  </si>
  <si>
    <t>762951017</t>
  </si>
  <si>
    <t>Montáž podkladního roštu terasy z volně položených dřevoplastových nebo Al profilů osové vzdálenosti podpěr přes 300 do 500 mm</t>
  </si>
  <si>
    <t>378721551</t>
  </si>
  <si>
    <t>Montáž terasy podkladního roštu, z profilů dřevoplastových nebo hliníkových, osové vzdálenosti podpěr volně položených, osové vzdálenosti podpěr přes 300 do 500 mm</t>
  </si>
  <si>
    <t>https://podminky.urs.cz/item/CS_URS_2024_01/762951017</t>
  </si>
  <si>
    <t>157</t>
  </si>
  <si>
    <t>60791138</t>
  </si>
  <si>
    <t>profil podkladový dřevoplastový pro terasová dřevoplastová prkna 50x50mm</t>
  </si>
  <si>
    <t>826530466</t>
  </si>
  <si>
    <t>40,21*3,78 'Přepočtené koeficientem množství</t>
  </si>
  <si>
    <t>158</t>
  </si>
  <si>
    <t>762952044</t>
  </si>
  <si>
    <t>Montáž teras z prken š do 140 mm z dřevoplastu skrytým spojem na podkladní dřevoplastový rošt</t>
  </si>
  <si>
    <t>-1838609466</t>
  </si>
  <si>
    <t>Montáž terasy nášlapné vrstvy z prken z dřevoplastu spojovaných skrytými spojkami na podkladní rošt dřevoplastový, šířky do 140 mm</t>
  </si>
  <si>
    <t>https://podminky.urs.cz/item/CS_URS_2024_01/762952044</t>
  </si>
  <si>
    <t>159</t>
  </si>
  <si>
    <t>60791115</t>
  </si>
  <si>
    <t>prkno terasové dřevoplastové š 137 mm tl 23mm, imitace meranti</t>
  </si>
  <si>
    <t>-1937346408</t>
  </si>
  <si>
    <t>40,21*7,884 'Přepočtené koeficientem množství</t>
  </si>
  <si>
    <t>160</t>
  </si>
  <si>
    <t>998762121</t>
  </si>
  <si>
    <t>Přesun hmot tonážní pro kce tesařské ruční v objektech v do 6 m</t>
  </si>
  <si>
    <t>-1970676761</t>
  </si>
  <si>
    <t>Přesun hmot pro konstrukce tesařské stanovený z hmotnosti přesunovaného materiálu vodorovná dopravní vzdálenost do 50 m ruční (bez užití mechanizace) v objektech výšky do 6 m</t>
  </si>
  <si>
    <t>https://podminky.urs.cz/item/CS_URS_2024_01/998762121</t>
  </si>
  <si>
    <t>763</t>
  </si>
  <si>
    <t>Konstrukce suché výstavby</t>
  </si>
  <si>
    <t>161</t>
  </si>
  <si>
    <t>763121590</t>
  </si>
  <si>
    <t>SDK stěna předsazená pro osazení závěsného WC tl 150 - 250 mm profil CW+UW 50 desky 2xH2 12,5 bez TI</t>
  </si>
  <si>
    <t>-1873574253</t>
  </si>
  <si>
    <t>Stěna předsazená ze sádrokartonových desek pro osazení závěsného WC s nosnou konstrukcí z ocelových profilů CW, UW dvojitě opláštěná deskami impregnovanými H2 tl. 2x12,5 mm bez izolace, stěna tl. 150 - 250 mm, profil 50</t>
  </si>
  <si>
    <t>https://podminky.urs.cz/item/CS_URS_2024_01/763121590</t>
  </si>
  <si>
    <t>1,35*1,8" m.č. 3</t>
  </si>
  <si>
    <t>1,35*1,46" m.č. 6</t>
  </si>
  <si>
    <t>1,35*1,46" m.č. 10</t>
  </si>
  <si>
    <t>1,35*0,8" m.č. 11</t>
  </si>
  <si>
    <t>162</t>
  </si>
  <si>
    <t>763121612</t>
  </si>
  <si>
    <t>Montáž nosné konstrukce z profilů CD a UD SDK stěna předsazená</t>
  </si>
  <si>
    <t>-1490334842</t>
  </si>
  <si>
    <t>Stěna předsazená ze sádrokartonových desek montáž nosné konstrukce z profilů CD a UD</t>
  </si>
  <si>
    <t>https://podminky.urs.cz/item/CS_URS_2024_01/763121612</t>
  </si>
  <si>
    <t xml:space="preserve">39"lamino obklad stěn viz. v.č. D.1.6 </t>
  </si>
  <si>
    <t>163</t>
  </si>
  <si>
    <t>59030626</t>
  </si>
  <si>
    <t>profil pro stropní konstrukce a předsazené stěny CD 60</t>
  </si>
  <si>
    <t>-1773359181</t>
  </si>
  <si>
    <t>39/0,6</t>
  </si>
  <si>
    <t>164</t>
  </si>
  <si>
    <t>763183111</t>
  </si>
  <si>
    <t>Montáž pouzdra posuvných dveří s jednou kapsou pro jedno křídlo š do 800 mm do SDK příčky</t>
  </si>
  <si>
    <t>866423300</t>
  </si>
  <si>
    <t>Výplně otvorů konstrukcí ze sádrokartonových desek montáž stavebního pouzdra posuvných dveří do sádrokartonové příčky s jednou kapsou pro jedno dveřní křídlo, průchozí šířky do 800 mm</t>
  </si>
  <si>
    <t>https://podminky.urs.cz/item/CS_URS_2024_01/763183111</t>
  </si>
  <si>
    <t>2" odkaz 7</t>
  </si>
  <si>
    <t>165</t>
  </si>
  <si>
    <t>55331612</t>
  </si>
  <si>
    <t>pouzdro stavební posuvných dveří jednopouzdrové 800mm standardní rozměr</t>
  </si>
  <si>
    <t>721868481</t>
  </si>
  <si>
    <t>166</t>
  </si>
  <si>
    <t>763411211</t>
  </si>
  <si>
    <t>Dělící přepážky k pisoárům, desky s HPL - laminátem tl 19,6 mm</t>
  </si>
  <si>
    <t>-601176086</t>
  </si>
  <si>
    <t>Sanitární příčky vhodné do mokrého prostředí dělící přepážky k pisoárům z dřevotřískových desek s HPL-laminátem tl. 19,6 mm</t>
  </si>
  <si>
    <t>https://podminky.urs.cz/item/CS_URS_2024_01/763411211</t>
  </si>
  <si>
    <t>2*(0,6*0,95)" Z10</t>
  </si>
  <si>
    <t>167</t>
  </si>
  <si>
    <t>998763331</t>
  </si>
  <si>
    <t>Přesun hmot tonážní pro konstrukce montované z desek ruční v objektech v do 6 m</t>
  </si>
  <si>
    <t>837829924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</si>
  <si>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do 6 m</t>
  </si>
  <si>
    <t>https://podminky.urs.cz/item/CS_URS_2024_01/998763331</t>
  </si>
  <si>
    <t>764</t>
  </si>
  <si>
    <t>Konstrukce klempířské</t>
  </si>
  <si>
    <t>168</t>
  </si>
  <si>
    <t>764216603</t>
  </si>
  <si>
    <t>Oplechování rovných parapetů mechanicky kotvené z Pz s povrchovou úpravou rš 250 mm</t>
  </si>
  <si>
    <t>-192497952</t>
  </si>
  <si>
    <t>Oplechování parapetů z pozinkovaného plechu s povrchovou úpravou rovných mechanicky kotvené, bez rohů rš 250 mm</t>
  </si>
  <si>
    <t>https://podminky.urs.cz/item/CS_URS_2024_01/764216603</t>
  </si>
  <si>
    <t>12,5" K01</t>
  </si>
  <si>
    <t>169</t>
  </si>
  <si>
    <t>998764121</t>
  </si>
  <si>
    <t>Přesun hmot tonážní pro konstrukce klempířské ruční v objektech v do 6 m</t>
  </si>
  <si>
    <t>-470159982</t>
  </si>
  <si>
    <t>Přesun hmot pro konstrukce klempířské stanovený z hmotnosti přesunovaného materiálu vodorovná dopravní vzdálenost do 50 m ruční (bez užtití mechanizace) v objektech výšky do 6 m</t>
  </si>
  <si>
    <t>https://podminky.urs.cz/item/CS_URS_2024_01/998764121</t>
  </si>
  <si>
    <t>766</t>
  </si>
  <si>
    <t>Konstrukce truhlářské</t>
  </si>
  <si>
    <t>170</t>
  </si>
  <si>
    <t>766416243</t>
  </si>
  <si>
    <t>Montáž obložení stěn pl přes 5 m2 panely z aglomerovaných desek přes 1,50 m2</t>
  </si>
  <si>
    <t>17789155</t>
  </si>
  <si>
    <t>Montáž obložení stěn panely obkladovými plochy přes 5 m2 z aglomerovaných desek, plochy přes 1,50 m2</t>
  </si>
  <si>
    <t>https://podminky.urs.cz/item/CS_URS_2024_01/766416243</t>
  </si>
  <si>
    <t>171</t>
  </si>
  <si>
    <t>624320R</t>
  </si>
  <si>
    <t>deska z laminované dřevotřísky tl. 18 mm, dekor světlý přírodní dub, strukturovaný povrch, reakce na oheň B, index šíření plamane max. 75 mm/min.</t>
  </si>
  <si>
    <t>1071806387</t>
  </si>
  <si>
    <t>39*1,2 'Přepočtené koeficientem množství</t>
  </si>
  <si>
    <t>172</t>
  </si>
  <si>
    <t>766417441</t>
  </si>
  <si>
    <t>Montáž provětrávané fasády pl přes 5 m2 z dřevěných profilů š přes 100 mm tl do 20 mm</t>
  </si>
  <si>
    <t>-427376248</t>
  </si>
  <si>
    <t>Montáž provětrávané fasády z dřevěných profilů plochy přes 5 m2 šířky profilu přes 100 mm, tloušťky do 20 mm</t>
  </si>
  <si>
    <t>https://podminky.urs.cz/item/CS_URS_2024_01/766417441</t>
  </si>
  <si>
    <t>fasády odkaz C</t>
  </si>
  <si>
    <t>2,98*(1,91*10+1,925*6)</t>
  </si>
  <si>
    <t>-2*3,811</t>
  </si>
  <si>
    <t>-11*0,7644</t>
  </si>
  <si>
    <t>-2*2,98</t>
  </si>
  <si>
    <t>173</t>
  </si>
  <si>
    <t>766417531</t>
  </si>
  <si>
    <t>Montáž obložení ostění, parapetu a nadpraží u dřevěných fasád</t>
  </si>
  <si>
    <t>1768096963</t>
  </si>
  <si>
    <t>Montáž provětrávané fasády z dřevěných profilů obložení ostění, parapetu a nadpraží</t>
  </si>
  <si>
    <t>https://podminky.urs.cz/item/CS_URS_2024_01/766417531</t>
  </si>
  <si>
    <t>(0,78+0,97+0,97)*11</t>
  </si>
  <si>
    <t>(1,0+3,02+3,02)*2</t>
  </si>
  <si>
    <t>(1,925+2,02+2,02)*2</t>
  </si>
  <si>
    <t>0,2*55,930</t>
  </si>
  <si>
    <t>174</t>
  </si>
  <si>
    <t>611911R</t>
  </si>
  <si>
    <t xml:space="preserve">prkno pro obklad fasád tl. 20 mm, 4str hoblované, dřevina meranti </t>
  </si>
  <si>
    <t>-1701486382</t>
  </si>
  <si>
    <t>69,347+11,186</t>
  </si>
  <si>
    <t>80,533*1,1 'Přepočtené koeficientem množství</t>
  </si>
  <si>
    <t>175</t>
  </si>
  <si>
    <t>766417511</t>
  </si>
  <si>
    <t>Montáž podkladového roštu jednoduchého pro montáž dřevěných vodorovných profilů provětrávané fasády</t>
  </si>
  <si>
    <t>532228235</t>
  </si>
  <si>
    <t>Montáž provětrávané fasády z dřevěných profilů podkladového roštu jednoduchého pro vodorovné profily</t>
  </si>
  <si>
    <t>https://podminky.urs.cz/item/CS_URS_2024_01/766417511</t>
  </si>
  <si>
    <t>70/0,6</t>
  </si>
  <si>
    <t>176</t>
  </si>
  <si>
    <t>60514114</t>
  </si>
  <si>
    <t>řezivo jehličnaté lať impregnovaná dl 4 m</t>
  </si>
  <si>
    <t>-2073514379</t>
  </si>
  <si>
    <t>177</t>
  </si>
  <si>
    <t>766621212</t>
  </si>
  <si>
    <t>Montáž dřevěných oken plochy přes 1 m2 otevíravých výšky do 2,5 m s rámem do zdiva</t>
  </si>
  <si>
    <t>1813594040</t>
  </si>
  <si>
    <t>Montáž oken dřevěných včetně montáže rámu plochy přes 1 m2 otevíravých do zdiva, výšky přes 1,5 do 2,5 m</t>
  </si>
  <si>
    <t>https://podminky.urs.cz/item/CS_URS_2024_01/766621212</t>
  </si>
  <si>
    <t>2*(1,925*2,02)" odkaz 11</t>
  </si>
  <si>
    <t>1,925*2,02" odkaz 12</t>
  </si>
  <si>
    <t>178</t>
  </si>
  <si>
    <t>odkaz 11</t>
  </si>
  <si>
    <t>Dvoudílné, dřevěné, otevíravé okno, aktivní křídlo, výklopné,  izolační trojsklo, rozměr 1925/2020mm, kompletní dodávka viz odkaz 11</t>
  </si>
  <si>
    <t>613575076</t>
  </si>
  <si>
    <t>179</t>
  </si>
  <si>
    <t>766621622</t>
  </si>
  <si>
    <t>Montáž dřevěných oken plochy do 1 m2 zdvojených otevíravých do zdiva</t>
  </si>
  <si>
    <t>3788363</t>
  </si>
  <si>
    <t>Montáž oken dřevěných plochy do 1 m2 včetně montáže rámu otevíravých do zdiva</t>
  </si>
  <si>
    <t>https://podminky.urs.cz/item/CS_URS_2024_01/766621622</t>
  </si>
  <si>
    <t>11" odkaz 12</t>
  </si>
  <si>
    <t>180</t>
  </si>
  <si>
    <t>odkaz 12</t>
  </si>
  <si>
    <t>Jednodílné, dřevěné, výklopné okno, izolační trojsklo, rozměr 780/950mm, kompletní dodávka viz odkaz 12</t>
  </si>
  <si>
    <t>789951107</t>
  </si>
  <si>
    <t>181</t>
  </si>
  <si>
    <t>766622216</t>
  </si>
  <si>
    <t>Montáž plastových oken plochy do 1 m2 otevíravých s rámem do zdiva</t>
  </si>
  <si>
    <t>1296921005</t>
  </si>
  <si>
    <t>Montáž oken plastových plochy do 1 m2 včetně montáže rámu otevíravých do zdiva</t>
  </si>
  <si>
    <t>https://podminky.urs.cz/item/CS_URS_2024_01/766622216</t>
  </si>
  <si>
    <t>1" odkaz 14</t>
  </si>
  <si>
    <t>182</t>
  </si>
  <si>
    <t>odkaz 14</t>
  </si>
  <si>
    <t>Výlez na plochou střechu, rám z vícekomorových PVC profilů, manuální ovládání, tepelně izolační, rozměr 700/1300mm, kompletní dodávka viz odkaz 14</t>
  </si>
  <si>
    <t>-717323678</t>
  </si>
  <si>
    <t>183</t>
  </si>
  <si>
    <t>766660152</t>
  </si>
  <si>
    <t>Montáž nadsvětlíkových křídel v přes 500 mm masivní dřevo do dřevěné rámové zárubně</t>
  </si>
  <si>
    <t>-1419154781</t>
  </si>
  <si>
    <t>Montáž dveřních křídel dřevěných nebo plastových otevíravých do dřevěné rámové zárubně nadsvětlíkových křídel, výšky přes 500 mm</t>
  </si>
  <si>
    <t>https://podminky.urs.cz/item/CS_URS_2024_01/766660152</t>
  </si>
  <si>
    <t>2" odkaz 3</t>
  </si>
  <si>
    <t>2" odkaz 4</t>
  </si>
  <si>
    <t>184</t>
  </si>
  <si>
    <t>766660172</t>
  </si>
  <si>
    <t>Montáž dveřních křídel otvíravých jednokřídlových š přes 0,8 m do obložkové zárubně</t>
  </si>
  <si>
    <t>-185821834</t>
  </si>
  <si>
    <t>Montáž dveřních křídel dřevěných nebo plastových otevíravých do obložkové zárubně povrchově upravených jednokřídlových, šířky přes 800 mm</t>
  </si>
  <si>
    <t>https://podminky.urs.cz/item/CS_URS_2024_01/766660172</t>
  </si>
  <si>
    <t>1" odkaz 2</t>
  </si>
  <si>
    <t>2" odkaz 5</t>
  </si>
  <si>
    <t>185</t>
  </si>
  <si>
    <t>odkaz 2</t>
  </si>
  <si>
    <t>Nové, vnitřní, plné, hladké dveře vč. obložkové zárubně, CPL laminátové, rozměr 900/1970mm, kompletní dodávka viz odkaz 2</t>
  </si>
  <si>
    <t>-485766912</t>
  </si>
  <si>
    <t>186</t>
  </si>
  <si>
    <t>odkaz 4</t>
  </si>
  <si>
    <t>Nové, vntřní, prosklené dveře s nadsvětlíkem vč. obložkové zárubně, CPL laminátové, rozměr 900/1970 + 1050mm, kompletní dodávka viz odkaz 4</t>
  </si>
  <si>
    <t>-1361848607</t>
  </si>
  <si>
    <t>187</t>
  </si>
  <si>
    <t>odkaz 5</t>
  </si>
  <si>
    <t>Nové, vntřní, prosklené dveře vč. obložkové zárubně, CPL laminátové, rozměr 900/1970mm, kompletní dodávka viz odkaz 5</t>
  </si>
  <si>
    <t>-1141170741</t>
  </si>
  <si>
    <t>188</t>
  </si>
  <si>
    <t>766660181</t>
  </si>
  <si>
    <t>Montáž dveřních křídel otvíravých jednokřídlových š do 0,8 m požárních do obložkové zárubně</t>
  </si>
  <si>
    <t>1789598072</t>
  </si>
  <si>
    <t>Montáž dveřních křídel dřevěných nebo plastových otevíravých do obložkové zárubně protipožárních jednokřídlových, šířky do 800 mm</t>
  </si>
  <si>
    <t>https://podminky.urs.cz/item/CS_URS_2024_01/766660181</t>
  </si>
  <si>
    <t>2" odkaz 1</t>
  </si>
  <si>
    <t>189</t>
  </si>
  <si>
    <t>odkaz 1</t>
  </si>
  <si>
    <t>Nové, vnitřní, plné, hladké dveře vč. obložkové zárubně, CPL laminátové, PO - EW 30 DP3-C, rozměr 800/1970mm, kompletní dodávka viz odkaz 1</t>
  </si>
  <si>
    <t>-1387371497</t>
  </si>
  <si>
    <t>190</t>
  </si>
  <si>
    <t>766660182</t>
  </si>
  <si>
    <t>Montáž dveřních křídel otvíravých jednokřídlových š přes 0,8 m požárních do obložkové zárubně</t>
  </si>
  <si>
    <t>1587305354</t>
  </si>
  <si>
    <t>Montáž dveřních křídel dřevěných nebo plastových otevíravých do obložkové zárubně protipožárních jednokřídlových, šířky přes 800 mm</t>
  </si>
  <si>
    <t>https://podminky.urs.cz/item/CS_URS_2024_01/766660182</t>
  </si>
  <si>
    <t>191</t>
  </si>
  <si>
    <t>odkaz 3</t>
  </si>
  <si>
    <t>Nové, vntřní, prosklené dveře s nadsvětlíkem vč. obložkové zárubně, CPL laminátové, PO - EW 30 DP3-C, rozměr 900/1970 + 1050mm, kompletní dodávka viz odkaz 3</t>
  </si>
  <si>
    <t>813651922</t>
  </si>
  <si>
    <t>192</t>
  </si>
  <si>
    <t>766660183</t>
  </si>
  <si>
    <t>Montáž dveřních křídel otvíravých dvoukřídlových požárních do obložkové zárubně</t>
  </si>
  <si>
    <t>1018168088</t>
  </si>
  <si>
    <t>Montáž dveřních křídel dřevěných nebo plastových otevíravých do obložkové zárubně protipožárních dvoukřídlových jakékoliv šířky</t>
  </si>
  <si>
    <t>https://podminky.urs.cz/item/CS_URS_2024_01/766660183</t>
  </si>
  <si>
    <t>1" odkaz 6</t>
  </si>
  <si>
    <t>193</t>
  </si>
  <si>
    <t>odkaz 6</t>
  </si>
  <si>
    <t>Nové, vnitřní, dvoukřídlé, plné, hladké dveře vč. obložkové zárubně, CPL laminátové, PO - EW 30 DP3-C, rozměr 1800/1970mm, kompletní dodávka viz odkaz 6</t>
  </si>
  <si>
    <t>119002691</t>
  </si>
  <si>
    <t>194</t>
  </si>
  <si>
    <t>766660311</t>
  </si>
  <si>
    <t>Montáž posuvných dveří jednokřídlových průchozí š do 800 mm do pouzdra s jednou kapsou</t>
  </si>
  <si>
    <t>10801515</t>
  </si>
  <si>
    <t>Montáž dveřních křídel dřevěných nebo plastových posuvných dveří do pouzdra s jednou kapsou jednokřídlových, průchozí šířky do 800 mm</t>
  </si>
  <si>
    <t>https://podminky.urs.cz/item/CS_URS_2024_01/766660311</t>
  </si>
  <si>
    <t>195</t>
  </si>
  <si>
    <t>odkaz 7</t>
  </si>
  <si>
    <t>Nové, vnitřní, posuvné, plné, hladké dveře vč. obložkové zárubně, CPL laminátové do pouzdra ve zděné příčce, rozměr 800/1970mm, kompletní dodávka viz odkaz 7</t>
  </si>
  <si>
    <t>1299738957</t>
  </si>
  <si>
    <t>196</t>
  </si>
  <si>
    <t>766660421</t>
  </si>
  <si>
    <t>Montáž vchodových dveří včetně rámu jednokřídlových s nadsvětlíkem do zdiva</t>
  </si>
  <si>
    <t>-930243600</t>
  </si>
  <si>
    <t>Montáž vchodových dveří včetně rámu do zdiva jednokřídlových s nadsvětlíkem</t>
  </si>
  <si>
    <t>https://podminky.urs.cz/item/CS_URS_2024_01/766660421</t>
  </si>
  <si>
    <t>2" odkaz 8</t>
  </si>
  <si>
    <t>197</t>
  </si>
  <si>
    <t>odkaz 8</t>
  </si>
  <si>
    <t>Nové, vnější, dřevěné dveře s výklopným nadsvětlíkem - ovládaný táhlem, dřevěný rám, rozměr 900/1970 + 1050mm, kompletní dodávka viz odkaz 8</t>
  </si>
  <si>
    <t>556501328</t>
  </si>
  <si>
    <t>198</t>
  </si>
  <si>
    <t>766660461</t>
  </si>
  <si>
    <t>Montáž vchodových dveří včetně rámu dvoukřídlových s nadsvětlíkem do zdiva</t>
  </si>
  <si>
    <t>-1913527131</t>
  </si>
  <si>
    <t>Montáž vchodových dveří včetně rámu do zdiva dvoukřídlových s nadsvětlíkem</t>
  </si>
  <si>
    <t>https://podminky.urs.cz/item/CS_URS_2024_01/766660461</t>
  </si>
  <si>
    <t>2" odkaz 9</t>
  </si>
  <si>
    <t>6" odkaz 10</t>
  </si>
  <si>
    <t>199</t>
  </si>
  <si>
    <t>odkaz 9</t>
  </si>
  <si>
    <t>Nové, vnější, dvoukřídlé, dřevěné dveře 1465/1970mm, s pevným dvoudílným nadsvětlíkem,  dřevěný rám, trojsklo, rozměr 1625/2980mm, kompletní dodávka viz odkaz 9</t>
  </si>
  <si>
    <t>-1986392372</t>
  </si>
  <si>
    <t>200</t>
  </si>
  <si>
    <t>odkaz 10</t>
  </si>
  <si>
    <t>Nové, vnější, dvoukřídlé, dřevěné dveře 1765/1970mm, s pevným dvoudílným nadsvětlíkem,  dřevěný rám, trojsklo, rozměr 1925/2980mm, kompletní dodávka viz odkaz 10</t>
  </si>
  <si>
    <t>480822889</t>
  </si>
  <si>
    <t>201</t>
  </si>
  <si>
    <t>766231121</t>
  </si>
  <si>
    <t>Montáž prostupového uzávěru k půdním schodům</t>
  </si>
  <si>
    <t>493056496</t>
  </si>
  <si>
    <t>Montáž sklápěcích schodů na půdu prostupového uzávěru s plechovým víkem</t>
  </si>
  <si>
    <t>https://podminky.urs.cz/item/CS_URS_2024_01/766231121</t>
  </si>
  <si>
    <t>1" Z08</t>
  </si>
  <si>
    <t>202</t>
  </si>
  <si>
    <t>Z08</t>
  </si>
  <si>
    <t>Půdní schody se skládacím kovovým žebříkem (3 díly) vč. výsuvných patek, rozměr 700/1300mm, výška 3020mm, kompletní dodávka viz odkaz Z08</t>
  </si>
  <si>
    <t>-181155439</t>
  </si>
  <si>
    <t>203</t>
  </si>
  <si>
    <t>766682111</t>
  </si>
  <si>
    <t>Montáž zárubní obložkových pro dveře jednokřídlové tl stěny do 170 mm</t>
  </si>
  <si>
    <t>-1163838885</t>
  </si>
  <si>
    <t>Montáž zárubní dřevěných nebo plastových obložkových, pro dveře jednokřídlové, tloušťky stěny do 170 mm</t>
  </si>
  <si>
    <t>https://podminky.urs.cz/item/CS_URS_2024_01/766682111</t>
  </si>
  <si>
    <t>2"odkaz 7</t>
  </si>
  <si>
    <t>204</t>
  </si>
  <si>
    <t>766682112</t>
  </si>
  <si>
    <t>Montáž zárubní obložkových pro dveře jednokřídlové tl stěny přes 170 do 350 mm</t>
  </si>
  <si>
    <t>-412098594</t>
  </si>
  <si>
    <t>Montáž zárubní dřevěných nebo plastových obložkových, pro dveře jednokřídlové, tloušťky stěny přes 170 do 350 mm</t>
  </si>
  <si>
    <t>https://podminky.urs.cz/item/CS_URS_2024_01/766682112</t>
  </si>
  <si>
    <t>205</t>
  </si>
  <si>
    <t>766682211</t>
  </si>
  <si>
    <t>Montáž zárubní obložkových protipožárních pro dveře jednokřídlové tl stěny do 170 mm</t>
  </si>
  <si>
    <t>45979273</t>
  </si>
  <si>
    <t>Montáž zárubní dřevěných nebo plastových obložkových protipožárních, pro dveře jednokřídlové, tloušťky stěny do 170 mm</t>
  </si>
  <si>
    <t>https://podminky.urs.cz/item/CS_URS_2024_01/766682211</t>
  </si>
  <si>
    <t>206</t>
  </si>
  <si>
    <t>766682222</t>
  </si>
  <si>
    <t>Montáž zárubní obložkových protipožárních pro dveře dvoukřídlové tl stěny přes 170 do 350 mm</t>
  </si>
  <si>
    <t>-372791518</t>
  </si>
  <si>
    <t>Montáž zárubní dřevěných nebo plastových obložkových protipožárních, pro dveře dvoukřídlové, tloušťky stěny přes 170 do 350 mm</t>
  </si>
  <si>
    <t>https://podminky.urs.cz/item/CS_URS_2024_01/766682222</t>
  </si>
  <si>
    <t>207</t>
  </si>
  <si>
    <t>998766121</t>
  </si>
  <si>
    <t>Přesun hmot tonážní pro kce truhlářské ruční v objektech v do 6 m</t>
  </si>
  <si>
    <t>-1757471602</t>
  </si>
  <si>
    <t>Přesun hmot pro konstrukce truhlářské stanovený z hmotnosti přesunovaného materiálu vodorovná dopravní vzdálenost do 50 m ruční (bez užití mechanizace) v objektech výšky do 6 m</t>
  </si>
  <si>
    <t>https://podminky.urs.cz/item/CS_URS_2024_01/998766121</t>
  </si>
  <si>
    <t>767</t>
  </si>
  <si>
    <t>Konstrukce zámečnické</t>
  </si>
  <si>
    <t>208</t>
  </si>
  <si>
    <t>767161111</t>
  </si>
  <si>
    <t>Montáž zábradlí rovného z trubek do zdi hm do 20 kg</t>
  </si>
  <si>
    <t>-1901447674</t>
  </si>
  <si>
    <t>Montáž zábradlí rovného z trubek nebo tenkostěnných profilů do zdiva, hmotnosti 1 m zábradlí do 20 kg</t>
  </si>
  <si>
    <t>https://podminky.urs.cz/item/CS_URS_2024_01/767161111</t>
  </si>
  <si>
    <t>1,91" Z03</t>
  </si>
  <si>
    <t>209</t>
  </si>
  <si>
    <t>Z03</t>
  </si>
  <si>
    <t>Ocelové zábradlí s prkny na konci terasy, 3 svislé ocel. Prof. 40/40mm, rozměr 1910/1000mm, žárově pozinkováno, kompletní dodávka viz odkaz Z03</t>
  </si>
  <si>
    <t>-555517953</t>
  </si>
  <si>
    <t>210</t>
  </si>
  <si>
    <t>767531214</t>
  </si>
  <si>
    <t>Montáž vstupních kovových nebo plastových rohoží čisticích zón plochy přes 1,5 do 2 m2</t>
  </si>
  <si>
    <t>-2145696268</t>
  </si>
  <si>
    <t>Montáž vstupních čisticích zón z rohoží kovových nebo plastových plochy přes 1,5 do 2 m2</t>
  </si>
  <si>
    <t>https://podminky.urs.cz/item/CS_URS_2024_01/767531214</t>
  </si>
  <si>
    <t>1" Z04</t>
  </si>
  <si>
    <t>1" Z05</t>
  </si>
  <si>
    <t>211</t>
  </si>
  <si>
    <t>69752070</t>
  </si>
  <si>
    <t>rohož vstupní provedení umělohmotné profily se silon. Kartáčky</t>
  </si>
  <si>
    <t>1083697439</t>
  </si>
  <si>
    <t>1,965*0,85" Z4</t>
  </si>
  <si>
    <t>1,67*1,1 'Přepočtené koeficientem množství</t>
  </si>
  <si>
    <t>212</t>
  </si>
  <si>
    <t>69752100</t>
  </si>
  <si>
    <t>rohož textilní provedení 100% PP, zatavený do měkčeného PVC</t>
  </si>
  <si>
    <t>1694921525</t>
  </si>
  <si>
    <t>2,265*0,8" Z5</t>
  </si>
  <si>
    <t>213</t>
  </si>
  <si>
    <t>767531121</t>
  </si>
  <si>
    <t>Osazení zapuštěného rámu z L profilů k čisticím rohožím</t>
  </si>
  <si>
    <t>-1047361992</t>
  </si>
  <si>
    <t>Montáž vstupních čisticích zón z rohoží osazení rámu mosazného nebo hliníkového zapuštěného z L profilů</t>
  </si>
  <si>
    <t>https://podminky.urs.cz/item/CS_URS_2024_01/767531121</t>
  </si>
  <si>
    <t>2*(1,965+0,85)"Z04</t>
  </si>
  <si>
    <t>2*(2,265+0,8)"Z05</t>
  </si>
  <si>
    <t>214</t>
  </si>
  <si>
    <t>69752160</t>
  </si>
  <si>
    <t>rám pro zapuštění profil L-30/30 25/25 20/30 15/30-Al</t>
  </si>
  <si>
    <t>1627546461</t>
  </si>
  <si>
    <t>11,76*1,1 'Přepočtené koeficientem množství</t>
  </si>
  <si>
    <t>215</t>
  </si>
  <si>
    <t>767114234</t>
  </si>
  <si>
    <t>Montáž stěn a příček rámových zasklených vnějších do zdiva bez požární odolnosti plochy přes 12 do 15 m2</t>
  </si>
  <si>
    <t>1480856321</t>
  </si>
  <si>
    <t>Montáž stěn a příček rámových zasklených z hliníkových nebo ocelových profilů vnějších do zdiva bez požární odolnosti, plochy přes 12 do 15 m2</t>
  </si>
  <si>
    <t>https://podminky.urs.cz/item/CS_URS_2024_01/767114234</t>
  </si>
  <si>
    <t>4,18*3" odkaz 13</t>
  </si>
  <si>
    <t>216</t>
  </si>
  <si>
    <t>odkaz 13</t>
  </si>
  <si>
    <t>Vnější, prosklená, hliníková stěna se vstupními dvoukřídlými dveřmi 1800/1970mm, izolační trojsklo, elektrický zámek, rozměr 4180/3000m, kompletní dodávka viz odkaz 13</t>
  </si>
  <si>
    <t>-1326350743</t>
  </si>
  <si>
    <t>217</t>
  </si>
  <si>
    <t>767220110</t>
  </si>
  <si>
    <t>Montáž zábradlí schodišťového hmotnosti do 15 kg z trubek do zdi</t>
  </si>
  <si>
    <t>2080687040</t>
  </si>
  <si>
    <t>Montáž schodišťového zábradlí z trubek nebo tenkostěnných profilů do zdiva, hmotnosti 1 m zábradlí do 15 kg</t>
  </si>
  <si>
    <t>https://podminky.urs.cz/item/CS_URS_2024_01/767220110</t>
  </si>
  <si>
    <t>4,9" Z02</t>
  </si>
  <si>
    <t>218</t>
  </si>
  <si>
    <t>Z02</t>
  </si>
  <si>
    <t>Ocelová madla na venkovním schodišti, tyč 50/16mm, (2x3ks), kotvené do želbet.stupňů, madla z ocel trubky 50/3mm, žárově pozinkovaná ocel, kompletní dodávka viz odkaz Z02</t>
  </si>
  <si>
    <t>307336455</t>
  </si>
  <si>
    <t>219</t>
  </si>
  <si>
    <t>998767121</t>
  </si>
  <si>
    <t>Přesun hmot tonážní pro zámečnické konstrukce ruční v objektech v do 6 m</t>
  </si>
  <si>
    <t>-211837097</t>
  </si>
  <si>
    <t>Přesun hmot pro zámečnické konstrukce stanovený z hmotnosti přesunovaného materiálu vodorovná dopravní vzdálenost do 50 m ruční (bez užití mechanizace) v objektech výšky do 6 m</t>
  </si>
  <si>
    <t>https://podminky.urs.cz/item/CS_URS_2024_01/998767121</t>
  </si>
  <si>
    <t>771</t>
  </si>
  <si>
    <t>Podlahy z dlaždic</t>
  </si>
  <si>
    <t>220</t>
  </si>
  <si>
    <t>771111011</t>
  </si>
  <si>
    <t>Vysátí podkladu před pokládkou dlažby</t>
  </si>
  <si>
    <t>176936460</t>
  </si>
  <si>
    <t>Příprava podkladu před provedením dlažby vysátí podlah</t>
  </si>
  <si>
    <t>https://podminky.urs.cz/item/CS_URS_2024_01/771111011</t>
  </si>
  <si>
    <t>6,55</t>
  </si>
  <si>
    <t>221</t>
  </si>
  <si>
    <t>771121011</t>
  </si>
  <si>
    <t>Nátěr penetrační na podlahu</t>
  </si>
  <si>
    <t>-7356281</t>
  </si>
  <si>
    <t>Příprava podkladu před provedením dlažby nátěr penetrační na podlahu</t>
  </si>
  <si>
    <t>https://podminky.urs.cz/item/CS_URS_2024_01/771121011</t>
  </si>
  <si>
    <t>222</t>
  </si>
  <si>
    <t>771151011</t>
  </si>
  <si>
    <t>Samonivelační stěrka podlah pevnosti 20 MPa tl 3 mm</t>
  </si>
  <si>
    <t>1973970479</t>
  </si>
  <si>
    <t>Příprava podkladu před provedením dlažby samonivelační stěrka min.pevnosti 20 MPa, tloušťky do 3 mm</t>
  </si>
  <si>
    <t>https://podminky.urs.cz/item/CS_URS_2024_01/771151011</t>
  </si>
  <si>
    <t>223</t>
  </si>
  <si>
    <t>771473112</t>
  </si>
  <si>
    <t>Montáž soklů z dlaždic keramických lepených cementovým standardním lepidlem rovných v přes 65 do 90 mm</t>
  </si>
  <si>
    <t>-1459580767</t>
  </si>
  <si>
    <t>Montáž soklů z dlaždic keramických lepených cementovým standardním lepidlem rovných, výšky přes 65 do 90 mm</t>
  </si>
  <si>
    <t>https://podminky.urs.cz/item/CS_URS_2024_01/771473112</t>
  </si>
  <si>
    <t>11,86</t>
  </si>
  <si>
    <t>13-0,8</t>
  </si>
  <si>
    <t>224</t>
  </si>
  <si>
    <t>59761184</t>
  </si>
  <si>
    <t>sokl keramický mrazuvzdorný povrch hladký/matný tl do 10mm výšky přes 65 do 90mm</t>
  </si>
  <si>
    <t>948035658</t>
  </si>
  <si>
    <t>24,06*1,05 'Přepočtené koeficientem množství</t>
  </si>
  <si>
    <t>225</t>
  </si>
  <si>
    <t>771574414</t>
  </si>
  <si>
    <t>Montáž podlah keramických hladkých lepených cementovým flexibilním lepidlem přes 4 do 6 ks/m2</t>
  </si>
  <si>
    <t>-230463276</t>
  </si>
  <si>
    <t>Montáž podlah z dlaždic keramických lepených cementovým flexibilním lepidlem hladkých, tloušťky do 10 mm přes 4 do 6 ks/m2</t>
  </si>
  <si>
    <t>https://podminky.urs.cz/item/CS_URS_2024_01/771574414</t>
  </si>
  <si>
    <t>226</t>
  </si>
  <si>
    <t>59761153</t>
  </si>
  <si>
    <t>dlažba keramická slinutá mrazuvzdorná R10/A povrch hladký/matný tl do 10mm přes 4 do 6ks/m2</t>
  </si>
  <si>
    <t>38842030</t>
  </si>
  <si>
    <t>P</t>
  </si>
  <si>
    <t>Poznámka k položce:_x000D_
(Součinitel smykového tření je nejméně 0,5 + tg α)</t>
  </si>
  <si>
    <t>36,77*1,05 'Přepočtené koeficientem množství</t>
  </si>
  <si>
    <t>227</t>
  </si>
  <si>
    <t>771591112</t>
  </si>
  <si>
    <t>Izolace pod dlažbu nátěrem nebo stěrkou ve dvou vrstvách</t>
  </si>
  <si>
    <t>-159266144</t>
  </si>
  <si>
    <t>Izolace podlahy pod dlažbu nátěrem nebo stěrkou ve dvou vrstvách</t>
  </si>
  <si>
    <t>https://podminky.urs.cz/item/CS_URS_2024_01/771591112</t>
  </si>
  <si>
    <t>228</t>
  </si>
  <si>
    <t>998771121</t>
  </si>
  <si>
    <t>Přesun hmot tonážní pro podlahy z dlaždic ruční v objektech v do 6 m</t>
  </si>
  <si>
    <t>-1914461380</t>
  </si>
  <si>
    <t>Přesun hmot pro podlahy z dlaždic stanovený z hmotnosti přesunovaného materiálu vodorovná dopravní vzdálenost do 50 m ruční (bez užití mechanizace) v objektech výšky do 6 m</t>
  </si>
  <si>
    <t>https://podminky.urs.cz/item/CS_URS_2024_01/998771121</t>
  </si>
  <si>
    <t>776</t>
  </si>
  <si>
    <t>Podlahy povlakové</t>
  </si>
  <si>
    <t>229</t>
  </si>
  <si>
    <t>776111311</t>
  </si>
  <si>
    <t>Vysátí podkladu povlakových podlah</t>
  </si>
  <si>
    <t>-692242387</t>
  </si>
  <si>
    <t>Příprava podkladu povlakových podlah a stěn vysátí podlah</t>
  </si>
  <si>
    <t>https://podminky.urs.cz/item/CS_URS_2024_01/776111311</t>
  </si>
  <si>
    <t>230</t>
  </si>
  <si>
    <t>776121112</t>
  </si>
  <si>
    <t>Vodou ředitelná penetrace savého podkladu povlakových podlah</t>
  </si>
  <si>
    <t>-1326292129</t>
  </si>
  <si>
    <t>Příprava podkladu povlakových podlah a stěn penetrace vodou ředitelná podlah</t>
  </si>
  <si>
    <t>https://podminky.urs.cz/item/CS_URS_2024_01/776121112</t>
  </si>
  <si>
    <t>231</t>
  </si>
  <si>
    <t>776141111</t>
  </si>
  <si>
    <t>Stěrka podlahová nivelační pro vyrovnání podkladu povlakových podlah pevnosti 20 MPa tl do 3 mm</t>
  </si>
  <si>
    <t>833791131</t>
  </si>
  <si>
    <t>Příprava podkladu povlakových podlah a stěn vyrovnání samonivelační stěrkou podlah min.pevnosti 20 MPa, tloušťky do 3 mm</t>
  </si>
  <si>
    <t>https://podminky.urs.cz/item/CS_URS_2024_01/776141111</t>
  </si>
  <si>
    <t>232</t>
  </si>
  <si>
    <t>776251111</t>
  </si>
  <si>
    <t>Lepení pásů z přírodního linolea (marmolea) standardním lepidlem</t>
  </si>
  <si>
    <t>-884035001</t>
  </si>
  <si>
    <t>Montáž podlahovin z přírodního linolea (marmolea) lepením standardním lepidlem z pásů standardních</t>
  </si>
  <si>
    <t>https://podminky.urs.cz/item/CS_URS_2024_01/776251111</t>
  </si>
  <si>
    <t>233</t>
  </si>
  <si>
    <t>28411068</t>
  </si>
  <si>
    <t>linoleum přírodní ze 100% dřevité moučky tl 2,0mm, zátěž 32/41, R9, hořlavost Cfl S1</t>
  </si>
  <si>
    <t>-216248851</t>
  </si>
  <si>
    <t>114,56*1,1 'Přepočtené koeficientem množství</t>
  </si>
  <si>
    <t>234</t>
  </si>
  <si>
    <t>776411111</t>
  </si>
  <si>
    <t>Montáž obvodových soklíků výšky do 80 mm</t>
  </si>
  <si>
    <t>-560175733</t>
  </si>
  <si>
    <t>Montáž soklíků lepením obvodových, výšky do 80 mm</t>
  </si>
  <si>
    <t>https://podminky.urs.cz/item/CS_URS_2024_01/776411111</t>
  </si>
  <si>
    <t>11,3</t>
  </si>
  <si>
    <t>16,27</t>
  </si>
  <si>
    <t>12,56</t>
  </si>
  <si>
    <t>235</t>
  </si>
  <si>
    <t>28411009</t>
  </si>
  <si>
    <t>lišta soklová PVC 18x80mm</t>
  </si>
  <si>
    <t>-915874066</t>
  </si>
  <si>
    <t>94,13*1,05 'Přepočtené koeficientem množství</t>
  </si>
  <si>
    <t>236</t>
  </si>
  <si>
    <t>998776121</t>
  </si>
  <si>
    <t>Přesun hmot tonážní pro podlahy povlakové ruční v objektech v do 6 m</t>
  </si>
  <si>
    <t>790492341</t>
  </si>
  <si>
    <t>Přesun hmot pro podlahy povlakové stanovený z hmotnosti přesunovaného materiálu vodorovná dopravní vzdálenost do 50 m ruční (bez užití mechanizace) v objektech výšky do 6 m</t>
  </si>
  <si>
    <t>https://podminky.urs.cz/item/CS_URS_2024_01/998776121</t>
  </si>
  <si>
    <t>781</t>
  </si>
  <si>
    <t>Dokončovací práce - obklady</t>
  </si>
  <si>
    <t>237</t>
  </si>
  <si>
    <t>781121011</t>
  </si>
  <si>
    <t>Nátěr penetrační na stěnu</t>
  </si>
  <si>
    <t>-2069313675</t>
  </si>
  <si>
    <t>Příprava podkladu před provedením obkladu nátěr penetrační na stěnu</t>
  </si>
  <si>
    <t>https://podminky.urs.cz/item/CS_URS_2024_01/781121011</t>
  </si>
  <si>
    <t>Koupelny+WC</t>
  </si>
  <si>
    <t>2,05*8,1</t>
  </si>
  <si>
    <t>2,05*11,85</t>
  </si>
  <si>
    <t>2,05*4,18</t>
  </si>
  <si>
    <t>1,6*0,8</t>
  </si>
  <si>
    <t>KER OBKL PARAPETY</t>
  </si>
  <si>
    <t>0,515</t>
  </si>
  <si>
    <t>238</t>
  </si>
  <si>
    <t>781131112</t>
  </si>
  <si>
    <t>Izolace pod obklad nátěrem nebo stěrkou ve dvou vrstvách</t>
  </si>
  <si>
    <t>-952264644</t>
  </si>
  <si>
    <t>Izolace stěny pod obklad izolace nátěrem nebo stěrkou ve dvou vrstvách</t>
  </si>
  <si>
    <t>https://podminky.urs.cz/item/CS_URS_2024_01/781131112</t>
  </si>
  <si>
    <t>239</t>
  </si>
  <si>
    <t>781151031</t>
  </si>
  <si>
    <t>Celoplošné vyrovnání podkladu stěrkou tl 3 mm</t>
  </si>
  <si>
    <t>-784950079</t>
  </si>
  <si>
    <t>Příprava podkladu před provedením obkladu celoplošné vyrovnání podkladu stěrkou, tloušťky 3 mm</t>
  </si>
  <si>
    <t>https://podminky.urs.cz/item/CS_URS_2024_01/781151031</t>
  </si>
  <si>
    <t>240</t>
  </si>
  <si>
    <t>781474113</t>
  </si>
  <si>
    <t>Montáž obkladů keramických hladkých lepených cementovým flexibilním lepidlem přes 12 do 19 ks/m2</t>
  </si>
  <si>
    <t>-1922668080</t>
  </si>
  <si>
    <t>Montáž keramických obkladů stěn lepených cementovým flexibilním lepidlem hladkých přes 12 do 19 ks/m2</t>
  </si>
  <si>
    <t>https://podminky.urs.cz/item/CS_URS_2024_01/781474113</t>
  </si>
  <si>
    <t>-0,515</t>
  </si>
  <si>
    <t>241</t>
  </si>
  <si>
    <t>59761714</t>
  </si>
  <si>
    <t>obklad keramický nemrazuvzdorný povrch hladký/matný tl do 10mm přes 22 do 25ks/m2</t>
  </si>
  <si>
    <t>-546491709</t>
  </si>
  <si>
    <t>75,04*1,03 'Přepočtené koeficientem množství</t>
  </si>
  <si>
    <t>242</t>
  </si>
  <si>
    <t>781495115</t>
  </si>
  <si>
    <t>Spárování vnitřních obkladů silikonem</t>
  </si>
  <si>
    <t>1566377531</t>
  </si>
  <si>
    <t>Obklad - dokončující práce ostatní práce spárování silikonem</t>
  </si>
  <si>
    <t>https://podminky.urs.cz/item/CS_URS_2024_01/781495115</t>
  </si>
  <si>
    <t>8,1</t>
  </si>
  <si>
    <t>11,85</t>
  </si>
  <si>
    <t>4,18</t>
  </si>
  <si>
    <t>13,3</t>
  </si>
  <si>
    <t>243</t>
  </si>
  <si>
    <t>781674113</t>
  </si>
  <si>
    <t>Montáž keramických obkladů parapetů š přes 150 do 200 mm lepených flexibilním lepidlem</t>
  </si>
  <si>
    <t>878931635</t>
  </si>
  <si>
    <t>Montáž keramických obkladů parapetů lepených flexibilním lepidlem, šířky parapetu přes 150 do 200 mm</t>
  </si>
  <si>
    <t>https://podminky.urs.cz/item/CS_URS_2024_01/781674113</t>
  </si>
  <si>
    <t>3*0,78</t>
  </si>
  <si>
    <t>244</t>
  </si>
  <si>
    <t>1790462752</t>
  </si>
  <si>
    <t>2,34*0,22 'Přepočtené koeficientem množství</t>
  </si>
  <si>
    <t>245</t>
  </si>
  <si>
    <t>781491011</t>
  </si>
  <si>
    <t>Montáž zrcadel plochy do 1 m2 lepených silikonovým tmelem na podkladní omítku</t>
  </si>
  <si>
    <t>103553137</t>
  </si>
  <si>
    <t>Montáž zrcadel lepených silikonovým tmelem na podkladní omítku, plochy do 1 m2</t>
  </si>
  <si>
    <t>https://podminky.urs.cz/item/CS_URS_2024_01/781491011</t>
  </si>
  <si>
    <t>2*(1*0,6)" Z12</t>
  </si>
  <si>
    <t>0,4*0,6" Z13</t>
  </si>
  <si>
    <t>0,6*0,9" Z14</t>
  </si>
  <si>
    <t>246</t>
  </si>
  <si>
    <t>Z12</t>
  </si>
  <si>
    <t>Zrcadlo zapuštěné do keramického obkladu na umyvadly, zatmelit, rozměr 1000/600mm, kompletní dodávka viz odkaz Z12</t>
  </si>
  <si>
    <t>-2084092125</t>
  </si>
  <si>
    <t>247</t>
  </si>
  <si>
    <t>Z13</t>
  </si>
  <si>
    <t>Zrcadlo zapuštěné do keramického obkladu na umyvadly, zatmelit, rozměr 400/600mm, kompletní dodávka viz odkaz Z13</t>
  </si>
  <si>
    <t>-1906650068</t>
  </si>
  <si>
    <t>248</t>
  </si>
  <si>
    <t>Z14</t>
  </si>
  <si>
    <t>Zrcadlo zapuštěné do keramického obkladu na umyvadly, zatmelit, rozměr 600/900mm, kompletní dodávka viz odkaz Z14</t>
  </si>
  <si>
    <t>-1089236550</t>
  </si>
  <si>
    <t>249</t>
  </si>
  <si>
    <t>998781121</t>
  </si>
  <si>
    <t>Přesun hmot tonážní pro obklady keramické ruční v objektech v do 6 m</t>
  </si>
  <si>
    <t>851029145</t>
  </si>
  <si>
    <t>Přesun hmot pro obklady keramické stanovený z hmotnosti přesunovaného materiálu vodorovná dopravní vzdálenost do 50 m ruční (bez užití mechanizace) v objektech výšky do 6 m</t>
  </si>
  <si>
    <t>https://podminky.urs.cz/item/CS_URS_2024_01/998781121</t>
  </si>
  <si>
    <t>783</t>
  </si>
  <si>
    <t>Dokončovací práce - nátěry</t>
  </si>
  <si>
    <t>250</t>
  </si>
  <si>
    <t>783009421</t>
  </si>
  <si>
    <t>Bezpečnostní šrafování stěnových nebo podlahových hran</t>
  </si>
  <si>
    <t>-1546906050</t>
  </si>
  <si>
    <t>Bezpečnostní šrafování rohových hran stěnových nebo podlahových</t>
  </si>
  <si>
    <t>https://podminky.urs.cz/item/CS_URS_2024_01/783009421</t>
  </si>
  <si>
    <t>úprava barevného odlišení nástupní a výstupního stupně venkovního schodiště</t>
  </si>
  <si>
    <t>2*1,05</t>
  </si>
  <si>
    <t>251</t>
  </si>
  <si>
    <t>783201401</t>
  </si>
  <si>
    <t>Ometení tesařských konstrukcí před provedením nátěru</t>
  </si>
  <si>
    <t>1174194905</t>
  </si>
  <si>
    <t>Příprava podkladu tesařských konstrukcí před provedením nátěru ometení</t>
  </si>
  <si>
    <t>https://podminky.urs.cz/item/CS_URS_2024_01/783201401</t>
  </si>
  <si>
    <t xml:space="preserve">11,186"ostění a nadpraží </t>
  </si>
  <si>
    <t xml:space="preserve">80,533*2,2"nátěr bude proveden ze všech stran </t>
  </si>
  <si>
    <t>252</t>
  </si>
  <si>
    <t>783268111</t>
  </si>
  <si>
    <t>Lazurovací dvojnásobný olejový nátěr tesařských konstrukcí</t>
  </si>
  <si>
    <t>272605259</t>
  </si>
  <si>
    <t>Lazurovací nátěr tesařských konstrukcí dvojnásobný olejový</t>
  </si>
  <si>
    <t>https://podminky.urs.cz/item/CS_URS_2024_01/783268111</t>
  </si>
  <si>
    <t>253</t>
  </si>
  <si>
    <t>783933151</t>
  </si>
  <si>
    <t>Penetrační epoxidový nátěr hladkých betonových podlah</t>
  </si>
  <si>
    <t>302186356</t>
  </si>
  <si>
    <t>Penetrační nátěr betonových podlah hladkých (z pohledového nebo gletovaného betonu, stěrky apod.) epoxidový</t>
  </si>
  <si>
    <t>https://podminky.urs.cz/item/CS_URS_2024_01/783933151</t>
  </si>
  <si>
    <t>podlaha venkovní sklad</t>
  </si>
  <si>
    <t>254</t>
  </si>
  <si>
    <t>783937163</t>
  </si>
  <si>
    <t>Krycí dvojnásobný epoxidový rozpouštědlový nátěr betonové podlahy</t>
  </si>
  <si>
    <t>1948151167</t>
  </si>
  <si>
    <t>Krycí (uzavírací) nátěr betonových podlah dvojnásobný epoxidový rozpouštědlový</t>
  </si>
  <si>
    <t>https://podminky.urs.cz/item/CS_URS_2024_01/783937163</t>
  </si>
  <si>
    <t>784</t>
  </si>
  <si>
    <t>Dokončovací práce - malby a tapety</t>
  </si>
  <si>
    <t>255</t>
  </si>
  <si>
    <t>784171101</t>
  </si>
  <si>
    <t>Zakrytí vnitřních podlah včetně pozdějšího odkrytí</t>
  </si>
  <si>
    <t>-1363133483</t>
  </si>
  <si>
    <t>Zakrytí nemalovaných ploch (materiál ve specifikaci) včetně pozdějšího odkrytí podlah</t>
  </si>
  <si>
    <t>https://podminky.urs.cz/item/CS_URS_2024_01/784171101</t>
  </si>
  <si>
    <t>256</t>
  </si>
  <si>
    <t>58124844</t>
  </si>
  <si>
    <t>fólie pro malířské potřeby zakrývací tl 25µ 4x5m</t>
  </si>
  <si>
    <t>695604539</t>
  </si>
  <si>
    <t>202,12*1,05 'Přepočtené koeficientem množství</t>
  </si>
  <si>
    <t>257</t>
  </si>
  <si>
    <t>784181101</t>
  </si>
  <si>
    <t>Základní akrylátová jednonásobná bezbarvá penetrace podkladu v místnostech v do 3,80 m</t>
  </si>
  <si>
    <t>1589288137</t>
  </si>
  <si>
    <t>Penetrace podkladu jednonásobná základní akrylátová bezbarvá v místnostech výšky do 3,80 m</t>
  </si>
  <si>
    <t>https://podminky.urs.cz/item/CS_URS_2024_01/784181101</t>
  </si>
  <si>
    <t>STĚNY</t>
  </si>
  <si>
    <t>STROP</t>
  </si>
  <si>
    <t>258</t>
  </si>
  <si>
    <t>784221101</t>
  </si>
  <si>
    <t>Dvojnásobné bílé malby ze směsí za sucha dobře otěruvzdorných v místnostech do 3,80 m</t>
  </si>
  <si>
    <t>1752080317</t>
  </si>
  <si>
    <t>Malby z malířských směsí otěruvzdorných za sucha dvojnásobné, bílé za sucha otěruvzdorné dobře v místnostech výšky do 3,80 m</t>
  </si>
  <si>
    <t>https://podminky.urs.cz/item/CS_URS_2024_01/784221101</t>
  </si>
  <si>
    <t>786</t>
  </si>
  <si>
    <t>Dokončovací práce - čalounické úpravy</t>
  </si>
  <si>
    <t>259</t>
  </si>
  <si>
    <t>786612200</t>
  </si>
  <si>
    <t>Montáž zastiňujících rolet z textilií nebo umělých tkanin</t>
  </si>
  <si>
    <t>523266202</t>
  </si>
  <si>
    <t>Montáž zastiňujících rolet do jakýchkoli typů oken z textilií nebo umělých tkanin</t>
  </si>
  <si>
    <t>https://podminky.urs.cz/item/CS_URS_2024_01/786612200</t>
  </si>
  <si>
    <t>6" Z15</t>
  </si>
  <si>
    <t>2" Z16</t>
  </si>
  <si>
    <t>260</t>
  </si>
  <si>
    <t>Z15</t>
  </si>
  <si>
    <t>Vnitřní textilní roleta, připevněná na strop, řetízkové ovládání, rozměr 1925/2980mm, kompletní dodávka viz odkaz Z15</t>
  </si>
  <si>
    <t>1337402090</t>
  </si>
  <si>
    <t>261</t>
  </si>
  <si>
    <t>Z16</t>
  </si>
  <si>
    <t>Vnitřní textilní roleta, připevněná na strop, řetízkové ovládání, rozměr 1625/2980mm, kompletní dodávka viz odkaz Z16</t>
  </si>
  <si>
    <t>1918255986</t>
  </si>
  <si>
    <t>HZS</t>
  </si>
  <si>
    <t>Hodinové zúčtovací sazby</t>
  </si>
  <si>
    <t>262</t>
  </si>
  <si>
    <t>HZS2492</t>
  </si>
  <si>
    <t>Hodinová zúčtovací sazba pomocný dělník PSV</t>
  </si>
  <si>
    <t>hod</t>
  </si>
  <si>
    <t>512</t>
  </si>
  <si>
    <t>-82309046</t>
  </si>
  <si>
    <t>Hodinové zúčtovací sazby profesí PSV zednické výpomoci a pomocné práce PSV pomocný dělník PSV</t>
  </si>
  <si>
    <t>https://podminky.urs.cz/item/CS_URS_2024_01/HZS2492</t>
  </si>
  <si>
    <t>montáž prvků Z01 a Z11</t>
  </si>
  <si>
    <t xml:space="preserve">D2 - Konstrukční řešení </t>
  </si>
  <si>
    <t>273313711</t>
  </si>
  <si>
    <t>Základové desky z betonu tř. C 20/25</t>
  </si>
  <si>
    <t>549257301</t>
  </si>
  <si>
    <t>Základy z betonu prostého desky z betonu kamenem neprokládaného tř. C 20/25</t>
  </si>
  <si>
    <t>https://podminky.urs.cz/item/CS_URS_2024_01/273313711</t>
  </si>
  <si>
    <t>VIZ.V.Č. 11 ČÁST D.1.2</t>
  </si>
  <si>
    <t>190*0,16</t>
  </si>
  <si>
    <t>273351121</t>
  </si>
  <si>
    <t>Zřízení bednění základových desek</t>
  </si>
  <si>
    <t>766538330</t>
  </si>
  <si>
    <t>Bednění základů desek zřízení</t>
  </si>
  <si>
    <t>https://podminky.urs.cz/item/CS_URS_2024_01/273351121</t>
  </si>
  <si>
    <t>60*0,16</t>
  </si>
  <si>
    <t>273351122</t>
  </si>
  <si>
    <t>Odstranění bednění základových desek</t>
  </si>
  <si>
    <t>1541469050</t>
  </si>
  <si>
    <t>Bednění základů desek odstranění</t>
  </si>
  <si>
    <t>https://podminky.urs.cz/item/CS_URS_2024_01/273351122</t>
  </si>
  <si>
    <t>273362021</t>
  </si>
  <si>
    <t>Výztuž základových desek svařovanými sítěmi Kari</t>
  </si>
  <si>
    <t>1074416375</t>
  </si>
  <si>
    <t>Výztuž základů desek ze svařovaných sítí z drátů typu KARI</t>
  </si>
  <si>
    <t>https://podminky.urs.cz/item/CS_URS_2024_01/273362021</t>
  </si>
  <si>
    <t>1602/1000*1,15</t>
  </si>
  <si>
    <t>1,842*1,15 'Přepočtené koeficientem množství</t>
  </si>
  <si>
    <t>274313611</t>
  </si>
  <si>
    <t>Základové pásy z betonu tř. C 16/20</t>
  </si>
  <si>
    <t>1970322995</t>
  </si>
  <si>
    <t>Základy z betonu prostého pasy betonu kamenem neprokládaného tř. C 16/20</t>
  </si>
  <si>
    <t>https://podminky.urs.cz/item/CS_URS_2024_01/274313611</t>
  </si>
  <si>
    <t xml:space="preserve">ZÁKLADOVÉ PASY BETONOVANÉ DO VÝKOPU </t>
  </si>
  <si>
    <t>(0,29*0,6*35+0,29*0,5*40+0,29*0,4*25+0,29*0,4*15)*1,03</t>
  </si>
  <si>
    <t xml:space="preserve">PATA ZÁKLADU POD PŘEDLOŽENÉ SCHODIŠTĚ </t>
  </si>
  <si>
    <t>0,25*(9,786-4*1,235)</t>
  </si>
  <si>
    <t>279113133</t>
  </si>
  <si>
    <t>Základová zeď tl přes 200 do 250 mm z tvárnic ztraceného bednění včetně výplně z betonu tř. C 16/20</t>
  </si>
  <si>
    <t>966930768</t>
  </si>
  <si>
    <t>Základové zdi z tvárnic ztraceného bednění včetně výplně z betonu bez zvláštních nároků na vliv prostředí třídy C 16/20, tloušťky zdiva přes 200 do 250 mm</t>
  </si>
  <si>
    <t>https://podminky.urs.cz/item/CS_URS_2024_01/279113133</t>
  </si>
  <si>
    <t>ZÁKLADY POD SCHODY</t>
  </si>
  <si>
    <t>4,23*0,75</t>
  </si>
  <si>
    <t>4,23*0,50</t>
  </si>
  <si>
    <t>1,83*5*(0,75+0,50)/2</t>
  </si>
  <si>
    <t>279113134</t>
  </si>
  <si>
    <t>Základová zeď tl přes 250 do 300 mm z tvárnic ztraceného bednění včetně výplně z betonu tř. C 16/20</t>
  </si>
  <si>
    <t>-872642823</t>
  </si>
  <si>
    <t>Základové zdi z tvárnic ztraceného bednění včetně výplně z betonu bez zvláštních nároků na vliv prostředí třídy C 16/20, tloušťky zdiva přes 250 do 300 mm</t>
  </si>
  <si>
    <t>https://podminky.urs.cz/item/CS_URS_2024_01/279113134</t>
  </si>
  <si>
    <t>ZP3</t>
  </si>
  <si>
    <t>0,75*25</t>
  </si>
  <si>
    <t>ZP4</t>
  </si>
  <si>
    <t>0,5*15</t>
  </si>
  <si>
    <t>279113135</t>
  </si>
  <si>
    <t>Základová zeď tl přes 300 do 400 mm z tvárnic ztraceného bednění včetně výplně z betonu tř. C 16/20</t>
  </si>
  <si>
    <t>-2088001735</t>
  </si>
  <si>
    <t>Základové zdi z tvárnic ztraceného bednění včetně výplně z betonu bez zvláštních nároků na vliv prostředí třídy C 16/20, tloušťky zdiva přes 300 do 400 mm</t>
  </si>
  <si>
    <t>https://podminky.urs.cz/item/CS_URS_2024_01/279113135</t>
  </si>
  <si>
    <t>ZP1</t>
  </si>
  <si>
    <t>0,75*35</t>
  </si>
  <si>
    <t>ZP2</t>
  </si>
  <si>
    <t>0,75*40</t>
  </si>
  <si>
    <t>274361821</t>
  </si>
  <si>
    <t>Výztuž základových pasů betonářskou ocelí 10 505 (R)</t>
  </si>
  <si>
    <t>1143855381</t>
  </si>
  <si>
    <t>Výztuž základů pasů z betonářské oceli 10 505 (R) nebo BSt 500</t>
  </si>
  <si>
    <t>https://podminky.urs.cz/item/CS_URS_2024_01/274361821</t>
  </si>
  <si>
    <t>PROFILY Č. 1-9</t>
  </si>
  <si>
    <t>(833+296,3+94,8+45+118,5+56,9+19,7+74+94,8)/1000*1,15</t>
  </si>
  <si>
    <t>11,007*20/1000*1,15</t>
  </si>
  <si>
    <t>2,131*1,15 'Přepočtené koeficientem množství</t>
  </si>
  <si>
    <t>311113153</t>
  </si>
  <si>
    <t>Nadzákladová zeď tl přes 200 do 250 mm z hladkých tvárnic ztraceného bednění včetně výplně z betonu tř. C 25/30</t>
  </si>
  <si>
    <t>1816213667</t>
  </si>
  <si>
    <t>Nadzákladové zdi z betonových tvárnic ztraceného bednění hladkých, včetně výplně z betonu třídy C 25/30, tloušťky zdiva přes 200 do 250 mm</t>
  </si>
  <si>
    <t>https://podminky.urs.cz/item/CS_URS_2024_01/311113153</t>
  </si>
  <si>
    <t>ATIKA RESP. VENĚC V3</t>
  </si>
  <si>
    <t>0,5*21</t>
  </si>
  <si>
    <t>ATIKA RESP. VĚNEV V4</t>
  </si>
  <si>
    <t>0,5*10+0,5*4</t>
  </si>
  <si>
    <t>331273011</t>
  </si>
  <si>
    <t>Pilíř z tvárnic betonových rozměru do 300x300 mm</t>
  </si>
  <si>
    <t>692431522</t>
  </si>
  <si>
    <t>Pilíř z betonových tvárnic včetně zmonolitnění betonovou směsí bez výztuže, rozměru do 300x300 mm</t>
  </si>
  <si>
    <t>https://podminky.urs.cz/item/CS_URS_2024_01/331273011</t>
  </si>
  <si>
    <t>SLOUPY PODLOUBÍ</t>
  </si>
  <si>
    <t>9*0,25*0,25*3,21</t>
  </si>
  <si>
    <t>CENTRÁLNÍ SLOUP</t>
  </si>
  <si>
    <t>1*0,25*0,25*1</t>
  </si>
  <si>
    <t>331361821</t>
  </si>
  <si>
    <t>Výztuž sloupů hranatých betonářskou ocelí 10 505</t>
  </si>
  <si>
    <t>-1375600359</t>
  </si>
  <si>
    <t>Výztuž sloupů, pilířů, rámových stojek, táhel nebo vzpěr hranatých svislých nebo šikmých (odkloněných) z betonářské oceli 10 505 (R) nebo BSt 500</t>
  </si>
  <si>
    <t>https://podminky.urs.cz/item/CS_URS_2024_01/331361821</t>
  </si>
  <si>
    <t>PROFILY Č. 10-14</t>
  </si>
  <si>
    <t>(107,3+213+21,6+19,9+2)/1000*1,15</t>
  </si>
  <si>
    <t>0,418*1,15 'Přepočtené koeficientem množství</t>
  </si>
  <si>
    <t>411168332</t>
  </si>
  <si>
    <t>Strop keramický tl 21 cm z vložek MIAKO a keramobetonových nosníků dl přes 2 do 3 m OVN 62,5 cm</t>
  </si>
  <si>
    <t>-1753916101</t>
  </si>
  <si>
    <t>Stropy keramické z cihelných stropních vložek MIAKO a keramobetonových nosníků včetně zmonolitnění konstrukce z betonu C 20/25 a svařované sítě při osové vzdálenosti nosníků 62,5 cm, z vložek výšky 15 cm (MIAKO 15/62,5), tloušťky stropní konstrukce 21 cm, z nosníků délky přes 2 do 3 m</t>
  </si>
  <si>
    <t>https://podminky.urs.cz/item/CS_URS_2024_01/411168332</t>
  </si>
  <si>
    <t>40"VIZ. V.Č. 12, ČÁST D.1.2</t>
  </si>
  <si>
    <t>411168364</t>
  </si>
  <si>
    <t>Strop keramický tl 25 cm z vložek MIAKO a keramobetonových nosníků dl přes 4 do 5 m OVN 62,5 cm</t>
  </si>
  <si>
    <t>1583639240</t>
  </si>
  <si>
    <t>Stropy keramické z cihelných stropních vložek MIAKO a keramobetonových nosníků včetně zmonolitnění konstrukce z betonu C 20/25 a svařované sítě při osové vzdálenosti nosníků 62,5 cm, z vložek výšky 19 cm (MIAKO 19/62,5), tloušťky stropní konstrukce 25 cm, z nosníků délky přes 4 do 5 m</t>
  </si>
  <si>
    <t>https://podminky.urs.cz/item/CS_URS_2024_01/411168364</t>
  </si>
  <si>
    <t>185"VIZ. V.Č. 12, ČÁST D.1.2</t>
  </si>
  <si>
    <t>411362021</t>
  </si>
  <si>
    <t>Výztuž stropů svařovanými sítěmi Kari</t>
  </si>
  <si>
    <t>1839352629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</si>
  <si>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</si>
  <si>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https://podminky.urs.cz/item/CS_URS_2024_01/411362021</t>
  </si>
  <si>
    <t>890/1000*1,15"VIZ. V.Č. 12, ČÁST D.1.2</t>
  </si>
  <si>
    <t>413321414</t>
  </si>
  <si>
    <t>Nosníky ze ŽB tř. C 25/30</t>
  </si>
  <si>
    <t>-831178271</t>
  </si>
  <si>
    <t>Nosníky z betonu železového (bez výztuže) včetně stěnových i jeřábových drah, volných trámů, průvlaků, rámových příčlí, ztužidel, konzol, vodorovných táhel apod., tyčových konstrukcí tř. C 25/30</t>
  </si>
  <si>
    <t>https://podminky.urs.cz/item/CS_URS_2024_01/413321414</t>
  </si>
  <si>
    <t>TRÁM T1</t>
  </si>
  <si>
    <t>0,25*0,85*5,2</t>
  </si>
  <si>
    <t>413351111</t>
  </si>
  <si>
    <t>Zřízení bednění nosníků a průvlaků bez podpěrné kce výšky do 100 cm</t>
  </si>
  <si>
    <t>-1805303518</t>
  </si>
  <si>
    <t>Bednění nosníků a průvlaků - bez podpěrné konstrukce výška nosníku po spodní líc stropní desky do 100 cm zřízení</t>
  </si>
  <si>
    <t>https://podminky.urs.cz/item/CS_URS_2024_01/413351111</t>
  </si>
  <si>
    <t>(0,6+0,85)*5,2</t>
  </si>
  <si>
    <t>413351112</t>
  </si>
  <si>
    <t>Odstranění bednění nosníků a průvlaků bez podpěrné kce výšky do 100 cm</t>
  </si>
  <si>
    <t>817366704</t>
  </si>
  <si>
    <t>Bednění nosníků a průvlaků - bez podpěrné konstrukce výška nosníku po spodní líc stropní desky do 100 cm odstranění</t>
  </si>
  <si>
    <t>https://podminky.urs.cz/item/CS_URS_2024_01/413351112</t>
  </si>
  <si>
    <t>413352111</t>
  </si>
  <si>
    <t>Zřízení podpěrné konstrukce nosníků výšky podepření do 4 m pro nosník výšky do 100 cm</t>
  </si>
  <si>
    <t>-227255774</t>
  </si>
  <si>
    <t>Podpěrná konstrukce nosníků a průvlaků výšky podepření do 4 m výšky nosníku (po spodní hranu stropní desky) do 100 cm zřízení</t>
  </si>
  <si>
    <t>https://podminky.urs.cz/item/CS_URS_2024_01/413352111</t>
  </si>
  <si>
    <t>0,25*5,2</t>
  </si>
  <si>
    <t>413352112</t>
  </si>
  <si>
    <t>Odstranění podpěrné konstrukce nosníků výšky podepření do 4 m pro nosník výšky do 100 cm</t>
  </si>
  <si>
    <t>66895548</t>
  </si>
  <si>
    <t>Podpěrná konstrukce nosníků a průvlaků výšky podepření do 4 m výšky nosníku (po spodní hranu stropní desky) do 100 cm odstranění</t>
  </si>
  <si>
    <t>https://podminky.urs.cz/item/CS_URS_2024_01/413352112</t>
  </si>
  <si>
    <t>413941121</t>
  </si>
  <si>
    <t>Osazování ocelových válcovaných nosníků stropů I, IE, U, UE nebo L do č.12 nebo výšky do 120 mm</t>
  </si>
  <si>
    <t>-2111098703</t>
  </si>
  <si>
    <t>Osazování ocelových válcovaných nosníků ve stropech I nebo IE nebo U nebo UE nebo L do č.12 nebo výšky do 120 mm</t>
  </si>
  <si>
    <t>https://podminky.urs.cz/item/CS_URS_2024_01/413941121</t>
  </si>
  <si>
    <t>I80 VIZ. V.Č. 2, ČÁST D2</t>
  </si>
  <si>
    <t>(36+24)/1000</t>
  </si>
  <si>
    <t>13010710</t>
  </si>
  <si>
    <t>ocel profilová jakost S235JR (11 375) průřez I (IPN) 80</t>
  </si>
  <si>
    <t>-245904228</t>
  </si>
  <si>
    <t>0,06*1,15 'Přepočtené koeficientem množství</t>
  </si>
  <si>
    <t>417321515</t>
  </si>
  <si>
    <t>Ztužující pásy a věnce ze ŽB tř. C 25/30</t>
  </si>
  <si>
    <t>1803474761</t>
  </si>
  <si>
    <t>Ztužující pásy a věnce z betonu železového (bez výztuže) tř. C 25/30</t>
  </si>
  <si>
    <t>https://podminky.urs.cz/item/CS_URS_2024_01/417321515</t>
  </si>
  <si>
    <t>VĚNEC V1</t>
  </si>
  <si>
    <t>0,25*0,25*17</t>
  </si>
  <si>
    <t>VĚNEC V2</t>
  </si>
  <si>
    <t>0,25*0,5*5,5</t>
  </si>
  <si>
    <t>UKONČENÍ ATIK(VĚNCŮ V3 A V4)</t>
  </si>
  <si>
    <t>0,1*0,25*(21+10+4)</t>
  </si>
  <si>
    <t>VĚNEC V5</t>
  </si>
  <si>
    <t>0,575*17,65</t>
  </si>
  <si>
    <t>VĚNEC V6</t>
  </si>
  <si>
    <t>0,25*0,29*17,65</t>
  </si>
  <si>
    <t>417351115</t>
  </si>
  <si>
    <t>Zřízení bednění ztužujících věnců</t>
  </si>
  <si>
    <t>-2002327302</t>
  </si>
  <si>
    <t>Bednění bočnic ztužujících pásů a věnců včetně vzpěr zřízení</t>
  </si>
  <si>
    <t>https://podminky.urs.cz/item/CS_URS_2024_01/417351115</t>
  </si>
  <si>
    <t>0,1*(21+10+4)*2</t>
  </si>
  <si>
    <t>(0,25+0,29+0,16)*17,65</t>
  </si>
  <si>
    <t>417351116</t>
  </si>
  <si>
    <t>Odstranění bednění ztužujících věnců</t>
  </si>
  <si>
    <t>1883355358</t>
  </si>
  <si>
    <t>Bednění bočnic ztužujících pásů a věnců včetně vzpěr odstranění</t>
  </si>
  <si>
    <t>https://podminky.urs.cz/item/CS_URS_2024_01/417351116</t>
  </si>
  <si>
    <t>417361821</t>
  </si>
  <si>
    <t>Výztuž ztužujících pásů a věnců betonářskou ocelí 10 505</t>
  </si>
  <si>
    <t>-768230709</t>
  </si>
  <si>
    <t>Výztuž ztužujících pásů a věnců z betonářské oceli 10 505 (R) nebo BSt 500</t>
  </si>
  <si>
    <t>https://podminky.urs.cz/item/CS_URS_2024_01/417361821</t>
  </si>
  <si>
    <t>PROFILY Č. 10-14 (VÝZTUŽ VĚNCŮ ATIK A TRÁMU)</t>
  </si>
  <si>
    <t>953943113</t>
  </si>
  <si>
    <t>Osazování výrobků přes 5 do 15 kg/kus do vysekaných kapes zdiva</t>
  </si>
  <si>
    <t>22402133</t>
  </si>
  <si>
    <t>Osazování drobných kovových předmětů výrobků ostatních jinde neuvedených do vynechaných či vysekaných kapes zdiva, se zajištěním polohy se zalitím maltou cementovou, hmotnosti přes 5 do 15 kg/kus</t>
  </si>
  <si>
    <t>https://podminky.urs.cz/item/CS_URS_2024_01/953943113</t>
  </si>
  <si>
    <t>1"kotevní prvek mezi sloupy a trámem</t>
  </si>
  <si>
    <t>KP</t>
  </si>
  <si>
    <t>kotvení sloupu k trámu T1 - L200/100/10 + vzpěra, dl. 220 + 2xM16 + 2xM20 (základní nátěr)</t>
  </si>
  <si>
    <t>129420851</t>
  </si>
  <si>
    <t>953961114</t>
  </si>
  <si>
    <t>Kotva chemickým tmelem M 16 hl 125 mm do betonu, ŽB nebo kamene s vyvrtáním otvoru</t>
  </si>
  <si>
    <t>1990929086</t>
  </si>
  <si>
    <t>Kotva chemická s vyvrtáním otvoru do betonu, železobetonu nebo tvrdého kamene tmel, velikost M 16, hloubka 125 mm</t>
  </si>
  <si>
    <t>https://podminky.urs.cz/item/CS_URS_2024_01/953961114</t>
  </si>
  <si>
    <t>1*2</t>
  </si>
  <si>
    <t>953961115</t>
  </si>
  <si>
    <t>Kotva chemickým tmelem M 20 hl 170 mm do betonu, ŽB nebo kamene s vyvrtáním otvoru</t>
  </si>
  <si>
    <t>717614699</t>
  </si>
  <si>
    <t>Kotva chemická s vyvrtáním otvoru do betonu, železobetonu nebo tvrdého kamene tmel, velikost M 20, hloubka 170 mm</t>
  </si>
  <si>
    <t>https://podminky.urs.cz/item/CS_URS_2024_01/953961115</t>
  </si>
  <si>
    <t>-1984861111</t>
  </si>
  <si>
    <t xml:space="preserve">D4 - Technika prostředí staveb </t>
  </si>
  <si>
    <t>Soupis:</t>
  </si>
  <si>
    <t>D.4.1. - Zdravotně technické instalace</t>
  </si>
  <si>
    <t>Úroveň 3:</t>
  </si>
  <si>
    <t>D.4.1.1. - Vnitřní splašková kanalizace</t>
  </si>
  <si>
    <t>D1 - Zemní práce</t>
  </si>
  <si>
    <t>D2 - Trubní vedení</t>
  </si>
  <si>
    <t>D3 - Povlakové krytiny</t>
  </si>
  <si>
    <t>D4 - Vnitřní kanalizace</t>
  </si>
  <si>
    <t>D5 - Zařizovací předměty</t>
  </si>
  <si>
    <t>D6 - Předstěnové systémy</t>
  </si>
  <si>
    <t>D7 - Montáže potrubí</t>
  </si>
  <si>
    <t>Pol130</t>
  </si>
  <si>
    <t>Hloubení rýh šířky přes 60 do 200 cm do 1000 m3, v hornině 3, hloubení strojně</t>
  </si>
  <si>
    <t>Poznámka k položce:_x000D_
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prostředek._x000D_
Uvažováno s šířkou výkopu 0,8m</t>
  </si>
  <si>
    <t>Pol131</t>
  </si>
  <si>
    <t>Hloubení nezapažených jam a zářezů do 1000 m3, v hornině 3, hloubení strojně</t>
  </si>
  <si>
    <t>Poznámka k položce:_x000D_
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</si>
  <si>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Pol132</t>
  </si>
  <si>
    <t>Hloubení nezapažených jam a zářezů příplatek za lepivost, v hornině 3,</t>
  </si>
  <si>
    <t>Pol133</t>
  </si>
  <si>
    <t>Hloubení rýh šířky do 60 cm příplatek za lepivost, v hornině 3,</t>
  </si>
  <si>
    <t>Poznámka k položce:_x000D_
zapažených i nezapažených s urovnáním dna do předepsaného profilu a spádu, s přehozením výkopku na přilehlém terénu na vzdálenost do 3 m od podélné osy rýhy nebo s naložením výkopku na dopravní prostředek.</t>
  </si>
  <si>
    <t>Pol134</t>
  </si>
  <si>
    <t>Svislé přemístění výkopku z horniny 1 až 4, při hloubce výkopu přes 1 do 2,5 m</t>
  </si>
  <si>
    <t>Poznámka k položce:_x000D_
bez naložení do dopravní nádoby, ale s vyprázdněním dopravní nádoby na hromadu nebo na dopravní prostředek,</t>
  </si>
  <si>
    <t>Pol135</t>
  </si>
  <si>
    <t>Vodorovné přemístění výkopku z horniny 1 až 4, na vzdálenost přes 20  do 50 m</t>
  </si>
  <si>
    <t>Vodorovné přemístění výkopku z horniny 1 až 4, na vzdálenost přes 20 do 50 m</t>
  </si>
  <si>
    <t>Poznámka k položce:_x000D_
po suchu, bez naložení výkopku, avšak se složením bez rozhrnutí, zpáteční cesta vozidla.</t>
  </si>
  <si>
    <t>Pol136</t>
  </si>
  <si>
    <t>Vodorovné přemístění výkopku z horniny 1 až 4, na vzdálenost přes 9 000  do 10 000 m</t>
  </si>
  <si>
    <t>Vodorovné přemístění výkopku z horniny 1 až 4, na vzdálenost přes 9 000 do 10 000 m</t>
  </si>
  <si>
    <t>Pol137</t>
  </si>
  <si>
    <t>Nakládání, skládání, překládání neulehlého výkopku nakládání výkopku  do 100 m3, z horniny 1 až 4</t>
  </si>
  <si>
    <t>Nakládání, skládání, překládání neulehlého výkopku nakládání výkopku do 100 m3, z horniny 1 až 4</t>
  </si>
  <si>
    <t>Pol138</t>
  </si>
  <si>
    <t>Uložení sypaniny na dočasnou skládku tak, že na 1 m2 plochy připadá přes 2 m3 výkopku nebo ornice</t>
  </si>
  <si>
    <t>Pol139</t>
  </si>
  <si>
    <t>Poplatky za skládku zeminy 1- 4, skupina 17 05 04 z Katalogu odpadů</t>
  </si>
  <si>
    <t>Pol140</t>
  </si>
  <si>
    <t>Lože pod potrubí, stoky a drobné objekty z prohozeného výkopku</t>
  </si>
  <si>
    <t>Poznámka k položce:_x000D_
v otevřeném výkopu,_x000D_
Uvažováno s výškou lože 0,1m</t>
  </si>
  <si>
    <t>Pol141</t>
  </si>
  <si>
    <t>Obsyp potrubí bez prohození sypaniny, bez dodávky obsypového materiálu</t>
  </si>
  <si>
    <t>Poznámka k položce:_x000D_
sypaninou z vhodných hornin tř. 1 - 4 nebo materiálem připraveným podél výkopu ve vzdálenosti do 3 m od jeho kraje, pro jakoukoliv hloubku výkopu a jakoukoliv míru zhutnění,_x000D_
Uvažováno s výškou obsypu 0,3m</t>
  </si>
  <si>
    <t>Pol142</t>
  </si>
  <si>
    <t>štěrkopísek frakce 0,0 až 8,0 mm; třída C</t>
  </si>
  <si>
    <t>Pol143</t>
  </si>
  <si>
    <t>Zásyp sypaninou se zhutněním jam, šachet, rýh nebo kolem objektů v těchto vykopávkách</t>
  </si>
  <si>
    <t>Poznámka k položce:_x000D_
z jakékoliv horniny s uložením výkopku po vrstvách,</t>
  </si>
  <si>
    <t>Pol144</t>
  </si>
  <si>
    <t>Přesun hmot pro budovy s nosnou konstrukcí zděnou výšky přes 6 do 12 m</t>
  </si>
  <si>
    <t>Poznámka k položce:_x000D_
přesun hmot pro budovy občanské výstavby (JKSO 801), budovy pro bydlení (JKSO 803) budovy pro výrobu a služby (JKSO 812) s nosnou svislou konstrukcí zděnou z cihel nebo tvárnic nebo kovovou_x000D_
Hmotnosti z položek s pořadovými čísly: : _x000D_
13, : _x000D_
Součet: : 39,97000</t>
  </si>
  <si>
    <t>Trubní vedení</t>
  </si>
  <si>
    <t>Pol145</t>
  </si>
  <si>
    <t>poklop kanalizační do šachtové roury; DN šachty 425 mm; litinový; únosnost 1 500 kg</t>
  </si>
  <si>
    <t>Pol146</t>
  </si>
  <si>
    <t>trubka plastová kanalizační PVC-U; korugovaná; D = 476,0 mm; l = 1 500,0 mm</t>
  </si>
  <si>
    <t>Pol147</t>
  </si>
  <si>
    <t>dno šachetní s výkyvnými hrdly; průtočné; PP; úhel odpadu 0 °; DN = 478,0 mm; l = 570 mm; š = 478 mm; h = 611 mm; DN žlabu 160 mm</t>
  </si>
  <si>
    <t>Poznámka k položce:_x000D_
průtočné 30°</t>
  </si>
  <si>
    <t>Pol148</t>
  </si>
  <si>
    <t>spojka/nátrubek PP; "in situ"; di = 160,0 mm</t>
  </si>
  <si>
    <t>Pol149</t>
  </si>
  <si>
    <t>Manžeta pro prostup potrubí, DN160</t>
  </si>
  <si>
    <t>Pol150</t>
  </si>
  <si>
    <t>Úprava stávající přípojkové kanalizační šachty</t>
  </si>
  <si>
    <t>Pol151</t>
  </si>
  <si>
    <t>Přesun hmot pro trubní vedení z trub plastových nebo sklolaminátových v otevřeném výkopu</t>
  </si>
  <si>
    <t>Poznámka k položce:_x000D_
vodovodu nebo kanalizace ražené nebo hloubené (827 1.1, 827 1.9, 827 2.1, 827 2.9), drobných objektů_x000D_
na vzdálenost 15 m od hrany výkopu nebo od okraje šachty_x000D_
Hmotnosti z položek s pořadovými čísly: : _x000D_
16,17,18,19,20,21, : _x000D_
Součet: : 0,04327</t>
  </si>
  <si>
    <t>D3</t>
  </si>
  <si>
    <t>Pol152</t>
  </si>
  <si>
    <t>komínek střešní odvětrání kanalizace; límec PVC; DN 110 mm; výška nad izolaci 350 mm; hloubka pod izolaci 180 mm; s dešťovou krytkou</t>
  </si>
  <si>
    <t>Pol153</t>
  </si>
  <si>
    <t>Přesun hmot pro povlakové krytiny v objektech výšky do 6 m</t>
  </si>
  <si>
    <t>Poznámka k položce:_x000D_
50 m vodorovně_x000D_
Hmotnosti z položek s pořadovými čísly: : _x000D_
23, : _x000D_
Součet: : 0,00120</t>
  </si>
  <si>
    <t>Vnitřní kanalizace</t>
  </si>
  <si>
    <t>Pol154</t>
  </si>
  <si>
    <t>Potrubí HT připojovací vnější průměr D 50 mm, tloušťka stěny 1,8 mm, DN 50</t>
  </si>
  <si>
    <t>Poznámka k položce:_x000D_
včetně tvarovek, objímek. Bez zednických výpomocí._x000D_
Potrubí včetně tvarovek. Bez zednických výpomocí.</t>
  </si>
  <si>
    <t>Pol155</t>
  </si>
  <si>
    <t>Potrubí HT připojovací vnější průměr D 75 mm, tloušťka stěny 1,9 mm, DN 70</t>
  </si>
  <si>
    <t>Pol156</t>
  </si>
  <si>
    <t>Potrubí HT připojovací vnější průměr D 110 mm, tloušťka stěny 2,7 mm, DN 100</t>
  </si>
  <si>
    <t>Pol157</t>
  </si>
  <si>
    <t>Potrubí KG svodné (ležaté) v zemi vnější průměr D 110 mm, tloušťka stěny 3,2 mm, DN 100</t>
  </si>
  <si>
    <t>Pol158</t>
  </si>
  <si>
    <t>Potrubí KG svodné (ležaté) v zemi vnější průměr D 125 mm, tloušťka stěny 3,2 mm, DN 125</t>
  </si>
  <si>
    <t>Pol159</t>
  </si>
  <si>
    <t>Potrubí KG svodné (ležaté) v zemi vnější průměr D 160 mm, tloušťka stěny 4,0 mm, DN 150</t>
  </si>
  <si>
    <t>Pol160</t>
  </si>
  <si>
    <t>Potrubí KG svodné (ležaté) v zemi vnější průměr D 160 mm, tloušťka stěny 4,7 mm, DN 150, včetně tvarovek, objímek. Bez zednických výpomocí.</t>
  </si>
  <si>
    <t>Poznámka k položce:_x000D_
Potrubí včetně tvarovek. Bez zednických výpomocí.</t>
  </si>
  <si>
    <t>Pol161</t>
  </si>
  <si>
    <t>Ventilační hlavice D 50, 75, 110 mm, přivzdušňovací ventil D 50/75/110 mm s dvojitou izolační stěnou, s masivní pryžovou membránou, s odnímatelnou mřížkou proti hmyzu a pro čištění, mat. , včetně dodávky materiálu</t>
  </si>
  <si>
    <t>Pol162</t>
  </si>
  <si>
    <t>Dvířka revizní plná rozměr 150x200 mm, barva bílá</t>
  </si>
  <si>
    <t>ks</t>
  </si>
  <si>
    <t>Pol163</t>
  </si>
  <si>
    <t>Dvířka revizní plná rozměr 150x300 mm, barva bílá</t>
  </si>
  <si>
    <t>Pol164</t>
  </si>
  <si>
    <t>Montáž revizních dvířek</t>
  </si>
  <si>
    <t>Pol165</t>
  </si>
  <si>
    <t>Mřížka větrací 150x150</t>
  </si>
  <si>
    <t>Pol166</t>
  </si>
  <si>
    <t>Montáž větracích mřížek</t>
  </si>
  <si>
    <t>Pol167</t>
  </si>
  <si>
    <t>Přesun hmot pro vnitřní kanalizaci v objektech výšky do 6 m</t>
  </si>
  <si>
    <t>Poznámka k položce:_x000D_
50 m vodorovně, měřeno od těžiště půdorysné plochy skládky do těžiště půdorysné plochy objektu_x000D_
Hmotnosti z položek s pořadovými čísly: : _x000D_
25,26,27,28,29,30,31,32, : _x000D_
Součet: : 0,18905</t>
  </si>
  <si>
    <t>Zařizovací předměty</t>
  </si>
  <si>
    <t>Pol168</t>
  </si>
  <si>
    <t>Mísa záchodová keramická se samostatným přívodem vody; zabudování: nástěnné; tvar: oválný; splachování: hluboké; odpad: vodorovný; povrchová úprava: lesklá glazura</t>
  </si>
  <si>
    <t>Poznámka k položce:_x000D_
dětské provedení_x000D_
včetně sedátka s poklopem</t>
  </si>
  <si>
    <t>Pol169</t>
  </si>
  <si>
    <t>tlačítko ovládací plastové; pro ovládání zepředu; ovládací síla do 20,0 N; množství splachování 2; barva Bílá / pochromovaná lesklá / bílá</t>
  </si>
  <si>
    <t>Pol170</t>
  </si>
  <si>
    <t>Klozetové mísy závěsné pro ZTP, bilé, hluboké splachování, zadní, včetně sedátka, šířka 360 mm, hloubka 700 mm, výška 480 mm</t>
  </si>
  <si>
    <t>soubor</t>
  </si>
  <si>
    <t>Pol171</t>
  </si>
  <si>
    <t>Oddálené pneumatické ovládání</t>
  </si>
  <si>
    <t>Soubor</t>
  </si>
  <si>
    <t>Pol172</t>
  </si>
  <si>
    <t>Invalidní program madlo dvojité sklopné, rozměr 813 mm, nerez</t>
  </si>
  <si>
    <t>Pol173</t>
  </si>
  <si>
    <t>Invalidní program madlo dvojité pevné, rozměr 600 mm, nerez</t>
  </si>
  <si>
    <t>Pol174</t>
  </si>
  <si>
    <t>Montáž zařizovacích předmětů klozet</t>
  </si>
  <si>
    <t>Poznámka k položce:_x000D_
0,3 m kanalizačního potrubí, osazení klozetové mísy a samostatné nádržky, montáž ventilu.</t>
  </si>
  <si>
    <t>Pol175</t>
  </si>
  <si>
    <t>výlevka závěsná; keramika; bílá; h = 205 mm; h zadní stěny 355 mm; š = 455 mm; hl. 380 mm; mřížka chromová; průměr odpadu 60 mm</t>
  </si>
  <si>
    <t>Poznámka k položce:_x000D_
včetně chromové mřížky</t>
  </si>
  <si>
    <t>Pol176</t>
  </si>
  <si>
    <t>Zápachová uzávěrka (sifon) pro zařizovací předměty D 40, 50 mm x 6/4"; pro dřezy; PP; příslušenství stavitelný kulový kloub, včetně dodávky materiálu</t>
  </si>
  <si>
    <t>Pol177</t>
  </si>
  <si>
    <t>Montáž zařizovacích předmětů - výlevka</t>
  </si>
  <si>
    <t>Poznámka k položce:_x000D_
0,5 m kanalizačního potrubí, vyvedení odpadní výpustky, osazení výlevky, sifonu a baterie.</t>
  </si>
  <si>
    <t>Pol178</t>
  </si>
  <si>
    <t>Umyvadlo keramické typ: jednoduchý; š = 450 mm; hl = 370 mm; tvar: oválný; otvor pro baterii uprostřed</t>
  </si>
  <si>
    <t>Poznámka k položce:_x000D_
dětské provedení</t>
  </si>
  <si>
    <t>Pol179</t>
  </si>
  <si>
    <t>Umyvadlo rohové na šrouby, bílé, šířka 550 mm, hloubka 560 mm</t>
  </si>
  <si>
    <t>Pol180</t>
  </si>
  <si>
    <t>Umyvadlo na šrouby, bílé, šířka 550 mm, hloubka 420 mm</t>
  </si>
  <si>
    <t>Pol181</t>
  </si>
  <si>
    <t>Výpusť umyvadlová s tlakovým uzávěrem, chromovaný kov, včetně dodávky materiálu</t>
  </si>
  <si>
    <t>Pol182</t>
  </si>
  <si>
    <t>Zápachová uzávěrka (sifon) pro zařizovací předměty D 40, 50 mm; pro umyvadla; podomítková; PP; příslušenství vyjímatelná vložka, včetně dodávky materiálu</t>
  </si>
  <si>
    <t>Pol183</t>
  </si>
  <si>
    <t>Zápachová uzávěrka (sifon) pro zařizovací předměty umyvadlová, chromovaný kov, včetně dodávky materiálu</t>
  </si>
  <si>
    <t>Pol184</t>
  </si>
  <si>
    <t>Montáž zařizovacích předmětů umyvadlo</t>
  </si>
  <si>
    <t>Poznámka k položce:_x000D_
0,5 m kanalizačního potrubí, vyvedení odpadní výpustky, osazení umyvadla, sifonu a baterie.</t>
  </si>
  <si>
    <t>Pol185</t>
  </si>
  <si>
    <t>dřez kuchyňský; jednoduchý; odkap vlevo, vpravo; nerez, lesk; š = 900 mm; hl. 600 mm; 180 mm; obdélníkový; bez otvoru pro baterii</t>
  </si>
  <si>
    <t>Pol186</t>
  </si>
  <si>
    <t>dřez kuchyňský; dvojitý; nerez, lesk; š = 900 mm; hl. 600 mm; 175 mm; obdélníkový; bez otvoru pro baterii</t>
  </si>
  <si>
    <t>Pol187</t>
  </si>
  <si>
    <t>Odtoková souprava polypropylénová pro 2 dřezy D 40 mm s připojovacími závity 6/4", ,  , včetně dodávky materiálu</t>
  </si>
  <si>
    <t>Odtoková souprava polypropylénová pro 2 dřezy D 40 mm s připojovacími závity 6/4", , , včetně dodávky materiálu</t>
  </si>
  <si>
    <t>Pol188</t>
  </si>
  <si>
    <t>Zápachová uzávěrka (sifon) pro zařizovací předměty D 40, 50 mm x 6/4"; pro dřezy, PP; příslušenství přípojka pro pračku/myčku, včetně dodávky materiálu</t>
  </si>
  <si>
    <t>Pol189</t>
  </si>
  <si>
    <t>Montáž zařizovacích předmětů - dřez</t>
  </si>
  <si>
    <t>Pol190</t>
  </si>
  <si>
    <t>Podlahový žlab l = 750 mm, se zápachovou uzávěrou d=50 mm, s okrajem pro perforovaný rošt a s nastavitelným límcem ke stěně</t>
  </si>
  <si>
    <t>Pol191</t>
  </si>
  <si>
    <t>Rošt pro liniový podlahový žlab l=750 mm, nerez mat</t>
  </si>
  <si>
    <t>Pol192</t>
  </si>
  <si>
    <t>Sprchová zástěna, 900 mm, matné bezpečnostní sklo</t>
  </si>
  <si>
    <t>Pol193</t>
  </si>
  <si>
    <t>Zápachová uzávěrka (sifon) pro zařizovací předměty D 50 mm; pro sprchové kouty; PP; s kulovým kloubem na odtoku, s vyjímatelnou sifonovou vložkou, s krytkou z nerez oceli , včetně dodávky materiálu</t>
  </si>
  <si>
    <t>Pol194</t>
  </si>
  <si>
    <t>Montáž zařizovacích předmětů sprcha</t>
  </si>
  <si>
    <t>Poznámka k položce:_x000D_
1 m kanalizačního potrubí, vyvedení odpadní výpustky, osazení sprchové vaničky a boxu, montáž baterie.</t>
  </si>
  <si>
    <t>Pol195</t>
  </si>
  <si>
    <t>Nálevka se sifonem PP DN 32</t>
  </si>
  <si>
    <t>Poznámka k položce:_x000D_
rozměry: 78x55 mm, výška 100 mm</t>
  </si>
  <si>
    <t>Pol196</t>
  </si>
  <si>
    <t>Odkapový sifon s úchytkou proti vypadnutí</t>
  </si>
  <si>
    <t>Pol197</t>
  </si>
  <si>
    <t>Zápachová uzávěrka (sifon) pro zařizovací předměty D 40/50 mm; podomítková, pro pračky/myčky; PE; příslušenství přip. koleno, krycí deska nerez, montážní kryt, včetně dodávky materiálu</t>
  </si>
  <si>
    <t>Pol198</t>
  </si>
  <si>
    <t>přípojka pro pračku/myčku dvojitá; PP; 1"; příslušenství zpětná klapka z obou směrů</t>
  </si>
  <si>
    <t>Pol199</t>
  </si>
  <si>
    <t>Vpusť podlahová se zápachovou uzávěrkou průměr 50, 75 110 mm, se svislým odtokem, zápachový uzávěr funkční i pří vyschnutí, 123x123mm/115x115mm, včetně dodávky materiálu</t>
  </si>
  <si>
    <t>Pol200</t>
  </si>
  <si>
    <t>Přesun hmot pro zařizovací předměty v objektech výšky do 12 m</t>
  </si>
  <si>
    <t>Poznámka k položce:_x000D_
vodorovně do 50 m_x000D_
Hmotnosti z položek s pořadovými čísly: : _x000D_
39,40,41,43,44,46,47,48,49,50,51,53,56,57,58,59,63,64,66,67,68,69,70, : _x000D_
Součet: : 0,25159</t>
  </si>
  <si>
    <t>D6</t>
  </si>
  <si>
    <t>Předstěnové systémy</t>
  </si>
  <si>
    <t>Pol201</t>
  </si>
  <si>
    <t>Instalační systém pro závěsné WC s odpadním kolenem, pro suchý proces</t>
  </si>
  <si>
    <t>Poznámka k položce:_x000D_
Včetně dodávky a připevnění montážního prvku vč. napojení na kanalizační popř. vodovodní potrubí.</t>
  </si>
  <si>
    <t>Pol202</t>
  </si>
  <si>
    <t>Instalační systém pro závěsné WC pro ZTP s odpadním kolenem, pro suchý proces</t>
  </si>
  <si>
    <t>Pol203</t>
  </si>
  <si>
    <t>Souprava pro předstěnovou montáž - ukotvení do stěny, pro suchý proces</t>
  </si>
  <si>
    <t>Pol204</t>
  </si>
  <si>
    <t>Doplňky Montáž doplňků zařízení záchodů předstěnový systém do sádrokartonu</t>
  </si>
  <si>
    <t>Pol205</t>
  </si>
  <si>
    <t>Přesun hmot pro předstěnové systémy v objektech výšky do 12 m</t>
  </si>
  <si>
    <t>Poznámka k položce:_x000D_
vodorovně do 50 m_x000D_
Hmotnosti z položek s pořadovými čísly: : _x000D_
72,73,74, : _x000D_
Součet: : 0,15564</t>
  </si>
  <si>
    <t>D7</t>
  </si>
  <si>
    <t>Montáže potrubí</t>
  </si>
  <si>
    <t>Pol206</t>
  </si>
  <si>
    <t>Zednické výpomoci při instalaci kanalizačního potrubí</t>
  </si>
  <si>
    <t>Poznámka k položce:_x000D_
Odkaz na mn. položky pořadí 25 : 21,00000_x000D_
Odkaz na mn. položky pořadí 26 : 10,00000_x000D_
Odkaz na mn. položky pořadí 27 : 8,00000</t>
  </si>
  <si>
    <t>Pol207</t>
  </si>
  <si>
    <t>Zkouška těsnosti kanalizace v objektech vodou, DN 125</t>
  </si>
  <si>
    <t>Poznámka k položce:_x000D_
Odkaz na mn. položky pořadí 25 : 21,00000_x000D_
Odkaz na mn. položky pořadí 26 : 10,00000_x000D_
Odkaz na mn. položky pořadí 27 : 8,00000_x000D_
Odkaz na mn. položky pořadí 28 : 28,00000_x000D_
Odkaz na mn. položky pořadí 29 : 22,00000</t>
  </si>
  <si>
    <t>Pol208</t>
  </si>
  <si>
    <t>Zkouška těsnosti kanalizace v objektech vodou, DN 200</t>
  </si>
  <si>
    <t>Poznámka k položce:_x000D_
Odkaz na mn. položky pořadí 30 : 1,00000</t>
  </si>
  <si>
    <t>Pol209</t>
  </si>
  <si>
    <t>Zkouška kanalizační přípojky</t>
  </si>
  <si>
    <t>D.4.1.2. - Vnitřní dešťová kanalizace</t>
  </si>
  <si>
    <t>D2 - Základy</t>
  </si>
  <si>
    <t>D3 - Trubní vedení</t>
  </si>
  <si>
    <t>D6 - Montáže potrubí</t>
  </si>
  <si>
    <t>Poznámka k položce:_x000D_
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prostředek,_x000D_
Uvažováno se svahováním výkopu</t>
  </si>
  <si>
    <t>Poznámka k položce:_x000D_
přesun hmot pro budovy občanské výstavby (JKSO 801), budovy pro bydlení (JKSO 803) budovy pro výrobu a služby (JKSO 812) s nosnou svislou konstrukcí zděnou z cihel nebo tvárnic nebo kovovou_x000D_
Hmotnosti z položek s pořadovými čísly: : _x000D_
13, : _x000D_
Součet: : 34,85000</t>
  </si>
  <si>
    <t>Základy</t>
  </si>
  <si>
    <t>Pol210</t>
  </si>
  <si>
    <t>Betonový základ do bednění</t>
  </si>
  <si>
    <t>Poznámka k položce:_x000D_
Beton 25/30</t>
  </si>
  <si>
    <t>Pol211</t>
  </si>
  <si>
    <t>Ocel svařitelná betonářská - svařovaná síť; typ: KY81; povrch: žebírkový; značka: B500A (1.0438); dL = 8,0 mm; dc = 8,0 mm; PL = 100 mm; Pc = 100 mm</t>
  </si>
  <si>
    <t>Poznámka k položce:_x000D_
přesun hmot pro budovy občanské výstavby (JKSO 801), budovy pro bydlení (JKSO 803) budovy pro výrobu a služby (JKSO 812) s nosnou svislou konstrukcí zděnou z cihel nebo tvárnic nebo kovovou_x000D_
Hmotnosti z položek s pořadovými čísly: : _x000D_
16,17, : _x000D_
Součet: : 7,82058</t>
  </si>
  <si>
    <t>Pol212</t>
  </si>
  <si>
    <t>poklop kanalizační do šachtové roury; DN šachty 315 mm; litinový; únosnost 1 500 kg</t>
  </si>
  <si>
    <t>Pol213</t>
  </si>
  <si>
    <t>Šachtový prodlužovací nástavec, pro drenážní šachtu DN315, materiál PVC</t>
  </si>
  <si>
    <t>Pol214</t>
  </si>
  <si>
    <t>Šachtová oboustranná násuvná objímka, pro drenážní šachtu DN315, materiál PVC</t>
  </si>
  <si>
    <t>Pol215</t>
  </si>
  <si>
    <t>Šachtové dno bez lapače písku, pro drenážní šachtu DN315, materiál PVC</t>
  </si>
  <si>
    <t>Pol216</t>
  </si>
  <si>
    <t>Šachtové dno s lapačem písku, pro drenážní šachtu DN315, materiál PVC</t>
  </si>
  <si>
    <t>Pol217</t>
  </si>
  <si>
    <t>Redukce drenážní 200/ PVC-U 100</t>
  </si>
  <si>
    <t>Pol218</t>
  </si>
  <si>
    <t>Redukce drenážní PVC-U 100/ KG 110</t>
  </si>
  <si>
    <t>Pol219</t>
  </si>
  <si>
    <t>víčko/záslepka PVC-U; D = 200,0 mm; spoj západkový</t>
  </si>
  <si>
    <t>Pol220</t>
  </si>
  <si>
    <t>Plastová filtrační šachta DN425, l=2000 mm, včetně poklopu, s filtračním košem</t>
  </si>
  <si>
    <t>Poznámka k položce:_x000D_
včetně 2 in-situ spojek DN160 a 1 in-situ spojky DN110</t>
  </si>
  <si>
    <t>Pol221</t>
  </si>
  <si>
    <t>Poklop šachtový PP; DN šachty 400 mm; zatížení: A 15; bez odvětrání</t>
  </si>
  <si>
    <t>Pol222</t>
  </si>
  <si>
    <t>trubka plastová kanalizační PVC-U; korugovaná; D = 400,0 mm; l = 2 000,0 mm</t>
  </si>
  <si>
    <t>Pol223</t>
  </si>
  <si>
    <t>dno šachetní přímý tok; PP; úhel odpadu 0 °; DN = 400,0 mm; l = 514 mm; h = 316 mm; DN žlabu 110 mm</t>
  </si>
  <si>
    <t>Poznámka k položce:_x000D_
se zpětnou klapkou</t>
  </si>
  <si>
    <t>Pol224</t>
  </si>
  <si>
    <t>Mříž vtoková materiál: litina; do teleskopu, čtverec; zatížení: D 400; l = 500 mm; b = 500 mm; DN = 425</t>
  </si>
  <si>
    <t>Pol225</t>
  </si>
  <si>
    <t>trubka plastová kanalizační PVC-U; hladká, teleskopická; l = 375,0 mm</t>
  </si>
  <si>
    <t>Pol226</t>
  </si>
  <si>
    <t>trubka plastová kanalizační PVC-U; korugovaná; D = 476,0 mm; l = 6000,0 mm</t>
  </si>
  <si>
    <t>Pol227</t>
  </si>
  <si>
    <t>Osazení plastových šachet revizních průměr 425 mm</t>
  </si>
  <si>
    <t>Pol228</t>
  </si>
  <si>
    <t>Poklop kompozitní , bez odvětrání, typ B125</t>
  </si>
  <si>
    <t>Pol229</t>
  </si>
  <si>
    <t>deska zákrytová šachetní železobetonová; TZK; D1 = 1 200 mm; D = 1 470 mm; D vnitřní 625 mm; h = 165 mm</t>
  </si>
  <si>
    <t>Pol230</t>
  </si>
  <si>
    <t>skruž železobetonová TBS; DN = 1 000,0 mm; h = 1 000,0 mm; s = 120,00 mm; počet stupadel 4; ocelové s PE povlakem; beton C 40/50</t>
  </si>
  <si>
    <t>Pol231</t>
  </si>
  <si>
    <t>Dvouplášťová jímka/žumpa, plastová, objem 12 m3, na zakázku</t>
  </si>
  <si>
    <t>Poznámka k položce:_x000D_
půdorysná poloha mezi vstupem a výstupem 90°; otvory DN160 pouze pro prostrčení potrubí</t>
  </si>
  <si>
    <t>Pol232</t>
  </si>
  <si>
    <t>Nádržový systém pro dešťovou vodu</t>
  </si>
  <si>
    <t>Poznámka k položce:_x000D_
(zklidněný nátok, filtr, sedimentace, biologický separátor, úprava pH, bezpečnostní přepad)</t>
  </si>
  <si>
    <t>Pol233</t>
  </si>
  <si>
    <t>Těsnící manžeta DN160</t>
  </si>
  <si>
    <t>Pol234</t>
  </si>
  <si>
    <t>blok vsakovací PP; celk. objem 300,0 l; retenční objem 285,0 l; l = 1 200 mm; š = 600 mm; v = 420 mm</t>
  </si>
  <si>
    <t>Pol235</t>
  </si>
  <si>
    <t>geotextilie PP; funkce separační, ochranná, výztužná, filtrační; plošná hmotnost 200 g/m2</t>
  </si>
  <si>
    <t>Pol236</t>
  </si>
  <si>
    <t>Montáž vsakovacích nádrží položení geotextílie</t>
  </si>
  <si>
    <t>Pol237</t>
  </si>
  <si>
    <t>Montáž vsakovacích nádrží blok nebo tunel do V 450 l</t>
  </si>
  <si>
    <t>Poznámka k položce:_x000D_
vodovodu nebo kanalizace ražené nebo hloubené (827 1.1, 827 1.9, 827 2.1, 827 2.9), drobných objektů_x000D_
na vzdálenost 15 m od hrany výkopu nebo od okraje šachty_x000D_
Hmotnosti z položek s pořadovými čísly: : _x000D_
19,22,23,24,25,26,27,28,29,30,31,32,33,34,35,37,38,39,41,42,43,44,45, : _x000D_
Součet: : 2,99561</t>
  </si>
  <si>
    <t>Pol238</t>
  </si>
  <si>
    <t>Trubka plastová drenážní spoj: drážkový; potrubí: jednovrstvé; materiál: PVC; povrch: žebrovaný; ohebná; DN = 100; vsakovací plocha = 34,0 cm2/m</t>
  </si>
  <si>
    <t>Pol239</t>
  </si>
  <si>
    <t>Izolace vodovodního potrubí návleková z trubic z pěnového polyetylenu s povrchovou ochrannou hliníkovou fólií zesílenou sklorohoží 5x5 mm, tloušťka stěny 20 mm, d 110 mm</t>
  </si>
  <si>
    <t>Poznámka k položce:_x000D_
V položce je kalkulována dodávka izolační trubice, spon a lepicí pásky._x000D_
Odkaz na mn. položky pořadí 49 : 7,00000</t>
  </si>
  <si>
    <t>Pol240</t>
  </si>
  <si>
    <t>Poznámka k položce:_x000D_
50 m vodorovně, měřeno od těžiště půdorysné plochy skládky do těžiště půdorysné plochy objektu_x000D_
Hmotnosti z položek s pořadovými čísly: : _x000D_
48,49,50,51,52,53, : _x000D_
Součet: : 0,14731</t>
  </si>
  <si>
    <t>Pol241</t>
  </si>
  <si>
    <t>vpust střešní plast; třída zatížení H 1,5; tepelně izolovaná; límec; kalový koš; D odtok 110 mm, svislý odtok</t>
  </si>
  <si>
    <t>Pol242</t>
  </si>
  <si>
    <t>prodlužovací nástavec pro vpust střešní plast; límec; D odtok 110 mm</t>
  </si>
  <si>
    <t>Pol243</t>
  </si>
  <si>
    <t>Střešní vtoky Doplňky pro střešní vtoky vyhřívací sada pro střešní vtoky , včetně dodávky materiálu</t>
  </si>
  <si>
    <t>Pol244</t>
  </si>
  <si>
    <t>chrlič plast; límec; D odtok 100x100 mm; l = 500,0 mm; mřížka kov</t>
  </si>
  <si>
    <t>Pol245</t>
  </si>
  <si>
    <t>termostat elektronický univerzální venkovní; k ovládání vyhřívaných střešních vpustí s integrovaným teplotním čidlem, na 1 termostat lze zapojit až 16 ks vpustí (vtoků); teplotní rozsah -25 až 25 °C; 70 x 70 mm</t>
  </si>
  <si>
    <t>Pol246</t>
  </si>
  <si>
    <t>Vpusť podlahová suchá, D 110 mm, mřížka 170 x 240 mm, litina</t>
  </si>
  <si>
    <t>Pol247</t>
  </si>
  <si>
    <t>Rohož čistící 850x2000 mm, nerez</t>
  </si>
  <si>
    <t>Pol248</t>
  </si>
  <si>
    <t>Přesun hmot pro zařizovací předměty v objektech výšky do 6 m</t>
  </si>
  <si>
    <t>Poznámka k položce:_x000D_
vodorovně do 50 m_x000D_
Hmotnosti z položek s pořadovými čísly: : _x000D_
57,58,59,60,62,63,64, : _x000D_
Součet: : 0,01337</t>
  </si>
  <si>
    <t>Pol249</t>
  </si>
  <si>
    <t>Kladení drenážního potrubí z plastických hmot</t>
  </si>
  <si>
    <t>Poznámka k položce:_x000D_
Odkaz na mn. položky pořadí 48 : 39,00000</t>
  </si>
  <si>
    <t>Poznámka k položce:_x000D_
Odkaz na mn. položky pořadí 49 : 7,00000</t>
  </si>
  <si>
    <t>Poznámka k položce:_x000D_
Odkaz na mn. položky pořadí 49 : 7,00000_x000D_
Odkaz na mn. položky pořadí 50 : 25,00000_x000D_
Odkaz na mn. položky pořadí 51 : 5,00000</t>
  </si>
  <si>
    <t>Poznámka k položce:_x000D_
Odkaz na mn. položky pořadí 52 : 14,00000</t>
  </si>
  <si>
    <t>D.4.1.3. - Vnitřní vodovod</t>
  </si>
  <si>
    <t>D3 - Vnitřní vodovod</t>
  </si>
  <si>
    <t>D4 - Zařizovací předměty</t>
  </si>
  <si>
    <t>D5 - Armatury</t>
  </si>
  <si>
    <t>D6 - Vnitřní vodovod - vybavení</t>
  </si>
  <si>
    <t>Poznámka k položce:_x000D_
přesun hmot pro budovy občanské výstavby (JKSO 801), budovy pro bydlení (JKSO 803) budovy pro výrobu a služby (JKSO 812) s nosnou svislou konstrukcí zděnou z cihel nebo tvárnic nebo kovovou_x000D_
Hmotnosti z položek s pořadovými čísly: : _x000D_
11, : _x000D_
Součet: : 44,00000</t>
  </si>
  <si>
    <t>Pol250</t>
  </si>
  <si>
    <t>Úprava stávající přípojkové vodovodní šachty</t>
  </si>
  <si>
    <t>Pol251</t>
  </si>
  <si>
    <t>Potrubí z plastických hmot polyetylenové potrubí PE-HD, D 32 mm, s 3,0 mm, PN 10, svěrné spojky, včetně zednických výpomocí</t>
  </si>
  <si>
    <t>Poznámka k položce:_x000D_
včetně tvarovek, bez zednických výpomocí_x000D_
Potrubí včetně tvarovek, rozebiratelných svěrných spojek a zednických výpomocí._x000D_
Včetně pomocného lešení o výšce podlahy do 1900 mm a pro zatížení do 1,5 kPa.</t>
  </si>
  <si>
    <t>Pol252</t>
  </si>
  <si>
    <t>polypropylenové potrubí PP-R, D 20 mm, s 2,8 mm, PN 16, polyfúzně svařované, včetně zednických výpomocí</t>
  </si>
  <si>
    <t>Poznámka k položce:_x000D_
Potrubí včetně tvarovek a zednických výpomocí._x000D_
Včetně pomocného lešení o výšce podlahy do 1900 mm a pro zatížení do 1,5 kPa.</t>
  </si>
  <si>
    <t>Pol253</t>
  </si>
  <si>
    <t>polypropylenové potrubí PP-R, D 25 mm, s 3,5 mm, PN 16, polyfúzně svařované, včetně zednických výpomocí</t>
  </si>
  <si>
    <t>Pol254</t>
  </si>
  <si>
    <t>polypropylenové potrubí PP-R, D 32 mm, s 4,4 mm, PN 16, polyfúzně svařované, včetně zednických výpomocí</t>
  </si>
  <si>
    <t>Pol255</t>
  </si>
  <si>
    <t>pouzdro potrubní tvarovatelné; pěnový polyetylén; vnitřní průměr 20,0 mm; tl. izolace 13,0 mm; provozní teplota  -65 až 90 °C; tepelná vodivost (10°C) 0,0380 W/mK</t>
  </si>
  <si>
    <t>pouzdro potrubní tvarovatelné; pěnový polyetylén; vnitřní průměr 20,0 mm; tl. izolace 13,0 mm; provozní teplota -65 až 90 °C; tepelná vodivost (10°C) 0,0380 W/mK</t>
  </si>
  <si>
    <t>Pol256</t>
  </si>
  <si>
    <t>pouzdro potrubní tvarovatelné; pěnový polyetylén; vnitřní průměr 25,0 mm; tl. izolace 13,0 mm; provozní teplota  -65 až 90 °C; tepelná vodivost (10°C) 0,0380 W/mK</t>
  </si>
  <si>
    <t>pouzdro potrubní tvarovatelné; pěnový polyetylén; vnitřní průměr 25,0 mm; tl. izolace 13,0 mm; provozní teplota -65 až 90 °C; tepelná vodivost (10°C) 0,0380 W/mK</t>
  </si>
  <si>
    <t>Pol257</t>
  </si>
  <si>
    <t>pouzdro potrubní tvarovatelné; pěnový polyetylén; vnitřní průměr 32,0 mm; tl. izolace 13,0 mm; provozní teplota  -65 až 90 °C; tepelná vodivost (10°C) 0,0380 W/mK</t>
  </si>
  <si>
    <t>pouzdro potrubní tvarovatelné; pěnový polyetylén; vnitřní průměr 32,0 mm; tl. izolace 13,0 mm; provozní teplota -65 až 90 °C; tepelná vodivost (10°C) 0,0380 W/mK</t>
  </si>
  <si>
    <t>Pol258</t>
  </si>
  <si>
    <t>pouzdro potrubní tvarovatelné; pěnový polyetylén; vnitřní průměr 20,0 mm; tl. izolace 20,0 mm; provozní teplota  -65 až 90 °C; tepelná vodivost (10°C) 0,0380 W/mK</t>
  </si>
  <si>
    <t>pouzdro potrubní tvarovatelné; pěnový polyetylén; vnitřní průměr 20,0 mm; tl. izolace 20,0 mm; provozní teplota -65 až 90 °C; tepelná vodivost (10°C) 0,0380 W/mK</t>
  </si>
  <si>
    <t>Pol259</t>
  </si>
  <si>
    <t>Dvířka revizní plná rozměr 150x150 mm, barva bílá</t>
  </si>
  <si>
    <t>Pol260</t>
  </si>
  <si>
    <t>Dvířka revizní plná rozměr 200x200 mm, barva bílá</t>
  </si>
  <si>
    <t>Pol261</t>
  </si>
  <si>
    <t>Přesun hmot pro vnitřní vodovod v objektech výšky do 6 m</t>
  </si>
  <si>
    <t>Poznámka k položce:_x000D_
vodorovně do 50 m_x000D_
Hmotnosti z položek s pořadovými čísly: : _x000D_
15,16,17,18,19,20,21,22, : _x000D_
Součet: : 0,61484</t>
  </si>
  <si>
    <t>Pol262</t>
  </si>
  <si>
    <t>Baterie umyvadlové a dřezové umyvadlová, stojánková, ruční ovládání bez otvírání odpadu, standardní, včetně dodávky materiálu</t>
  </si>
  <si>
    <t>Pol263</t>
  </si>
  <si>
    <t>Baterie umyvadlová  stojánková směšovací, s "lékařskou" pákou, chrom, včetně připojovacích flexihadic, bez otvírání odpadu, kartuše s keramickými destičkami</t>
  </si>
  <si>
    <t>Baterie umyvadlová stojánková směšovací, s "lékařskou" pákou, chrom, včetně připojovacích flexihadic, bez otvírání odpadu, kartuše s keramickými destičkami</t>
  </si>
  <si>
    <t>Pol264</t>
  </si>
  <si>
    <t>Umyvadlový ventil, s omezenou dobou výtoku na 7 sekund, průtok 3 l/min, antivandal, softpress kartuše, bez výpusti</t>
  </si>
  <si>
    <t>Pol265</t>
  </si>
  <si>
    <t>Baterie umyvadlové a dřezové dřezová, nástěnná, ruční ovládání, standardní, včetně dodávky materiálu</t>
  </si>
  <si>
    <t>Pol266</t>
  </si>
  <si>
    <t>Baterie dřezová stojánková ruční, bez otvír.odpadu, omezení průtoku na 6 l/min, standardní</t>
  </si>
  <si>
    <t>Pol267</t>
  </si>
  <si>
    <t>Sprchový ventil, s omezenou dobou výtoku na 30 sekund, krycí nerezová deska 160x160 mm, antivandal</t>
  </si>
  <si>
    <t>Pol268</t>
  </si>
  <si>
    <t>Sprchová hlavice, odolná proti vandalismu, aretace proti vytočení ze zdi, omezení průtoku na 6 l/min</t>
  </si>
  <si>
    <t>Poznámka k položce:_x000D_
vodorovně do 50 m_x000D_
Hmotnosti z položek s pořadovými čísly: : _x000D_
27,28,29,30,31,32,33, : _x000D_
Součet: : 0,02385</t>
  </si>
  <si>
    <t>Armatury</t>
  </si>
  <si>
    <t>Pol269</t>
  </si>
  <si>
    <t>ventil rohový pro vodovod, sanitu; kulový, rohový; DN 15 mm; pracovní teplota do 90 ° C; médium voda; 1/2" x 3/8"; připojení závitové</t>
  </si>
  <si>
    <t>Poznámka k položce:_x000D_
S T-kusem</t>
  </si>
  <si>
    <t>Pol270</t>
  </si>
  <si>
    <t>ventil rohový pro vodovod, sanitu; kulový, rohový; DN 15 mm; pracovní teplota do 90 ° C; médium voda; 3/4"; připojení závitové</t>
  </si>
  <si>
    <t>Pol271</t>
  </si>
  <si>
    <t>Kohout kulový, výtokový (zahradní), mosazný, DN 20x25, PN 10, včetně dodávky materiálu</t>
  </si>
  <si>
    <t>Pol272</t>
  </si>
  <si>
    <t>Kohout kulový, mosazný, vnitřní-vnitřní závit, DN 15, PN 42, včetně dodávky materiálu</t>
  </si>
  <si>
    <t>Pol273</t>
  </si>
  <si>
    <t>Kohout kulový, mosazný, vnitřní-vnitřní závit, DN 20, PN 42, včetně dodávky materiálu</t>
  </si>
  <si>
    <t>Pol274</t>
  </si>
  <si>
    <t>Kohout kulový, mosazný, vnitřní-vnitřní závit, DN 25, PN 35, včetně dodávky materiálu</t>
  </si>
  <si>
    <t>Pol275</t>
  </si>
  <si>
    <t>Kohout kulový, napouštěcí a vypouštěcí, mosazný, DN 15, PN 10, včetně dodávky materiálu</t>
  </si>
  <si>
    <t>Pol276</t>
  </si>
  <si>
    <t>Termostatický směšovač pro 4 až 8 odběrných míst, chrom</t>
  </si>
  <si>
    <t>Pol277</t>
  </si>
  <si>
    <t>Ventil redukční, membránový, litinový,  , DN 25, PN 16, včetně dodávky materiálu</t>
  </si>
  <si>
    <t>Ventil redukční, membránový, litinový, , DN 25, PN 16, včetně dodávky materiálu</t>
  </si>
  <si>
    <t>Pol278</t>
  </si>
  <si>
    <t>Sdružená pojistná armatura, pro vodovodní potrubí, DN 20</t>
  </si>
  <si>
    <t>Pol279</t>
  </si>
  <si>
    <t>Vodoměr domovní, závitový, jednovtokový, suchoběžný, DN 20, pro teplotu vody do 30°C, montáž horizontálně i vertikálně, jmenovitý průtok 2,5 m3/hod, PN 16, délka 190 mm</t>
  </si>
  <si>
    <t>Pol280</t>
  </si>
  <si>
    <t>Zařízení pro automatické doplňování vody do ÚT, s potrubním oddělovačem</t>
  </si>
  <si>
    <t>Pol281</t>
  </si>
  <si>
    <t>Přesun hmot pro armatury v objektech výšky do 6 m</t>
  </si>
  <si>
    <t>Poznámka k položce:_x000D_
Hmotnosti z položek s pořadovými čísly: : _x000D_
35,36,37,38,39,40,41,42,43,44,45,46,47, : _x000D_
Součet: : 0,02421</t>
  </si>
  <si>
    <t>Vnitřní vodovod - vybavení</t>
  </si>
  <si>
    <t>Pol282</t>
  </si>
  <si>
    <t>Elektrický zásobníkový ohřívač vody, objem vody 5 l, výkon 1,5 kW</t>
  </si>
  <si>
    <t>Pol283</t>
  </si>
  <si>
    <t>Elektronicky řízený elektrický průtokový ohřívač vody tlakový, s nastavením výstupní teploty a výkonu (11 / 13,5 kW)</t>
  </si>
  <si>
    <t>Pol284</t>
  </si>
  <si>
    <t>Elektrický průtokový ohřívač vody tlakový, s nastavením příkonu v rozsahu 3-9 kW</t>
  </si>
  <si>
    <t>Pol285</t>
  </si>
  <si>
    <t>Elektrický průtokový ohřívač vody tlakový, s výkonem 3,5 kW</t>
  </si>
  <si>
    <t>Pol286</t>
  </si>
  <si>
    <t>Optimalizované zařízení pro využití dešťové a šedé vody ve velkých rodinných domech a provozovnách</t>
  </si>
  <si>
    <t>Poznámka k položce:_x000D_
Plně automatická provozní a monitorovací jednotka s čerpadlem, řídící jednotkou a integrovaným systémem pro přepojení na pitnou vodu z řádu. Jednotka může být napojena na všechny spotřebiče vně i uvnitř budov - např. na splachovací toalety, pračky, zavlažovací systémy nebo mycí linky, chladicí systémy atp._x000D_
_x000D_
Max. průtok 80 l/min,_x000D_
dopravní výška 45 m (max. provozní tlak 4,5 bar),_x000D_
příkon 0,8 kW.</t>
  </si>
  <si>
    <t>Pol287</t>
  </si>
  <si>
    <t>Plovoucí sací filtrační koš s plovákem 1" (bez hadice)</t>
  </si>
  <si>
    <t>Poznámka k položce:_x000D_
Plně automatická provozní a monitorovací jednotka s čerpadlem, řídící jednotkou a integrovaným systémem pro přepojení na pitnou vodu z řádu. Jednotka může být napojena na všechny spotřebiče vně i uvnitř budov - např. na splachovací toalety, pračky, zavlažovací systémy nebo mycí linky, chladicí systémy atp.</t>
  </si>
  <si>
    <t>Pol288</t>
  </si>
  <si>
    <t>Nízkotlaká UV jednotka, 3,2 m3/h</t>
  </si>
  <si>
    <t>Poznámka k položce:_x000D_
výbojka 254 nm pro domácnosti, na pitnou vodu, 1 trubice. Nerez nádoba třída 304L, měření počtu provozních_x000D_
hodin, indikace provozního stavu, spínač + ochranná pojistka, garantovaná životnost lampy max 13 000 hodin v závislosti na_x000D_
provozu, hodnota dávky garantována pro konec životnosti lampy a světelnou propustnost 98 %.</t>
  </si>
  <si>
    <t>Pol289</t>
  </si>
  <si>
    <t>Průmyslový filtr z nerez oceli AISI 304</t>
  </si>
  <si>
    <t>Poznámka k položce:_x000D_
Vstup i výstup filtru opatřen manometry. Dvouvrstvá vložka je tvořena podpěrnou nerez klecí a polyesterovým (25 µm - 810 µm) nebo nerez sítem (55 µm - 2000 µm). Filtr lze doplnit o manuální nebo automatický proplach.</t>
  </si>
  <si>
    <t>Pol290</t>
  </si>
  <si>
    <t>Plně automatický, časově řízený jednoduchý pískový filtr pro filtraci užitkové vody</t>
  </si>
  <si>
    <t>Poznámka k položce:_x000D_
(sklolaminátová tlaková nádoba s podstavcem, automatický řídící ventil, vnitřní distribuční systém).</t>
  </si>
  <si>
    <t>Poznámka k položce:_x000D_
vodorovně do 50 m_x000D_
Hmotnosti z položek s pořadovými čísly: : _x000D_
49,50,51,52,53,54,55,56,57, : _x000D_
Součet: : 0,04961</t>
  </si>
  <si>
    <t>Pol291</t>
  </si>
  <si>
    <t>Montáž izolace vodovodního potrubí</t>
  </si>
  <si>
    <t>Poznámka k položce:_x000D_
Odkaz na mn. položky pořadí 22 : 32,00000_x000D_
Odkaz na mn. položky pořadí 19 : 23,00000_x000D_
Odkaz na mn. položky pořadí 20 : 58,00000_x000D_
Odkaz na mn. položky pořadí 21 : 10,00000</t>
  </si>
  <si>
    <t>Pol292</t>
  </si>
  <si>
    <t>Proplach a dezinfekce vodovodního potrubí do DN 80</t>
  </si>
  <si>
    <t>Poznámka k položce:_x000D_
Včetně dodání desinfekčního prostředku._x000D_
Odkaz na mn. položky pořadí 16 : 55,00000_x000D_
Odkaz na mn. položky pořadí 17 : 58,00000_x000D_
Odkaz na mn. položky pořadí 18 : 10,00000_x000D_
Odkaz na mn. položky pořadí 15 : 60,00000</t>
  </si>
  <si>
    <t>Pol293</t>
  </si>
  <si>
    <t>Tlakové zkoušky vodovodního potrubí do DN 32</t>
  </si>
  <si>
    <t>Poznámka k položce:_x000D_
Včetně dodávky vody, uzavření a zabezpečení konců potrubí._x000D_
Odkaz na mn. položky pořadí 15 : 60,00000_x000D_
Odkaz na mn. položky pořadí 16 : 55,00000_x000D_
Odkaz na mn. položky pořadí 17 : 58,00000_x000D_
Odkaz na mn. položky pořadí 18 : 10,00000</t>
  </si>
  <si>
    <t>D.4.2. - Zařízení vytápění</t>
  </si>
  <si>
    <t xml:space="preserve">D1 - Dodávka - podlahové vytápění </t>
  </si>
  <si>
    <t>D2 - Topná tělesa</t>
  </si>
  <si>
    <t xml:space="preserve">D3 - Izolace potrubí </t>
  </si>
  <si>
    <t>D4 - Ostatní</t>
  </si>
  <si>
    <t>731245591</t>
  </si>
  <si>
    <t>Komplet tepelné čerpadlo vzduch voda s venkovní jednotkou  a s vnitřní jednotkou o topném výkonu 6,4 kW</t>
  </si>
  <si>
    <t>Komplet tepelné čerpadlo vzduch voda s venkovní jednotkou a s vnitřní jednotkou o topném výkonu 6,4 kW, kabelové dálkové ovládání, měděné potrubí, chladivo, tepelná izolace, komunikace, chránička, konzole stojanová, pojistný ventil, oběhová primérní a sekundární čerpadla</t>
  </si>
  <si>
    <t>731251113</t>
  </si>
  <si>
    <t>Elektrokotel 9 kW</t>
  </si>
  <si>
    <t>s</t>
  </si>
  <si>
    <t>732231101</t>
  </si>
  <si>
    <t>akumulační zásobník 50 l</t>
  </si>
  <si>
    <t>Pol294</t>
  </si>
  <si>
    <t>Hydraulické propojení tepelného čerpadla v  tepelně izolačních ochranných trubkách</t>
  </si>
  <si>
    <t>Pol295</t>
  </si>
  <si>
    <t>Odvod kondenzátu do svodu dešťové vody</t>
  </si>
  <si>
    <t>Pol296</t>
  </si>
  <si>
    <t>Ekvitermní regulace</t>
  </si>
  <si>
    <t>Pol297</t>
  </si>
  <si>
    <t>Propojení regulace odbornou firmou včetně prodrátování</t>
  </si>
  <si>
    <t>734291123</t>
  </si>
  <si>
    <t>Vypouštěcí kohout DN 15</t>
  </si>
  <si>
    <t>734292715</t>
  </si>
  <si>
    <t>Kulový kohout</t>
  </si>
  <si>
    <t>734242414</t>
  </si>
  <si>
    <t>Zpětná klapka</t>
  </si>
  <si>
    <t>734411127</t>
  </si>
  <si>
    <t>Rohový teploměr</t>
  </si>
  <si>
    <t>734421102</t>
  </si>
  <si>
    <t>Manometr rozsah 0-300 kPa</t>
  </si>
  <si>
    <t>73421119</t>
  </si>
  <si>
    <t>Automatický odvzdušňovací ventil DN 10</t>
  </si>
  <si>
    <t>734291244</t>
  </si>
  <si>
    <t>Filtr</t>
  </si>
  <si>
    <t>734295012</t>
  </si>
  <si>
    <t>Třícestný  elektroventil</t>
  </si>
  <si>
    <t>Třícestný elektroventil</t>
  </si>
  <si>
    <t>732331616</t>
  </si>
  <si>
    <t>Tlaková expanzní nádoba 50 l včetně příslušenství</t>
  </si>
  <si>
    <t>732421341</t>
  </si>
  <si>
    <t>Oběhové čerpadlo DN 25</t>
  </si>
  <si>
    <t>733222105</t>
  </si>
  <si>
    <t>Potrubí z měděných trub do DN 25</t>
  </si>
  <si>
    <t xml:space="preserve">Dodávka - podlahové vytápění </t>
  </si>
  <si>
    <t>Pol298</t>
  </si>
  <si>
    <t>potrubí  S 16x2,120m  s kyslíkovou bariérou</t>
  </si>
  <si>
    <t>potrubí S 16x2,120m s kyslíkovou bariérou</t>
  </si>
  <si>
    <t>Pol299</t>
  </si>
  <si>
    <t>Systémová deska</t>
  </si>
  <si>
    <t>Pol300</t>
  </si>
  <si>
    <t>okrajová dilatační páska</t>
  </si>
  <si>
    <t>Pol301</t>
  </si>
  <si>
    <t>Rozdělovač podl. vytápění. se skříní a regulačním ventilem 9 vývodů</t>
  </si>
  <si>
    <t>Pol302</t>
  </si>
  <si>
    <t>Termický servopohon</t>
  </si>
  <si>
    <t>Pol303</t>
  </si>
  <si>
    <t>Prostorový termostat umístěný v elektro rámečku s vypínači včetně propojení el. kabelem 5x1 mm se servopohony –koordinovat s dodávkou elektro</t>
  </si>
  <si>
    <t>Pol304</t>
  </si>
  <si>
    <t>El.rozvaděč pro regulaci</t>
  </si>
  <si>
    <t>Pol305</t>
  </si>
  <si>
    <t>Zkoušky, nastavení regulačních prvků, zaškolení obsluhy</t>
  </si>
  <si>
    <t>Pol306</t>
  </si>
  <si>
    <t>Zprovoznění zdroje tepla a propojení regulace servisní firmou</t>
  </si>
  <si>
    <t>73339-1102</t>
  </si>
  <si>
    <t>Topné zkoušky a zaregulování otopné soustavy</t>
  </si>
  <si>
    <t>Topná tělesa</t>
  </si>
  <si>
    <t>735164273</t>
  </si>
  <si>
    <t>Topný žebřík 1820/750</t>
  </si>
  <si>
    <t>735164511</t>
  </si>
  <si>
    <t>vyhřívaný policový sušák na boty 1650/600, 4 police</t>
  </si>
  <si>
    <t xml:space="preserve">Izolace potrubí </t>
  </si>
  <si>
    <t>71349-1111</t>
  </si>
  <si>
    <t>Izolace potrubí</t>
  </si>
  <si>
    <t>Ostatní</t>
  </si>
  <si>
    <t>Pol307</t>
  </si>
  <si>
    <t>Zprovoznění a připojení elektro čerpadla a třícestného ventilu odbornou firmou MaR</t>
  </si>
  <si>
    <t>Pol308</t>
  </si>
  <si>
    <t>doplňkové konstrukce</t>
  </si>
  <si>
    <t>Pol309</t>
  </si>
  <si>
    <t>montáž</t>
  </si>
  <si>
    <t>Pol310</t>
  </si>
  <si>
    <t>zednické výpomoci</t>
  </si>
  <si>
    <t>Pol311</t>
  </si>
  <si>
    <t>ostatní</t>
  </si>
  <si>
    <t>D.4.3. - Silnoproudá elektrotechnika</t>
  </si>
  <si>
    <t xml:space="preserve">D1 - Specifikace – SILNOPROUDÁ ELEKTROTECHNIKA-DS TURNOV </t>
  </si>
  <si>
    <t xml:space="preserve">    D2 -  Instalace NN </t>
  </si>
  <si>
    <t xml:space="preserve">      D3 -  Rozvaděč ER a přípojková skříň </t>
  </si>
  <si>
    <t xml:space="preserve">      D4 -  Rozvaděč RH </t>
  </si>
  <si>
    <t xml:space="preserve">      D5 -  Kabelové rozvody </t>
  </si>
  <si>
    <t xml:space="preserve">      D6 -  Koncové elementy </t>
  </si>
  <si>
    <t xml:space="preserve">      D7 -  Osvětlovací tělesa </t>
  </si>
  <si>
    <t xml:space="preserve">      D8 -  Kabelové trasy </t>
  </si>
  <si>
    <t xml:space="preserve">      D9 -  Uzemnění a ochrana proti blesku </t>
  </si>
  <si>
    <t xml:space="preserve">      D10 -  Ostatní materiál a montáže </t>
  </si>
  <si>
    <t xml:space="preserve">Specifikace – SILNOPROUDÁ ELEKTROTECHNIKA-DS TURNOV </t>
  </si>
  <si>
    <t xml:space="preserve"> Instalace NN </t>
  </si>
  <si>
    <t xml:space="preserve"> Rozvaděč ER a přípojková skříň </t>
  </si>
  <si>
    <t>Pol19</t>
  </si>
  <si>
    <t>Skříň ER a přípojková skříň 470/220/1800</t>
  </si>
  <si>
    <t xml:space="preserve"> Rozvaděč RH </t>
  </si>
  <si>
    <t>Pol20</t>
  </si>
  <si>
    <t>Skříň RH</t>
  </si>
  <si>
    <t>Pol21</t>
  </si>
  <si>
    <t>Vypínač 100A</t>
  </si>
  <si>
    <t>Pol22</t>
  </si>
  <si>
    <t>Přepěťová ochrana B+C</t>
  </si>
  <si>
    <t>Pol23</t>
  </si>
  <si>
    <t>Proudový chránič 25A/0,03A</t>
  </si>
  <si>
    <t>Pol24</t>
  </si>
  <si>
    <t>Jistič 4A/B</t>
  </si>
  <si>
    <t>Pol25</t>
  </si>
  <si>
    <t>Jistič 10A/B</t>
  </si>
  <si>
    <t>Pol26</t>
  </si>
  <si>
    <t>Jistič 16A/B</t>
  </si>
  <si>
    <t>Pol27</t>
  </si>
  <si>
    <t>Jistič 3x20A/B</t>
  </si>
  <si>
    <t>Pol28</t>
  </si>
  <si>
    <t>Jistič 3x16A/B</t>
  </si>
  <si>
    <t>Pol29</t>
  </si>
  <si>
    <t>Stykač 230V</t>
  </si>
  <si>
    <t>Pol30</t>
  </si>
  <si>
    <t>Podružný materiál (svorky,vývodky,drátování apod.)</t>
  </si>
  <si>
    <t xml:space="preserve"> Kabelové rozvody </t>
  </si>
  <si>
    <t>Pol31</t>
  </si>
  <si>
    <t>CYKY 2x1,5</t>
  </si>
  <si>
    <t>Pol32</t>
  </si>
  <si>
    <t>CYKY 3x1,5</t>
  </si>
  <si>
    <t>Pol33</t>
  </si>
  <si>
    <t>CYKY 3x2,5</t>
  </si>
  <si>
    <t>Pol34</t>
  </si>
  <si>
    <t>CYKY 5x1,5</t>
  </si>
  <si>
    <t>Pol35</t>
  </si>
  <si>
    <t>CYKY 5x2,5</t>
  </si>
  <si>
    <t>Pol36</t>
  </si>
  <si>
    <t>CYKY 5x4</t>
  </si>
  <si>
    <t>Pol37</t>
  </si>
  <si>
    <t>CYKY 4x25</t>
  </si>
  <si>
    <t>Pol38</t>
  </si>
  <si>
    <t>CHKE-V 3x1,5</t>
  </si>
  <si>
    <t>Pol39</t>
  </si>
  <si>
    <t>CY6</t>
  </si>
  <si>
    <t>Pol40</t>
  </si>
  <si>
    <t>CY16</t>
  </si>
  <si>
    <t xml:space="preserve"> Koncové elementy </t>
  </si>
  <si>
    <t>Pol41</t>
  </si>
  <si>
    <t>Vypínač 1-pólový</t>
  </si>
  <si>
    <t>Pol42</t>
  </si>
  <si>
    <t>Vypínač střídavý</t>
  </si>
  <si>
    <t>Pol43</t>
  </si>
  <si>
    <t>Vypínač křížový</t>
  </si>
  <si>
    <t>Pol44</t>
  </si>
  <si>
    <t>Zásuvka jednoduchá komplet 16A/230V</t>
  </si>
  <si>
    <t>Pol45</t>
  </si>
  <si>
    <t>Zásuvka jednoduchá komplet 16A/230V-ve venkovním provedení</t>
  </si>
  <si>
    <t>Pol46</t>
  </si>
  <si>
    <t>Jistič 2A</t>
  </si>
  <si>
    <t>Pol47</t>
  </si>
  <si>
    <t>Jistič 3x80A</t>
  </si>
  <si>
    <t>Pol48</t>
  </si>
  <si>
    <t>Pojistky 3x125A</t>
  </si>
  <si>
    <t>Pol49</t>
  </si>
  <si>
    <t>Pohybové čidlo</t>
  </si>
  <si>
    <t>Pol50</t>
  </si>
  <si>
    <t>Central STOP v prosklenné skříňce</t>
  </si>
  <si>
    <t xml:space="preserve"> Osvětlovací tělesa </t>
  </si>
  <si>
    <t>Pol51</t>
  </si>
  <si>
    <t>Svítidlo A1, přisazené, 37W, 4820lm, vč. zdrojů LED, podrobněji viz kniha svítidel</t>
  </si>
  <si>
    <t>Pol52</t>
  </si>
  <si>
    <t>Svítidlo A2, přisazené, 30W, 3850lm, vč. zdrojů LED, podrobněji viz kniha svítidel</t>
  </si>
  <si>
    <t>Pol53</t>
  </si>
  <si>
    <t>Svítidlo A3, přisazené, 37W, 4500lm, vč. zdrojů LED, podrobněji viz kniha svítidel</t>
  </si>
  <si>
    <t>Pol54</t>
  </si>
  <si>
    <t>Svítidlo B, přisazené, 34W, 4200lm, vč. zdrojů LED, podrobněji viz kniha svítidel</t>
  </si>
  <si>
    <t>Pol55</t>
  </si>
  <si>
    <t>Svítidlo C, přisazené, 20W, 2002lm, vč. zdrojů LED, podrobněji viz kniha svítidel</t>
  </si>
  <si>
    <t>Pol56</t>
  </si>
  <si>
    <t>Svítidlo D, přisazené, 22W, 2000lm, vč. zdrojů LED, podrobněji viz kniha svítidel</t>
  </si>
  <si>
    <t>Pol57</t>
  </si>
  <si>
    <t>Svítidlo E, nástěnné, 12W, 1200lm, vč. zdrojů LED, podrobněji viz kniha svítidel</t>
  </si>
  <si>
    <t>Pol58</t>
  </si>
  <si>
    <t>Svítidlo N1A, nouzové, stropní, 5,5W, 180lm, vč. zdrojů, podrobněji viz kniha svítidel</t>
  </si>
  <si>
    <t>Pol59</t>
  </si>
  <si>
    <t>Svítidlo N1P, nouzové, nástěnné, 6W, vč. Zdrojů, se směrem úniku, podrobněji viz kniha svítidel</t>
  </si>
  <si>
    <t>Pol60</t>
  </si>
  <si>
    <t>LED pásek - kuchyňská linka, 9 W/m, vč. dvou zdrojů</t>
  </si>
  <si>
    <t>D8</t>
  </si>
  <si>
    <t xml:space="preserve"> Kabelové trasy </t>
  </si>
  <si>
    <t>Pol61</t>
  </si>
  <si>
    <t>Krabice odbočná se svorkovnicí, Ø 68mm</t>
  </si>
  <si>
    <t>Pol62</t>
  </si>
  <si>
    <t>Krabice přístrojová bez víčka, Ø 68mm</t>
  </si>
  <si>
    <t>D9</t>
  </si>
  <si>
    <t xml:space="preserve"> Uzemnění a ochrana proti blesku </t>
  </si>
  <si>
    <t>Pol63</t>
  </si>
  <si>
    <t>Jímací tyč 1,5 m</t>
  </si>
  <si>
    <t>Pol64</t>
  </si>
  <si>
    <t>Betonový podstavec 17 kg</t>
  </si>
  <si>
    <t>Pol65</t>
  </si>
  <si>
    <t>Podložka pod betonový podstavec</t>
  </si>
  <si>
    <t>Pol66</t>
  </si>
  <si>
    <t>Drát AlMgSi Ø 8 mm</t>
  </si>
  <si>
    <t>Pol67</t>
  </si>
  <si>
    <t>Svorka MV</t>
  </si>
  <si>
    <t>Pol68</t>
  </si>
  <si>
    <t>Spojka vedení</t>
  </si>
  <si>
    <t>Pol69</t>
  </si>
  <si>
    <t>Svorka MV k jímací tyči</t>
  </si>
  <si>
    <t>Pol70</t>
  </si>
  <si>
    <t>Držák vedení na plochou střechu</t>
  </si>
  <si>
    <t>Pol71</t>
  </si>
  <si>
    <t>Drát AlMgSi Ø 8 mm v PVC</t>
  </si>
  <si>
    <t>Pol72</t>
  </si>
  <si>
    <t>Příložka</t>
  </si>
  <si>
    <t>Pol73</t>
  </si>
  <si>
    <t>Krabice pro zkušební svorku do zateplení</t>
  </si>
  <si>
    <t>Pol74</t>
  </si>
  <si>
    <t>Svorka zkušební</t>
  </si>
  <si>
    <t>Pol75</t>
  </si>
  <si>
    <t>Číslo svodu</t>
  </si>
  <si>
    <t>Pol76</t>
  </si>
  <si>
    <t>Drát FeZn Ø 10 mm v PVC</t>
  </si>
  <si>
    <t>Pol77</t>
  </si>
  <si>
    <t>Zemní svorka drát/drát, FeZn</t>
  </si>
  <si>
    <t>Pol78</t>
  </si>
  <si>
    <t>Antikorozní páska Petrolat</t>
  </si>
  <si>
    <t>Pol79</t>
  </si>
  <si>
    <t>Zemní svorka pásek/drát, FeZn</t>
  </si>
  <si>
    <t>Pol80</t>
  </si>
  <si>
    <t>Zemnící pásek FeZn 30/4 mm</t>
  </si>
  <si>
    <t>Pol81</t>
  </si>
  <si>
    <t>HOP svorkovnice</t>
  </si>
  <si>
    <t>D10</t>
  </si>
  <si>
    <t xml:space="preserve"> Ostatní materiál a montáže </t>
  </si>
  <si>
    <t>Pol82</t>
  </si>
  <si>
    <t>Drobný montážní materiál (stahovací pásky, sádra, ...)</t>
  </si>
  <si>
    <t>Pol83</t>
  </si>
  <si>
    <t>Pomocné nosné konstrukce do 10kg</t>
  </si>
  <si>
    <t>Pol84</t>
  </si>
  <si>
    <t>Protipožární ucpávka</t>
  </si>
  <si>
    <t>Pol85</t>
  </si>
  <si>
    <t>Revize</t>
  </si>
  <si>
    <t>D.4.3.1. - Silnoproudá elektrotechnika - FVE</t>
  </si>
  <si>
    <t xml:space="preserve">D2 -  Instalace NN </t>
  </si>
  <si>
    <t xml:space="preserve">    D3 -  Fotovoltaický systém </t>
  </si>
  <si>
    <t xml:space="preserve">    D4 -  Montáž a uvedení do provozu </t>
  </si>
  <si>
    <t xml:space="preserve"> Fotovoltaický systém </t>
  </si>
  <si>
    <t>Pol1</t>
  </si>
  <si>
    <t>Třífázový měnič o jmenovitém výkonu 17 kW</t>
  </si>
  <si>
    <t>-2119694577</t>
  </si>
  <si>
    <t>Pol2</t>
  </si>
  <si>
    <t>Fotovoltaický panel o maximálním výkonu 550 Wp s monokrystalickými články, účinností 21%</t>
  </si>
  <si>
    <t>5053373</t>
  </si>
  <si>
    <t>Pol3</t>
  </si>
  <si>
    <t>Optimizér</t>
  </si>
  <si>
    <t>1233193359</t>
  </si>
  <si>
    <t>Pol4</t>
  </si>
  <si>
    <t>Inteligentní výkový snímač FVE, 3f</t>
  </si>
  <si>
    <t>-1712498945</t>
  </si>
  <si>
    <t>Pol5</t>
  </si>
  <si>
    <t>Rozvaděč AC s hromosvodem</t>
  </si>
  <si>
    <t>-142737297</t>
  </si>
  <si>
    <t>Pol6</t>
  </si>
  <si>
    <t>Rozvaděč DC s hromosvodem</t>
  </si>
  <si>
    <t>1505230432</t>
  </si>
  <si>
    <t>Pol7</t>
  </si>
  <si>
    <t>Konstrukce pro upevnění panelu na střechu</t>
  </si>
  <si>
    <t>-1346440679</t>
  </si>
  <si>
    <t xml:space="preserve"> Montáž a uvedení do provozu </t>
  </si>
  <si>
    <t>Pol8</t>
  </si>
  <si>
    <t>Kabel FVE CYY černý</t>
  </si>
  <si>
    <t>Pol9</t>
  </si>
  <si>
    <t>Kabel FVE CYY červený</t>
  </si>
  <si>
    <t>Pol10</t>
  </si>
  <si>
    <t>Kabel CYKY 5Jx6</t>
  </si>
  <si>
    <t>Pol11</t>
  </si>
  <si>
    <t>Vodič CY16</t>
  </si>
  <si>
    <t>Pol12</t>
  </si>
  <si>
    <t>Kabel cat. 5e, FTP 4x2x0,5</t>
  </si>
  <si>
    <t>Pol13</t>
  </si>
  <si>
    <t>Spotřební materiál (spojky, příchytky, ochranné flexi trubky, …)</t>
  </si>
  <si>
    <t>Pol14</t>
  </si>
  <si>
    <t>Instalace a nastavení</t>
  </si>
  <si>
    <t>Pol15</t>
  </si>
  <si>
    <t>Uvedení do provozu a revize</t>
  </si>
  <si>
    <t>Pol16</t>
  </si>
  <si>
    <t>Projektová dokumentace</t>
  </si>
  <si>
    <t>Pol17</t>
  </si>
  <si>
    <t>Stavební připravenost</t>
  </si>
  <si>
    <t>Pol18</t>
  </si>
  <si>
    <t>Doprava</t>
  </si>
  <si>
    <t>D.4.4. - Slaboproudé systémy</t>
  </si>
  <si>
    <t>D.4.4.1. - PZTS</t>
  </si>
  <si>
    <t>D1 - Zařízení systému PZTS</t>
  </si>
  <si>
    <t>D2 - Kabelové rozvody</t>
  </si>
  <si>
    <t>D3 - Montáž zařízení</t>
  </si>
  <si>
    <t>D4 - Montáž kabeláže</t>
  </si>
  <si>
    <t>Zařízení systému PZTS</t>
  </si>
  <si>
    <t>Pol86</t>
  </si>
  <si>
    <t>ústředna EZS Light SYSplus s WIFI a IP Ethernet modulem</t>
  </si>
  <si>
    <t>Pol87</t>
  </si>
  <si>
    <t>modul GSM</t>
  </si>
  <si>
    <t>Pol88</t>
  </si>
  <si>
    <t>kryt ústředny velký pro  AKU 17Ah</t>
  </si>
  <si>
    <t>Pol89</t>
  </si>
  <si>
    <t>posilovací zdroj 4,5A</t>
  </si>
  <si>
    <t>Pol90</t>
  </si>
  <si>
    <t>AKU 12V/17Ah</t>
  </si>
  <si>
    <t>Pol91</t>
  </si>
  <si>
    <t>klávesnice LCD</t>
  </si>
  <si>
    <t>Pol92</t>
  </si>
  <si>
    <t>PIR detektor dosah 12m</t>
  </si>
  <si>
    <t>Pol93</t>
  </si>
  <si>
    <t>siréna venkovní zálohovaná</t>
  </si>
  <si>
    <t>Kabelové rozvody</t>
  </si>
  <si>
    <t>Pol94</t>
  </si>
  <si>
    <t>kabel UTP CAT5e bezhalogenový LSOH</t>
  </si>
  <si>
    <t>Pol95</t>
  </si>
  <si>
    <t>kabel 2x0,75+6x0,22</t>
  </si>
  <si>
    <t>Pol96</t>
  </si>
  <si>
    <t>krabice univerzální KU 68-1901 pod omítku</t>
  </si>
  <si>
    <t>Pol97</t>
  </si>
  <si>
    <t>trubka obebná - SUPER MONOFLEX 1220 HFPP L100</t>
  </si>
  <si>
    <t>Pol98</t>
  </si>
  <si>
    <t>požární ucpávka pož.odolnost 90 min, tmel min. tl.stěny 350, do 10 cm2</t>
  </si>
  <si>
    <t>Pol99</t>
  </si>
  <si>
    <t>pomocný elektroinstalační materiál</t>
  </si>
  <si>
    <t>Montáž zařízení</t>
  </si>
  <si>
    <t>Pol100</t>
  </si>
  <si>
    <t>Montáž kabeláže</t>
  </si>
  <si>
    <t>Pol101</t>
  </si>
  <si>
    <t>Montáž kabeláže, stavební přípomoce</t>
  </si>
  <si>
    <t>Pol102</t>
  </si>
  <si>
    <t>rezerva, vedlejší náklady, doprava, parkování</t>
  </si>
  <si>
    <t>Pol103</t>
  </si>
  <si>
    <t>měření kabeláže, protokol</t>
  </si>
  <si>
    <t>Pol104</t>
  </si>
  <si>
    <t>projekt skutečného provedení EZS</t>
  </si>
  <si>
    <t>D.4.4.2. - DVT</t>
  </si>
  <si>
    <t>D1 - Zařízení systému DVT</t>
  </si>
  <si>
    <t>Zařízení systému DVT</t>
  </si>
  <si>
    <t>Pol105</t>
  </si>
  <si>
    <t>Zařízení systému DVT - přívěsky 10 ks, videotelefon 4ks</t>
  </si>
  <si>
    <t>Poznámka k položce:_x000D_
krabice pod omítku, plus venkovní kryt_x000D_
čtečka bezdrátových přívěsků  _x000D_
přívěsky  _x000D_
modul indukční smyčky_x000D_
zdroj systému_x000D_
videotelefon na stěnu 7" barevný_x000D_
elektrický otvírač_x000D_
DVT/panel audio+video - barva-4 tlačítka</t>
  </si>
  <si>
    <t>Pol106</t>
  </si>
  <si>
    <t>kabel CYKY 3x1,5</t>
  </si>
  <si>
    <t>Pol107</t>
  </si>
  <si>
    <t>Pol108</t>
  </si>
  <si>
    <t>krabice univerzální KO 100 pod omítku</t>
  </si>
  <si>
    <t>Pol109</t>
  </si>
  <si>
    <t>požární ucpávka pož.odolnost 90 min, tmel min. tl.stěny 350, do 5 cm2</t>
  </si>
  <si>
    <t>Pol110</t>
  </si>
  <si>
    <t>Pol111</t>
  </si>
  <si>
    <t>Pol112</t>
  </si>
  <si>
    <t>Pol113</t>
  </si>
  <si>
    <t>Pol114</t>
  </si>
  <si>
    <t>projekt skutečného provedení DVT</t>
  </si>
  <si>
    <t>D.4.4.3. - DATA</t>
  </si>
  <si>
    <t>D1 - Zařízení systému DATA</t>
  </si>
  <si>
    <t>Zařízení systému DATA</t>
  </si>
  <si>
    <t>Pol115</t>
  </si>
  <si>
    <t>skříň RACK 10" 9U v.488 / š.300 / h.265</t>
  </si>
  <si>
    <t>Pol116</t>
  </si>
  <si>
    <t>switch 9xRJ45 10/100/1000 Mb/s  8x port Gigabit PoE</t>
  </si>
  <si>
    <t>Pol117</t>
  </si>
  <si>
    <t>Pol118</t>
  </si>
  <si>
    <t>10" patch panel 12xRJ45 UTP CAT5e 1U</t>
  </si>
  <si>
    <t>Pol119</t>
  </si>
  <si>
    <t>10" police 150mm 1U</t>
  </si>
  <si>
    <t>Pol120</t>
  </si>
  <si>
    <t>10"napájecí panel 4x230V s vypínačem</t>
  </si>
  <si>
    <t>Pol121</t>
  </si>
  <si>
    <t>zásuvka 1x RJ45 UTP CAT5e komplet pod omítku do KU68  - příjem TV, tep.čerpadlo</t>
  </si>
  <si>
    <t>Pol122</t>
  </si>
  <si>
    <t>patch cord RJ45/RJ45 UTP CAT5e 0,5m</t>
  </si>
  <si>
    <t>Pol123</t>
  </si>
  <si>
    <t>WIFI ACCES POINT 2xGigabit LAN s PoE</t>
  </si>
  <si>
    <t>Pol124</t>
  </si>
  <si>
    <t>Pol125</t>
  </si>
  <si>
    <t>Pol126</t>
  </si>
  <si>
    <t>Pol127</t>
  </si>
  <si>
    <t>Pol128</t>
  </si>
  <si>
    <t>Pol129</t>
  </si>
  <si>
    <t>projekt skutečného provedení DATA</t>
  </si>
  <si>
    <t>177,24</t>
  </si>
  <si>
    <t>T1</t>
  </si>
  <si>
    <t>173,7</t>
  </si>
  <si>
    <t>T2</t>
  </si>
  <si>
    <t>T3</t>
  </si>
  <si>
    <t>T5</t>
  </si>
  <si>
    <t>13,5</t>
  </si>
  <si>
    <t>T2_1</t>
  </si>
  <si>
    <t xml:space="preserve">D5 - Terénní a sadové úpravy, herní prvky </t>
  </si>
  <si>
    <t>2,64</t>
  </si>
  <si>
    <t>260,7</t>
  </si>
  <si>
    <t>odkop_sil</t>
  </si>
  <si>
    <t>54,6</t>
  </si>
  <si>
    <t xml:space="preserve">      D1 - STROMY A KEŘE</t>
  </si>
  <si>
    <t xml:space="preserve">      91 - Doplňující konstrukce a práce pozemních komunikací, letišť a ploch</t>
  </si>
  <si>
    <t xml:space="preserve">    997 - Přesun sutě</t>
  </si>
  <si>
    <t xml:space="preserve">    HERNÍ PRVKY - HERNÍ PRVKY</t>
  </si>
  <si>
    <t>113107323</t>
  </si>
  <si>
    <t>Odstranění podkladu z kameniva drceného tl přes 200 do 300 mm strojně pl do 50 m2</t>
  </si>
  <si>
    <t>1291694095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</si>
  <si>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</si>
  <si>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https://podminky.urs.cz/item/CS_URS_2024_01/113107323</t>
  </si>
  <si>
    <t>113154113</t>
  </si>
  <si>
    <t>Frézování živičného krytu tl 50 mm pruh š 0,5 m pl do 500 m2 bez překážek v trase</t>
  </si>
  <si>
    <t>764004862</t>
  </si>
  <si>
    <t>Frézování živičného podkladu nebo krytu s naložením na dopravní prostředek plochy do 500 m2 bez překážek v trase pruhu šířky do 0,5 m, tloušťky vrstvy 50 mm</t>
  </si>
  <si>
    <t>https://podminky.urs.cz/item/CS_URS_2024_01/113154113</t>
  </si>
  <si>
    <t>113154114</t>
  </si>
  <si>
    <t>Frézování živičného krytu tl 100 mm pruh š 0,5 m pl do 500 m2 bez překážek v trase</t>
  </si>
  <si>
    <t>300033120</t>
  </si>
  <si>
    <t>Frézování živičného podkladu nebo krytu s naložením na dopravní prostředek plochy do 500 m2 bez překážek v trase pruhu šířky do 0,5 m, tloušťky vrstvy 100 mm</t>
  </si>
  <si>
    <t>https://podminky.urs.cz/item/CS_URS_2024_01/113154114</t>
  </si>
  <si>
    <t>113202111</t>
  </si>
  <si>
    <t>Vytrhání obrub krajníků obrubníků stojatých</t>
  </si>
  <si>
    <t>1897446415</t>
  </si>
  <si>
    <t>Vytrhání obrub s vybouráním lože, s přemístěním hmot na skládku na vzdálenost do 3 m nebo s naložením na dopravní prostředek z krajníků nebo obrubníků stojatých</t>
  </si>
  <si>
    <t>https://podminky.urs.cz/item/CS_URS_2024_01/113202111</t>
  </si>
  <si>
    <t xml:space="preserve">odstranění stávajícího obrubníku kolem silnice </t>
  </si>
  <si>
    <t>69,3</t>
  </si>
  <si>
    <t>-968383883</t>
  </si>
  <si>
    <t xml:space="preserve">T1"chodník </t>
  </si>
  <si>
    <t>T3"dráha pro odrážedla</t>
  </si>
  <si>
    <t>T5"parkoviště</t>
  </si>
  <si>
    <t xml:space="preserve">13,5"část plochy zahrady se sníženým terénem </t>
  </si>
  <si>
    <t>2000397226</t>
  </si>
  <si>
    <t>odkopávky terénu v prostoru zahrady</t>
  </si>
  <si>
    <t>122252203</t>
  </si>
  <si>
    <t>Odkopávky a prokopávky nezapažené pro silnice a dálnice v hornině třídy těžitelnosti I objem do 100 m3 strojně</t>
  </si>
  <si>
    <t>503024029</t>
  </si>
  <si>
    <t>Odkopávky a prokopávky nezapažené pro silnice a dálnice strojně v hornině třídy těžitelnosti I do 100 m3</t>
  </si>
  <si>
    <t>https://podminky.urs.cz/item/CS_URS_2024_01/122252203</t>
  </si>
  <si>
    <t>(0,08+0,07+0,17+0,20)*T2_1" T2_1- parkovací stání</t>
  </si>
  <si>
    <t>131111332</t>
  </si>
  <si>
    <t>Vrtání jamek pro plotové sloupky D přes 100 do 200 mm ručně s motorovým vrtákem</t>
  </si>
  <si>
    <t>319075851</t>
  </si>
  <si>
    <t>Vrtání jamek ručním motorovým vrtákem průměru přes 100 do 200 mm</t>
  </si>
  <si>
    <t>https://podminky.urs.cz/item/CS_URS_2024_01/131111332</t>
  </si>
  <si>
    <t>30*0,7</t>
  </si>
  <si>
    <t>-51021168</t>
  </si>
  <si>
    <t xml:space="preserve">RÝHY PRO ZALOŽENÍ PŘEDLOŽENÉHO SCHODIŠTĚ </t>
  </si>
  <si>
    <t>0,40*(9,786-4*1,235)</t>
  </si>
  <si>
    <t>RÝHY PRO KRYT POPELNIC</t>
  </si>
  <si>
    <t>0,4*(3,0537-1,2987)</t>
  </si>
  <si>
    <t>162251102</t>
  </si>
  <si>
    <t>Vodorovné přemístění přes 20 do 50 m výkopku/sypaniny z horniny třídy těžitelnosti I skupiny 1 až 3</t>
  </si>
  <si>
    <t>-958939627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</si>
  <si>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</si>
  <si>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https://podminky.urs.cz/item/CS_URS_2024_01/162251102</t>
  </si>
  <si>
    <t xml:space="preserve">70,110+78,975"ornice z deponie v místě pro rozprostření </t>
  </si>
  <si>
    <t>-1520514523</t>
  </si>
  <si>
    <t xml:space="preserve">odkopávka terénu v prostoru zahrady </t>
  </si>
  <si>
    <t xml:space="preserve">odkopávka pro zpěvněné plochy </t>
  </si>
  <si>
    <t xml:space="preserve">rýhy pro schodiště </t>
  </si>
  <si>
    <t>1744348936</t>
  </si>
  <si>
    <t>177,24*10 'Přepočtené koeficientem množství</t>
  </si>
  <si>
    <t>167111101</t>
  </si>
  <si>
    <t>Nakládání výkopku z hornin třídy těžitelnosti I skupiny 1 až 3 ručně</t>
  </si>
  <si>
    <t>-218684968</t>
  </si>
  <si>
    <t>Nakládání, skládání a překládání neulehlého výkopku nebo sypaniny ručně nakládání, z hornin třídy těžitelnosti I, skupiny 1 až 3</t>
  </si>
  <si>
    <t>https://podminky.urs.cz/item/CS_URS_2024_01/167111101</t>
  </si>
  <si>
    <t>91687882</t>
  </si>
  <si>
    <t>skládka*1,75</t>
  </si>
  <si>
    <t>-780608401</t>
  </si>
  <si>
    <t>ornice*0,3</t>
  </si>
  <si>
    <t>180405111</t>
  </si>
  <si>
    <t>Založení trávníku ve vegetačních prefabrikátech výsevem semene v rovině a ve svahu do 1:5</t>
  </si>
  <si>
    <t>164193325</t>
  </si>
  <si>
    <t>Založení trávníků ve vegetačních dlaždicích nebo prefabrikátech výsevem semene v rovině nebo na svahu do 1:5</t>
  </si>
  <si>
    <t>https://podminky.urs.cz/item/CS_URS_2024_01/180405111</t>
  </si>
  <si>
    <t>105" zatravňovací betonová dlažba</t>
  </si>
  <si>
    <t>00572410</t>
  </si>
  <si>
    <t>osivo směs travní parková</t>
  </si>
  <si>
    <t>-968141069</t>
  </si>
  <si>
    <t>117*0,02 'Přepočtené koeficientem množství</t>
  </si>
  <si>
    <t>181151331</t>
  </si>
  <si>
    <t>Plošná úprava terénu přes 500 m2 zemina skupiny 1 až 4 nerovnosti přes 150 do 200 mm v rovinně a svahu do 1:5</t>
  </si>
  <si>
    <t>1608688748</t>
  </si>
  <si>
    <t>Plošná úprava terénu v zemině skupiny 1 až 4 s urovnáním povrchu bez doplnění ornice souvislé plochy přes 500 m2 při nerovnostech terénu přes 150 do 200 mm v rovině nebo na svahu do 1:5</t>
  </si>
  <si>
    <t>https://podminky.urs.cz/item/CS_URS_2024_01/181151331</t>
  </si>
  <si>
    <t>181351115</t>
  </si>
  <si>
    <t>Rozprostření ornice tl vrstvy přes 250 do 300 mm pl přes 500 m2 v rovině nebo ve svahu do 1:5 strojně</t>
  </si>
  <si>
    <t>885114249</t>
  </si>
  <si>
    <t>Rozprostření a urovnání ornice v rovině nebo ve svahu sklonu do 1:5 strojně při souvislé ploše přes 500 m2, tl. vrstvy přes 250 do 300 mm</t>
  </si>
  <si>
    <t>https://podminky.urs.cz/item/CS_URS_2024_01/181351115</t>
  </si>
  <si>
    <t>722</t>
  </si>
  <si>
    <t>181411131</t>
  </si>
  <si>
    <t>Založení parkového trávníku výsevem pl do 1000 m2 v rovině a ve svahu do 1:5</t>
  </si>
  <si>
    <t>1440125926</t>
  </si>
  <si>
    <t>Založení trávníku na půdě předem připravené plochy do 1000 m2 výsevem včetně utažení parkového v rovině nebo na svahu do 1:5</t>
  </si>
  <si>
    <t>https://podminky.urs.cz/item/CS_URS_2024_01/181411131</t>
  </si>
  <si>
    <t>722" Zazeleněné plochy celkem viz TZ</t>
  </si>
  <si>
    <t>-1965340822</t>
  </si>
  <si>
    <t>722*0,02 'Přepočtené koeficientem množství</t>
  </si>
  <si>
    <t>181951111</t>
  </si>
  <si>
    <t>Úprava pláně v hornině třídy těžitelnosti I skupiny 1 až 3 bez zhutnění strojně</t>
  </si>
  <si>
    <t>-737702718</t>
  </si>
  <si>
    <t>Úprava pláně vyrovnáním výškových rozdílů strojně v hornině třídy těžitelnosti I, skupiny 1 až 3 bez zhutnění</t>
  </si>
  <si>
    <t>https://podminky.urs.cz/item/CS_URS_2024_01/181951111</t>
  </si>
  <si>
    <t>181951112</t>
  </si>
  <si>
    <t>Úprava pláně v hornině třídy těžitelnosti I skupiny 1 až 3 se zhutněním strojně</t>
  </si>
  <si>
    <t>1092384814</t>
  </si>
  <si>
    <t>Úprava pláně vyrovnáním výškových rozdílů strojně v hornině třídy těžitelnosti I, skupiny 1 až 3 se zhutněním</t>
  </si>
  <si>
    <t>https://podminky.urs.cz/item/CS_URS_2024_01/181951112</t>
  </si>
  <si>
    <t>173,7" chodník T1</t>
  </si>
  <si>
    <t>105" parkovací stání T2</t>
  </si>
  <si>
    <t>60" dráha pro odrážedla T3</t>
  </si>
  <si>
    <t>13,5" vyhrazené parkovací stání T5</t>
  </si>
  <si>
    <t>182111121</t>
  </si>
  <si>
    <t>Svahování v zářezech v hornině třídy těžitelnosti I skupiny 1 až 2 ručně</t>
  </si>
  <si>
    <t>408309820</t>
  </si>
  <si>
    <t>Svahování trvalých svahů do projektovaných profilů ručně s potřebným přemístěním výkopku při svahování v zářezech v hornině třídy těžitelnosti I skupiny 1 až 2</t>
  </si>
  <si>
    <t>https://podminky.urs.cz/item/CS_URS_2024_01/182111121</t>
  </si>
  <si>
    <t>182303111</t>
  </si>
  <si>
    <t>Doplnění zeminy nebo substrátu na travnatých plochách tl do 50 mm rovina v rovinně a svahu do 1:5</t>
  </si>
  <si>
    <t>-427941353</t>
  </si>
  <si>
    <t>Doplnění zeminy nebo substrátu na travnatých plochách tloušťky do 50 mm v rovině nebo na svahu do 1:5</t>
  </si>
  <si>
    <t>https://podminky.urs.cz/item/CS_URS_2024_01/182303111</t>
  </si>
  <si>
    <t>10371500</t>
  </si>
  <si>
    <t>substrát pro trávníky VL</t>
  </si>
  <si>
    <t>-762930831</t>
  </si>
  <si>
    <t>722*0,051 'Přepočtené koeficientem množství</t>
  </si>
  <si>
    <t>183101321</t>
  </si>
  <si>
    <t>Jamky pro výsadbu s výměnou 100 % půdy zeminy skupiny 1 až 4 obj přes 0,4 do 1 m3 v rovině a svahu do 1:5</t>
  </si>
  <si>
    <t>-810712557</t>
  </si>
  <si>
    <t>Hloubení jamek pro vysazování rostlin v zemině skupiny 1 až 4 s výměnou půdy z 100% v rovině nebo na svahu do 1:5, objemu přes 0,40 do 1,00 m3</t>
  </si>
  <si>
    <t>https://podminky.urs.cz/item/CS_URS_2024_01/183101321</t>
  </si>
  <si>
    <t>183101313</t>
  </si>
  <si>
    <t>Jamky pro výsadbu s výměnou 100 % půdy zeminy skupiny 1 až 4 obj přes 0,02 do 0,05 m3 v rovině a svahu do 1:5</t>
  </si>
  <si>
    <t>-204467831</t>
  </si>
  <si>
    <t>Hloubení jamek pro vysazování rostlin v zemině skupiny 1 až 4 s výměnou půdy z 100% v rovině nebo na svahu do 1:5, objemu přes 0,02 do 0,05 m3</t>
  </si>
  <si>
    <t>https://podminky.urs.cz/item/CS_URS_2024_01/183101313</t>
  </si>
  <si>
    <t>184102110</t>
  </si>
  <si>
    <t>Výsadba dřeviny s balem D do 0,1 m do jamky se zalitím v rovině a svahu do 1:5</t>
  </si>
  <si>
    <t>-1322086760</t>
  </si>
  <si>
    <t>Výsadba dřeviny s balem do předem vyhloubené jamky se zalitím v rovině nebo na svahu do 1:5, při průměru balu do 100 mm</t>
  </si>
  <si>
    <t>https://podminky.urs.cz/item/CS_URS_2024_01/184102110</t>
  </si>
  <si>
    <t>184102116</t>
  </si>
  <si>
    <t>Výsadba dřeviny s balem D přes 0,6 do 0,8 m do jamky se zalitím v rovině a svahu do 1:5</t>
  </si>
  <si>
    <t>-935708012</t>
  </si>
  <si>
    <t>Výsadba dřeviny s balem do předem vyhloubené jamky se zalitím v rovině nebo na svahu do 1:5, při průměru balu přes 600 do 800 mm</t>
  </si>
  <si>
    <t>https://podminky.urs.cz/item/CS_URS_2024_01/184102116</t>
  </si>
  <si>
    <t>10321100</t>
  </si>
  <si>
    <t>zahradní substrát pro výsadbu VL</t>
  </si>
  <si>
    <t>1424315797</t>
  </si>
  <si>
    <t>8*1,0+44*0,1</t>
  </si>
  <si>
    <t>184215132</t>
  </si>
  <si>
    <t>Ukotvení kmene dřevin v rovině nebo na svahu do 1:5 třemi kůly D do 0,1 m dl přes 1 do 2 m</t>
  </si>
  <si>
    <t>2080771968</t>
  </si>
  <si>
    <t>Ukotvení dřeviny kůly v rovině nebo na svahu do 1:5 třemi kůly, délky přes 1 do 2 m</t>
  </si>
  <si>
    <t>https://podminky.urs.cz/item/CS_URS_2024_01/184215132</t>
  </si>
  <si>
    <t>60591253</t>
  </si>
  <si>
    <t>kůl vyvazovací dřevěný impregnovaný D 8cm dl 2m</t>
  </si>
  <si>
    <t>1054788178</t>
  </si>
  <si>
    <t>185802114</t>
  </si>
  <si>
    <t>Hnojení půdy umělým hnojivem k jednotlivým rostlinám v rovině a svahu do 1:5</t>
  </si>
  <si>
    <t>339403230</t>
  </si>
  <si>
    <t>Hnojení půdy nebo trávníku v rovině nebo na svahu do 1:5 umělým hnojivem s rozdělením k jednotlivým rostlinám</t>
  </si>
  <si>
    <t>https://podminky.urs.cz/item/CS_URS_2024_01/185802114</t>
  </si>
  <si>
    <t>(0,1*8+0,005*44)/1000</t>
  </si>
  <si>
    <t>25191155</t>
  </si>
  <si>
    <t>hnojivo průmyslové</t>
  </si>
  <si>
    <t>1999780604</t>
  </si>
  <si>
    <t>18-R1</t>
  </si>
  <si>
    <t xml:space="preserve">Ochrana kmene nátěrem proti mrazu </t>
  </si>
  <si>
    <t>51045365</t>
  </si>
  <si>
    <t>18-R2</t>
  </si>
  <si>
    <t>Ochrana paty kmene chráničkou proti poškození sečí</t>
  </si>
  <si>
    <t>-236621772</t>
  </si>
  <si>
    <t>STROMY A KEŘE</t>
  </si>
  <si>
    <t>Javor červený ´Northwood´</t>
  </si>
  <si>
    <t>82454381</t>
  </si>
  <si>
    <t>Javor Babyka ‚Brilliantissimum‘</t>
  </si>
  <si>
    <t>1298852537</t>
  </si>
  <si>
    <t>K1</t>
  </si>
  <si>
    <t>keře Komule Davidova</t>
  </si>
  <si>
    <t>1074118647</t>
  </si>
  <si>
    <t xml:space="preserve">keře Komule Davidova
</t>
  </si>
  <si>
    <t>1240733643</t>
  </si>
  <si>
    <t>ZÁKLAD PRO KRYT POPELNIC</t>
  </si>
  <si>
    <t>(0,54-0,25)*(3,0537-1,2987)*1,03</t>
  </si>
  <si>
    <t>-234811963</t>
  </si>
  <si>
    <t>0,25*(3,07+2,84+0,555*2)</t>
  </si>
  <si>
    <t>338171113</t>
  </si>
  <si>
    <t>Osazování sloupků a vzpěr plotových ocelových v do 2 m se zabetonováním</t>
  </si>
  <si>
    <t>-1841138378</t>
  </si>
  <si>
    <t>Montáž sloupků a vzpěr plotových ocelových trubkových nebo profilovaných výšky do 2 m se zabetonováním do 0,08 m3 do připravených jamek</t>
  </si>
  <si>
    <t>https://podminky.urs.cz/item/CS_URS_2024_01/338171113</t>
  </si>
  <si>
    <t>18" průběžný</t>
  </si>
  <si>
    <t>3" koncový</t>
  </si>
  <si>
    <t>6" vzpěr</t>
  </si>
  <si>
    <t>55342250</t>
  </si>
  <si>
    <t>sloupek plotový průběžný Pz a komaxitové 1500/38x1,5mm</t>
  </si>
  <si>
    <t>1773517185</t>
  </si>
  <si>
    <t>55342260</t>
  </si>
  <si>
    <t>sloupek plotový koncový Pz a komaxitový 2000/48x1,5mm</t>
  </si>
  <si>
    <t>-1437086428</t>
  </si>
  <si>
    <t>55342271</t>
  </si>
  <si>
    <t>vzpěra plotová Pz 1500/38x1,5mm</t>
  </si>
  <si>
    <t>-139214499</t>
  </si>
  <si>
    <t>348101210</t>
  </si>
  <si>
    <t>Osazení vrat nebo vrátek k oplocení na ocelové sloupky pl do 2 m2</t>
  </si>
  <si>
    <t>1449328941</t>
  </si>
  <si>
    <t>Osazení vrat nebo vrátek k oplocení na sloupky ocelové, plochy jednotlivě do 2 m2</t>
  </si>
  <si>
    <t>https://podminky.urs.cz/item/CS_URS_2024_01/348101210</t>
  </si>
  <si>
    <t>1+1</t>
  </si>
  <si>
    <t>55342330</t>
  </si>
  <si>
    <t>branka plotová jednokřídlá Pz 1000x1230mm</t>
  </si>
  <si>
    <t>-144746845</t>
  </si>
  <si>
    <t>348401120</t>
  </si>
  <si>
    <t>Montáž oplocení ze strojového pletiva s napínacími dráty v do 1,6 m</t>
  </si>
  <si>
    <t>1540625625</t>
  </si>
  <si>
    <t>Montáž oplocení z pletiva strojového s napínacími dráty do 1,6 m</t>
  </si>
  <si>
    <t>https://podminky.urs.cz/item/CS_URS_2024_01/348401120</t>
  </si>
  <si>
    <t>31327510</t>
  </si>
  <si>
    <t>pletivo drátěné plastifikované se čtvercovými oky 55/2,5mm v 1000mm</t>
  </si>
  <si>
    <t>479871816</t>
  </si>
  <si>
    <t>72,3</t>
  </si>
  <si>
    <t>72,3*1,05 'Přepočtené koeficientem množství</t>
  </si>
  <si>
    <t>434121426</t>
  </si>
  <si>
    <t>Osazení ŽB schodišťových stupňů na desku drsných</t>
  </si>
  <si>
    <t>572808083</t>
  </si>
  <si>
    <t>Osazování schodišťových stupňů železobetonových s vyspárováním styčných spár, s provizorním dřevěným zábradlím a dočasným zakrytím stupnic prkny na desku, stupňů drsných</t>
  </si>
  <si>
    <t>https://podminky.urs.cz/item/CS_URS_2024_01/434121426</t>
  </si>
  <si>
    <t>7*4,2" venkovní schodiště</t>
  </si>
  <si>
    <t>593730R</t>
  </si>
  <si>
    <t xml:space="preserve">stupeň schodišťový z vibrolisovaného betonu š 350 v. 150 dl. 1050 mm </t>
  </si>
  <si>
    <t>1977412634</t>
  </si>
  <si>
    <t>564750111</t>
  </si>
  <si>
    <t>Podklad z kameniva hrubého drceného vel. 16-32 mm plochy přes 100 m2 tl 150 mm</t>
  </si>
  <si>
    <t>1445232516</t>
  </si>
  <si>
    <t>Podklad nebo kryt z kameniva hrubého drceného vel. 16-32 mm s rozprostřením a zhutněním plochy přes 100 m2, po zhutnění tl. 150 mm</t>
  </si>
  <si>
    <t>https://podminky.urs.cz/item/CS_URS_2024_01/564750111</t>
  </si>
  <si>
    <t>564751111</t>
  </si>
  <si>
    <t>Podklad z kameniva hrubého drceného vel. 32-63 mm plochy přes 100 m2 tl 150 mm</t>
  </si>
  <si>
    <t>-897317225</t>
  </si>
  <si>
    <t>Podklad nebo kryt z kameniva hrubého drceného vel. 32-63 mm s rozprostřením a zhutněním plochy přes 100 m2, po zhutnění tl. 150 mm</t>
  </si>
  <si>
    <t>https://podminky.urs.cz/item/CS_URS_2024_01/564751111</t>
  </si>
  <si>
    <t>564831111</t>
  </si>
  <si>
    <t>Podklad ze štěrkodrtě ŠD plochy přes 100 m2 tl 100 mm</t>
  </si>
  <si>
    <t>-291025060</t>
  </si>
  <si>
    <t>Podklad ze štěrkodrti ŠD s rozprostřením a zhutněním plochy přes 100 m2, po zhutnění tl. 100 mm</t>
  </si>
  <si>
    <t>https://podminky.urs.cz/item/CS_URS_2024_01/564831111</t>
  </si>
  <si>
    <t>564841113</t>
  </si>
  <si>
    <t>Podklad ze štěrkodrtě ŠD plochy přes 100 m2 tl 140 mm</t>
  </si>
  <si>
    <t>-1560947192</t>
  </si>
  <si>
    <t>Podklad ze štěrkodrti ŠD s rozprostřením a zhutněním plochy přes 100 m2, po zhutnění tl. 140 mm</t>
  </si>
  <si>
    <t>https://podminky.urs.cz/item/CS_URS_2024_01/564841113</t>
  </si>
  <si>
    <t>564851111</t>
  </si>
  <si>
    <t>Podklad ze štěrkodrtě ŠD plochy přes 100 m2 tl 150 mm</t>
  </si>
  <si>
    <t>1437224230</t>
  </si>
  <si>
    <t>Podklad ze štěrkodrti ŠD s rozprostřením a zhutněním plochy přes 100 m2, po zhutnění tl. 150 mm</t>
  </si>
  <si>
    <t>https://podminky.urs.cz/item/CS_URS_2024_01/564851111</t>
  </si>
  <si>
    <t>564861111</t>
  </si>
  <si>
    <t>Podklad ze štěrkodrtě ŠD plochy přes 100 m2 tl 200 mm</t>
  </si>
  <si>
    <t>492919387</t>
  </si>
  <si>
    <t>Podklad ze štěrkodrti ŠD s rozprostřením a zhutněním plochy přes 100 m2, po zhutnění tl. 200 mm</t>
  </si>
  <si>
    <t>https://podminky.urs.cz/item/CS_URS_2024_01/564861111</t>
  </si>
  <si>
    <t>566901261</t>
  </si>
  <si>
    <t>Vyspravení podkladu po překopech inženýrských sítí plochy přes 15 m2 obalovaným kamenivem ACP (OK) tl. 100 mm</t>
  </si>
  <si>
    <t>1949544082</t>
  </si>
  <si>
    <t>Vyspravení podkladu po překopech inženýrských sítí plochy přes 15 m2 s rozprostřením a zhutněním obalovaným kamenivem ACP (OK) tl. 100 mm</t>
  </si>
  <si>
    <t>https://podminky.urs.cz/item/CS_URS_2024_01/566901261</t>
  </si>
  <si>
    <t>566901242</t>
  </si>
  <si>
    <t>Vyspravení podkladu po překopech inženýrských sítí plochy přes 15 m2 kamenivem hrubým drceným tl. 150 mm</t>
  </si>
  <si>
    <t>1387689554</t>
  </si>
  <si>
    <t>Vyspravení podkladu po překopech inženýrských sítí plochy přes 15 m2 s rozprostřením a zhutněním kamenivem hrubým drceným tl. 150 mm</t>
  </si>
  <si>
    <t>https://podminky.urs.cz/item/CS_URS_2024_01/566901242</t>
  </si>
  <si>
    <t>566901272</t>
  </si>
  <si>
    <t>Vyspravení podkladu po překopech inženýrských sítí plochy přes 15 m2 směsí stmelenou cementem SC20/25 tl 150 mm</t>
  </si>
  <si>
    <t>2142346990</t>
  </si>
  <si>
    <t>Vyspravení podkladu po překopech inženýrských sítí plochy přes 15 m2 s rozprostřením a zhutněním směsí zpevněnou cementem SC C 20/25 (PB I) tl. 150 mm</t>
  </si>
  <si>
    <t>https://podminky.urs.cz/item/CS_URS_2024_01/566901272</t>
  </si>
  <si>
    <t>572341111</t>
  </si>
  <si>
    <t>Vyspravení krytu komunikací po překopech pl přes 15 m2 asfalt betonem ACO (AB) tl přes 30 do 50 mm</t>
  </si>
  <si>
    <t>-1235467418</t>
  </si>
  <si>
    <t>Vyspravení krytu komunikací po překopech inženýrských sítí plochy přes 15 m2 asfaltovým betonem ACO (AB), po zhutnění tl. přes 30 do 50 mm</t>
  </si>
  <si>
    <t>https://podminky.urs.cz/item/CS_URS_2024_01/572341111</t>
  </si>
  <si>
    <t>581124115</t>
  </si>
  <si>
    <t>Kryt z betonu komunikace pro pěší tl. 150 mm</t>
  </si>
  <si>
    <t>1789806056</t>
  </si>
  <si>
    <t>Kryt z prostého betonu komunikací pro pěší tl. 150 mm</t>
  </si>
  <si>
    <t>https://podminky.urs.cz/item/CS_URS_2024_01/581124115</t>
  </si>
  <si>
    <t>939591040</t>
  </si>
  <si>
    <t>Výztuž konstrukcí pozemních komunikací ze svařovaných sítí</t>
  </si>
  <si>
    <t>1319825541</t>
  </si>
  <si>
    <t>Výztuž konstrukcí pozemních komunikací ze sítí svařovaných</t>
  </si>
  <si>
    <t>https://podminky.urs.cz/item/CS_URS_2024_01/939591040</t>
  </si>
  <si>
    <t>T3*3,033/1000*1,1</t>
  </si>
  <si>
    <t>589R1</t>
  </si>
  <si>
    <t>Lité EPDM tl. 10mm</t>
  </si>
  <si>
    <t>-40116604</t>
  </si>
  <si>
    <t>589211111</t>
  </si>
  <si>
    <t>Elastická podložka pod umělý trávník ze směsi PU pojiva a gumového SBR granulátu tl 35 mm</t>
  </si>
  <si>
    <t>734270453</t>
  </si>
  <si>
    <t>Umělý trávník pro sportovní povrchy fotbalová hřiště elastická podložka ze směsi PU pojiva a gumového SBR granulátu tl. 35 mm</t>
  </si>
  <si>
    <t>https://podminky.urs.cz/item/CS_URS_2024_01/589211111</t>
  </si>
  <si>
    <t>596211112</t>
  </si>
  <si>
    <t>Kladení zámkové dlažby komunikací pro pěší ručně tl 60 mm skupiny A pl přes 100 do 300 m2</t>
  </si>
  <si>
    <t>-1218306306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</si>
  <si>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</si>
  <si>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https://podminky.urs.cz/item/CS_URS_2024_01/596211112</t>
  </si>
  <si>
    <t>59245018</t>
  </si>
  <si>
    <t>dlažba skladebná betonová 200x100mm tl 60mm přírodní</t>
  </si>
  <si>
    <t>61826297</t>
  </si>
  <si>
    <t>177,15*1,03 'Přepočtené koeficientem množství</t>
  </si>
  <si>
    <t>596211212</t>
  </si>
  <si>
    <t>Kladení zámkové dlažby komunikací pro pěší ručně tl 80 mm skupiny A pl přes 100 do 300 m2</t>
  </si>
  <si>
    <t>-1074374586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</si>
  <si>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přes 100 do 300 m2</t>
  </si>
  <si>
    <t>https://podminky.urs.cz/item/CS_URS_2024_01/596211212</t>
  </si>
  <si>
    <t>59245005</t>
  </si>
  <si>
    <t>dlažba skladebná betonová 200x100mm tl 80mm barevná</t>
  </si>
  <si>
    <t>-1205558207</t>
  </si>
  <si>
    <t>13,5*1,03 'Přepočtené koeficientem množství</t>
  </si>
  <si>
    <t>596412212</t>
  </si>
  <si>
    <t>Kladení dlažby z vegetačních tvárnic pozemních komunikací tl 80 mm pl přes 100 do 300 m2</t>
  </si>
  <si>
    <t>-1963561584</t>
  </si>
  <si>
    <t>Kladení dlažby z betonových vegetačních dlaždic pozemních komunikací s ložem z kameniva těženého nebo drceného tl. do 50 mm, s vyplněním spár a vegetačních otvorů, s hutněním vibrováním tl. 80 mm, pro plochy přes 100 do 300 m2</t>
  </si>
  <si>
    <t>https://podminky.urs.cz/item/CS_URS_2024_01/596412212</t>
  </si>
  <si>
    <t>59245035</t>
  </si>
  <si>
    <t>dlažba plošná vegetační betonová 200x200mm tl 80mm přírodní</t>
  </si>
  <si>
    <t>828613059</t>
  </si>
  <si>
    <t>117*1,03 'Přepočtené koeficientem množství</t>
  </si>
  <si>
    <t>637121112</t>
  </si>
  <si>
    <t>Okapový chodník z kačírku tl 150 mm s udusáním</t>
  </si>
  <si>
    <t>-988555675</t>
  </si>
  <si>
    <t>Okapový chodník z kameniva s udusáním a urovnáním povrchu z kačírku tl. 150 mm</t>
  </si>
  <si>
    <t>https://podminky.urs.cz/item/CS_URS_2024_01/637121112</t>
  </si>
  <si>
    <t>Doplňující konstrukce a práce pozemních komunikací, letišť a ploch</t>
  </si>
  <si>
    <t>914111111</t>
  </si>
  <si>
    <t>Montáž svislé dopravní značky do velikosti 1 m2 objímkami na sloupek nebo konzolu</t>
  </si>
  <si>
    <t>-828415775</t>
  </si>
  <si>
    <t>Montáž svislé dopravní značky základní velikosti do 1 m2 objímkami na sloupky nebo konzoly</t>
  </si>
  <si>
    <t>https://podminky.urs.cz/item/CS_URS_2024_01/914111111</t>
  </si>
  <si>
    <t>1"IP12c</t>
  </si>
  <si>
    <t>40445625</t>
  </si>
  <si>
    <t>informativní značky provozní IP8, IP9, IP11-IP13 500x700mm</t>
  </si>
  <si>
    <t>-1788902912</t>
  </si>
  <si>
    <t>914511112</t>
  </si>
  <si>
    <t>Montáž sloupku dopravních značek délky do 3,5 m s betonovým základem a patkou D 60 mm</t>
  </si>
  <si>
    <t>891866674</t>
  </si>
  <si>
    <t>Montáž sloupku dopravních značek délky do 3,5 m do hliníkové patky pro sloupek D 60 mm</t>
  </si>
  <si>
    <t>https://podminky.urs.cz/item/CS_URS_2024_01/914511112</t>
  </si>
  <si>
    <t>40445225</t>
  </si>
  <si>
    <t>sloupek pro dopravní značku Zn D 60mm v 3,5m</t>
  </si>
  <si>
    <t>1540639361</t>
  </si>
  <si>
    <t>40445240</t>
  </si>
  <si>
    <t>patka pro sloupek Al D 60mm</t>
  </si>
  <si>
    <t>-1601926677</t>
  </si>
  <si>
    <t>40445253</t>
  </si>
  <si>
    <t>víčko plastové na sloupek D 60mm</t>
  </si>
  <si>
    <t>1589347670</t>
  </si>
  <si>
    <t>40445256</t>
  </si>
  <si>
    <t>svorka upínací na sloupek dopravní značky D 60mm</t>
  </si>
  <si>
    <t>1302671519</t>
  </si>
  <si>
    <t>915311112</t>
  </si>
  <si>
    <t>Předformátované vodorovné dopravní značení dopravní značky do 2 m2</t>
  </si>
  <si>
    <t>1625075938</t>
  </si>
  <si>
    <t>Vodorovné značení předformovaným termoplastem dopravní značky barevné velikosti do 2 m2</t>
  </si>
  <si>
    <t>https://podminky.urs.cz/item/CS_URS_2024_01/915311112</t>
  </si>
  <si>
    <t>1" stání pro invalidy</t>
  </si>
  <si>
    <t>916131213</t>
  </si>
  <si>
    <t>Osazení silničního obrubníku betonového stojatého s boční opěrou do lože z betonu prostého</t>
  </si>
  <si>
    <t>-861230523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</si>
  <si>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</si>
  <si>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https://podminky.urs.cz/item/CS_URS_2024_01/916131213</t>
  </si>
  <si>
    <t>59217031</t>
  </si>
  <si>
    <t>obrubník silniční betonový 1000x150x250mm</t>
  </si>
  <si>
    <t>-1216082366</t>
  </si>
  <si>
    <t>71,2*1,02 'Přepočtené koeficientem množství</t>
  </si>
  <si>
    <t>916231213</t>
  </si>
  <si>
    <t>Osazení chodníkového obrubníku betonového stojatého s boční opěrou do lože z betonu prostého</t>
  </si>
  <si>
    <t>423320396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</si>
  <si>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</si>
  <si>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https://podminky.urs.cz/item/CS_URS_2024_01/916231213</t>
  </si>
  <si>
    <t>59217017</t>
  </si>
  <si>
    <t>obrubník betonový chodníkový 1000x100x250mm</t>
  </si>
  <si>
    <t>132487844</t>
  </si>
  <si>
    <t>59,5*1,02 'Přepočtené koeficientem množství</t>
  </si>
  <si>
    <t>916331112</t>
  </si>
  <si>
    <t>Osazení zahradního obrubníku betonového do lože z betonu s boční opěrou</t>
  </si>
  <si>
    <t>-1730777230</t>
  </si>
  <si>
    <t>Osazení zahradního obrubníku betonového s ložem tl. od 50 do 100 mm z betonu prostého tř. C 12/15 s boční opěrou z betonu prostého tř. C 12/15</t>
  </si>
  <si>
    <t>https://podminky.urs.cz/item/CS_URS_2024_01/916331112</t>
  </si>
  <si>
    <t>59217002</t>
  </si>
  <si>
    <t>obrubník zahradní betonový šedý 1000x50x200mm</t>
  </si>
  <si>
    <t>914914325</t>
  </si>
  <si>
    <t>201,7*1,02 'Přepočtené koeficientem množství</t>
  </si>
  <si>
    <t>919716111</t>
  </si>
  <si>
    <t>Výztuž cementobetonového krytu ze svařovaných sítí hmotnosti do 7,5 kg/m2</t>
  </si>
  <si>
    <t>1441519760</t>
  </si>
  <si>
    <t>Ocelová výztuž cementobetonového krytu ze svařovaných sítí hmotnosti do 7,5 kg/m2</t>
  </si>
  <si>
    <t>https://podminky.urs.cz/item/CS_URS_2024_01/919716111</t>
  </si>
  <si>
    <t>919735113</t>
  </si>
  <si>
    <t>Řezání stávajícího živičného krytu hl přes 100 do 150 mm</t>
  </si>
  <si>
    <t>1637332438</t>
  </si>
  <si>
    <t>Řezání stávajícího živičného krytu nebo podkladu hloubky přes 100 do 150 mm</t>
  </si>
  <si>
    <t>https://podminky.urs.cz/item/CS_URS_2024_01/919735113</t>
  </si>
  <si>
    <t>0,5+1,0+1,5+6,75+5,75*9+1+2,301+4,439+0,956+0,5</t>
  </si>
  <si>
    <t>919112223</t>
  </si>
  <si>
    <t>Řezání spár pro vytvoření komůrky š 15 mm hl 30 mm pro těsnící zálivku v živičném krytu</t>
  </si>
  <si>
    <t>-1569686062</t>
  </si>
  <si>
    <t>Řezání dilatačních spár v živičném krytu vytvoření komůrky pro těsnící zálivku šířky 15 mm, hloubky 30 mm</t>
  </si>
  <si>
    <t>https://podminky.urs.cz/item/CS_URS_2024_01/919112223</t>
  </si>
  <si>
    <t>919121223</t>
  </si>
  <si>
    <t>Těsnění spár zálivkou za studena pro komůrky š 15 mm hl 30 mm bez těsnicího profilu</t>
  </si>
  <si>
    <t>623577266</t>
  </si>
  <si>
    <t>Utěsnění dilatačních spár zálivkou za studena v cementobetonovém nebo živičném krytu včetně adhezního nátěru bez těsnicího profilu pod zálivkou, pro komůrky šířky 15 mm, hloubky 30 mm</t>
  </si>
  <si>
    <t>https://podminky.urs.cz/item/CS_URS_2024_01/919121223</t>
  </si>
  <si>
    <t>997</t>
  </si>
  <si>
    <t>Přesun sutě</t>
  </si>
  <si>
    <t>997221551</t>
  </si>
  <si>
    <t>Vodorovná doprava suti ze sypkých materiálů do 1 km</t>
  </si>
  <si>
    <t>-1814922269</t>
  </si>
  <si>
    <t>Vodorovná doprava suti bez naložení, ale se složením a s hrubým urovnáním ze sypkých materiálů, na vzdálenost do 1 km</t>
  </si>
  <si>
    <t>https://podminky.urs.cz/item/CS_URS_2024_01/997221551</t>
  </si>
  <si>
    <t>997221559</t>
  </si>
  <si>
    <t>Příplatek ZKD 1 km u vodorovné dopravy suti ze sypkých materiálů</t>
  </si>
  <si>
    <t>-1036233136</t>
  </si>
  <si>
    <t>Vodorovná doprava suti bez naložení, ale se složením a s hrubým urovnáním Příplatek k ceně za každý další započatý 1 km přes 1 km</t>
  </si>
  <si>
    <t>https://podminky.urs.cz/item/CS_URS_2024_01/997221559</t>
  </si>
  <si>
    <t>41,682*19 'Přepočtené koeficientem množství</t>
  </si>
  <si>
    <t>997221875</t>
  </si>
  <si>
    <t>Poplatek za uložení na recyklační skládce (skládkovné) stavebního odpadu asfaltového bez obsahu dehtu zatříděného do Katalogu odpadů pod kódem 17 03 02</t>
  </si>
  <si>
    <t>346280650</t>
  </si>
  <si>
    <t>Poplatek za uložení stavebního odpadu na recyklační skládce (skládkovné) asfaltového bez obsahu dehtu zatříděného do Katalogu odpadů pod kódem 17 03 02</t>
  </si>
  <si>
    <t>https://podminky.urs.cz/item/CS_URS_2024_01/997221875</t>
  </si>
  <si>
    <t>4,025+8,05</t>
  </si>
  <si>
    <t>997221861</t>
  </si>
  <si>
    <t>Poplatek za uložení na recyklační skládce (skládkovné) stavebního odpadu z prostého betonu pod kódem 17 01 01</t>
  </si>
  <si>
    <t>-669067792</t>
  </si>
  <si>
    <t>Poplatek za uložení stavebního odpadu na recyklační skládce (skládkovné) z prostého betonu zatříděného do Katalogu odpadů pod kódem 17 01 01</t>
  </si>
  <si>
    <t>https://podminky.urs.cz/item/CS_URS_2024_01/997221861</t>
  </si>
  <si>
    <t>997221873</t>
  </si>
  <si>
    <t>Poplatek za uložení na recyklační skládce (skládkovné) stavebního odpadu zeminy a kamení zatříděného do Katalogu odpadů pod kódem 17 05 04</t>
  </si>
  <si>
    <t>-1234840177</t>
  </si>
  <si>
    <t>https://podminky.urs.cz/item/CS_URS_2024_01/997221873</t>
  </si>
  <si>
    <t>998223011</t>
  </si>
  <si>
    <t>Přesun hmot pro pozemní komunikace s krytem dlážděným</t>
  </si>
  <si>
    <t>1622372176</t>
  </si>
  <si>
    <t>Přesun hmot pro pozemní komunikace s krytem dlážděným dopravní vzdálenost do 200 m jakékoliv délky objektu</t>
  </si>
  <si>
    <t>https://podminky.urs.cz/item/CS_URS_2024_01/998223011</t>
  </si>
  <si>
    <t>KRYT POPELNIC, kompletní dodávka a montáž dle výkresu č. D.5.5</t>
  </si>
  <si>
    <t>-1793523771</t>
  </si>
  <si>
    <t>HERNÍ PRVKY</t>
  </si>
  <si>
    <t>HP1</t>
  </si>
  <si>
    <t>Pískoviště ze segmentů – desetiúhelník vepsaný do kruhu o průměru 5m, D+M viz TZ</t>
  </si>
  <si>
    <t>-346992824</t>
  </si>
  <si>
    <t>Poznámka k položce:_x000D_
Pískoviště ze segmentů – desetiúhelník vepsaný do kruhu o průměru 5m,_x000D_
Segmenty o délce 1,5 m spojené prostřednictvím hliníkového U profilu, který je_x000D_
namontovaný na sousedním sloupku pod požadovaným úhlem. Sloupek je shora zakryt_x000D_
plastovým kloboukem. Dno pískoviště bude opatřeno vhodnou separační vrstvou (z_x000D_
pevné fólie) z důvodu jednoduché výměny písku. Bočnice a sedáky z dř. desek, sloupky_x000D_
z mimostředné kulatiny._x000D_
Nad pískovištěm bude stínění ze zelené pogumované prodyšné plachty s UV ochranou,_x000D_
uchycené po obvodě na ocelových žárově pozinkovaných sloupcích s plastovou krytkou_x000D_
(výška nad terénem 2,3m). Posuvné úchyty budou mít madlo a aretaci pomoci šroubu._x000D_
Plachty bude po spuštění dolů mimo provoz sloužit jako ochranné zakrytí pískoviště._x000D_
Sloupky budou zabetonovány do základových patek 500x500xhl900mm z betonu C16/20_x000D_
XF3.</t>
  </si>
  <si>
    <t>HP2</t>
  </si>
  <si>
    <t>Tabule 1,5x0,12x1,5 m – dřevěné sloupky z kulatiny, uchycené do pozinkovaných patek, HPL deska, D+M viz TZ</t>
  </si>
  <si>
    <t>-2133754267</t>
  </si>
  <si>
    <t>Poznámka k položce:_x000D_
Tabule 1,5x0,12x1,5 m – dřevěné sloupky z kulatiny, uchycené do pozinkovaných patek,_x000D_
HPL deska</t>
  </si>
  <si>
    <t>HP3</t>
  </si>
  <si>
    <t>Pružinové houpadlo Koník 0,25x0,86m s maximální výškou pádu 530mm, D+M viz TZ</t>
  </si>
  <si>
    <t>395960261</t>
  </si>
  <si>
    <t>Poznámka k položce:_x000D_
Pružinové houpadlo Koník 0,25x0,86m s max. výškou pádu 530mm, které obsahuje:_x000D_
- tělo houpadla ve tvaru koně, speciální pružinu, sedátko, dvě madla pro ruce, dvě_x000D_
podpěry pro nohy, zemní kotvení žárově zinkované</t>
  </si>
  <si>
    <t>HP4</t>
  </si>
  <si>
    <t>Dřevěná multifunkční herní sestava 2,7x2x2 m s maximální výškou pádu 500mm, D+M viz TZ</t>
  </si>
  <si>
    <t>218404713</t>
  </si>
  <si>
    <t>Poznámka k položce:_x000D_
Dřevěná multifunkční herní sestava 2,7x2x2 m s maximální výškou pádu 500mm_x000D_
Dřevěné části z mimostředového severského smrku nebo douglasky. Zábradlí a rámy_x000D_
bariér z pískované nerezi. Spojovací materiál nerezový a pozinkovaný. Střecha a plošné_x000D_
výplně výstupů a bariér z HPL. Krytky sloupů z PE. Kotvení žárově pozinkovanými prvky_x000D_
v betonové patce.</t>
  </si>
  <si>
    <t>HP5</t>
  </si>
  <si>
    <t>Pružinové houpadlo Pes 0,25x0,86m s maximální výškou pádu 530mm, D+M viz TZ</t>
  </si>
  <si>
    <t>-248506119</t>
  </si>
  <si>
    <t>Poznámka k položce:_x000D_
Pružinové houpadlo Pes 0,25x0,86m s max. výškou pádu 530mm, které obsahuje:_x000D_
- tělo houpadla ve tvaru psa, speciální pružinu, sedátko, dvě madla pro ruce, dvě podpěry_x000D_
pro nohy, zemní kotvení žárově zinkované</t>
  </si>
  <si>
    <t>HP6</t>
  </si>
  <si>
    <t>Šikmá lezecká stěna 3x1,2x0,2m, D+M viz TZ</t>
  </si>
  <si>
    <t>-944803695</t>
  </si>
  <si>
    <t>Poznámka k položce:_x000D_
Šikmá lezecká stěna 3x1,2x02m_x000D_
Pochozí plochu tvoří voděodolná překližka 21 mm připevněná k hranolům 70x95 mm z_x000D_
přírodní douglasky. Úchyty různých barev a tvarů z epoxidové pryskyřice. Kotvení_x000D_
zabetonováním žárově pozinkovaných podpěr.</t>
  </si>
  <si>
    <t>HP7</t>
  </si>
  <si>
    <t>Zelená laminátová svahová skluzavka dl. 2,5m s dřevěnou podestou 0,9x0,62m, převýšení 1m, D+M viz TZ</t>
  </si>
  <si>
    <t>-1698661764</t>
  </si>
  <si>
    <t>HP8</t>
  </si>
  <si>
    <t>Kladina - vyrobena z lepeného hranolu 100 x 100 mm, dl. 3m, D+M viz TZ</t>
  </si>
  <si>
    <t>1320387817</t>
  </si>
  <si>
    <t>Poznámka k položce:_x000D_
Kladina - vyrobena z lepeného hranolu 100 x 100 mm, dl. 3m_x000D_
Povrchová úprava hranolů spočívá v impregnaci a třívrstvé aplikaci vrchního_x000D_
lazurovacího laku, splňujícího podmínky normy EN 71/3 (bezpečné pro dětské hračky)._x000D_
Kotveny v žárově zinkovaných ocelových patkách, které jsou uloženy do betonového_x000D_
lože.</t>
  </si>
  <si>
    <t>HP9</t>
  </si>
  <si>
    <t>Trám s volanty je vyroben z lepeného hranolu 100 x 100 mm, dl. 2,4m, D+M viz TZ</t>
  </si>
  <si>
    <t>1497936212</t>
  </si>
  <si>
    <t>Poznámka k položce:_x000D_
Trám s volanty je vyroben z lepeného hranolu 100 x 100 mm, dl. 2,4m_x000D_
Povrchová úprava hranolů spočívá v impregnaci a třívrstvé aplikaci vrchního_x000D_
lazurovacího laku, splňujícího podmínky normy EN 71/3 (bezpečné pro dětské hračky)._x000D_
Kotveny v žárově zinkovaných ocelových patkách, které jsou uloženy do betonového_x000D_
lože. Na trám budou připevněny 3 zelené stálobarevné plastové volanty.</t>
  </si>
  <si>
    <t>HP10</t>
  </si>
  <si>
    <t>Mobilní vyvýšené pískoviště 820x640xv700 s podjezdem, objem 50 l, D+M viz. TZ</t>
  </si>
  <si>
    <t>251003447</t>
  </si>
  <si>
    <t>Poznámka k položce:_x000D_
Mobilní vyvýšené pískoviště 820x640xv700 s podjezdem, objem 50 l, ze smrkového_x000D_
dřeva, s otočnými kolečky na nohách, vnitřní plocha pískoviště opatřena fólií</t>
  </si>
  <si>
    <t xml:space="preserve">VON - Vedlejší a ostatní rozpočtové náklady 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</si>
  <si>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</si>
  <si>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</si>
  <si>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</si>
  <si>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</si>
  <si>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</si>
  <si>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VRN1</t>
  </si>
  <si>
    <t>Průzkumné, geodetické a projektové práce</t>
  </si>
  <si>
    <t>011503R</t>
  </si>
  <si>
    <t>Předkládání vzorků ke schválení projektantovi - materiály, barevnost atp.</t>
  </si>
  <si>
    <t>Kč</t>
  </si>
  <si>
    <t>1024</t>
  </si>
  <si>
    <t>970653669</t>
  </si>
  <si>
    <t>01324400R</t>
  </si>
  <si>
    <t>Dokumentace IV. stupně (dílenská dokumentace)</t>
  </si>
  <si>
    <t>-1886893957</t>
  </si>
  <si>
    <t>Poznámka k položce:_x000D_
Dodavatel zpracuje IV.stupeň výrobní dokumentace a  návrh předá k odsouhlasení  architektovi, investorovi  a památkovému dozoru.</t>
  </si>
  <si>
    <t>013254000</t>
  </si>
  <si>
    <t>Dokumentace skutečného provedení stavby</t>
  </si>
  <si>
    <t>2021493045</t>
  </si>
  <si>
    <t>https://podminky.urs.cz/item/CS_URS_2024_01/013254000</t>
  </si>
  <si>
    <t>VRN3</t>
  </si>
  <si>
    <t>Zařízení staveniště</t>
  </si>
  <si>
    <t>032103000</t>
  </si>
  <si>
    <t>Náklady na stavební buňky</t>
  </si>
  <si>
    <t>1991760290</t>
  </si>
  <si>
    <t>https://podminky.urs.cz/item/CS_URS_2024_01/032103000</t>
  </si>
  <si>
    <t>032503000</t>
  </si>
  <si>
    <t>Skládky na staveništi</t>
  </si>
  <si>
    <t>-461963234</t>
  </si>
  <si>
    <t>https://podminky.urs.cz/item/CS_URS_2024_01/032503000</t>
  </si>
  <si>
    <t>032903000</t>
  </si>
  <si>
    <t>Náklady na provoz a údržbu vybavení staveniště</t>
  </si>
  <si>
    <t>-2015183161</t>
  </si>
  <si>
    <t>https://podminky.urs.cz/item/CS_URS_2024_01/032903000</t>
  </si>
  <si>
    <t>033103000</t>
  </si>
  <si>
    <t>Připojení energií</t>
  </si>
  <si>
    <t>1244284400</t>
  </si>
  <si>
    <t>https://podminky.urs.cz/item/CS_URS_2024_01/033103000</t>
  </si>
  <si>
    <t>033203000</t>
  </si>
  <si>
    <t>Energie pro zařízení staveniště</t>
  </si>
  <si>
    <t>769092349</t>
  </si>
  <si>
    <t>https://podminky.urs.cz/item/CS_URS_2024_01/033203000</t>
  </si>
  <si>
    <t>034103000</t>
  </si>
  <si>
    <t>Oplocení staveniště</t>
  </si>
  <si>
    <t>1682850647</t>
  </si>
  <si>
    <t>https://podminky.urs.cz/item/CS_URS_2024_01/034103000</t>
  </si>
  <si>
    <t>034203000</t>
  </si>
  <si>
    <t>Opatření na ochranu pozemků sousedních se staveništěm</t>
  </si>
  <si>
    <t>-196683659</t>
  </si>
  <si>
    <t>https://podminky.urs.cz/item/CS_URS_2024_01/034203000</t>
  </si>
  <si>
    <t>034503000</t>
  </si>
  <si>
    <t>Informační tabule na staveništi</t>
  </si>
  <si>
    <t>1603276178</t>
  </si>
  <si>
    <t>https://podminky.urs.cz/item/CS_URS_2024_01/034503000</t>
  </si>
  <si>
    <t>039103000</t>
  </si>
  <si>
    <t>Rozebrání, bourání a odvoz zařízení staveniště</t>
  </si>
  <si>
    <t>-143644658</t>
  </si>
  <si>
    <t>https://podminky.urs.cz/item/CS_URS_2024_01/039103000</t>
  </si>
  <si>
    <t>SEZNAM FIGUR</t>
  </si>
  <si>
    <t>Výměra</t>
  </si>
  <si>
    <t xml:space="preserve"> D1</t>
  </si>
  <si>
    <t>Použití figury:</t>
  </si>
  <si>
    <t xml:space="preserve">172,7" T1- chodník </t>
  </si>
  <si>
    <t>117" T2- parkovací stání</t>
  </si>
  <si>
    <t>60" T3 – dráha pro odrážedla</t>
  </si>
  <si>
    <t xml:space="preserve"> D5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</si>
  <si>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</si>
  <si>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</si>
  <si>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</si>
  <si>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</si>
  <si>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</si>
  <si>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</si>
  <si>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</si>
  <si>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</si>
  <si>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</si>
  <si>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</si>
  <si>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</si>
  <si>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</si>
  <si>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</si>
  <si>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</si>
  <si>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</si>
  <si>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</si>
  <si>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</si>
  <si>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</si>
  <si>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</si>
  <si>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</si>
  <si>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</si>
  <si>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</si>
  <si>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</si>
  <si>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</si>
  <si>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</si>
  <si>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</si>
  <si>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</si>
  <si>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</si>
  <si>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</si>
  <si>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</si>
  <si>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</si>
  <si>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</si>
  <si>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</si>
  <si>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</si>
  <si>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</si>
  <si>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</si>
  <si>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</si>
  <si>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</si>
  <si>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</si>
  <si>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</si>
  <si>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</si>
  <si>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</si>
  <si>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</si>
  <si>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</si>
  <si>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</si>
  <si>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</si>
  <si>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</si>
  <si>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</si>
  <si>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</si>
  <si>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</si>
  <si>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</si>
  <si>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</si>
  <si>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</si>
  <si>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</si>
  <si>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</si>
  <si>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</si>
  <si>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</si>
  <si>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</si>
  <si>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</si>
  <si>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</si>
  <si>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</si>
  <si>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</si>
  <si>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</si>
  <si>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</si>
  <si>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</si>
  <si>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</si>
  <si>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</si>
  <si>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</si>
  <si>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</si>
  <si>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</si>
  <si>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</si>
  <si>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</si>
  <si>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</si>
  <si>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</si>
  <si>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</si>
  <si>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</si>
  <si>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</si>
  <si>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</si>
  <si>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</si>
  <si>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</si>
  <si>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</si>
  <si>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</si>
  <si>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</si>
  <si>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</si>
  <si>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</si>
  <si>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</si>
  <si>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</si>
  <si>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</si>
  <si>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</si>
  <si>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</si>
  <si>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</si>
  <si>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</si>
  <si>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</si>
  <si>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</si>
  <si>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</si>
  <si>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</si>
  <si>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</si>
  <si>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</si>
  <si>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</si>
  <si>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</si>
  <si>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</si>
  <si>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</si>
  <si>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</si>
  <si>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</si>
  <si>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</si>
  <si>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</si>
  <si>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</si>
  <si>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</si>
  <si>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</si>
  <si>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</si>
  <si>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</si>
  <si>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</si>
  <si>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</si>
  <si>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</si>
  <si>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</si>
  <si>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</si>
  <si>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</si>
  <si>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</si>
  <si>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</si>
  <si>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</si>
  <si>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</si>
  <si>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</si>
  <si>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</si>
  <si>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</si>
  <si>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</si>
  <si>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</si>
  <si>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</si>
  <si>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</si>
  <si>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</si>
  <si>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</si>
  <si>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</si>
  <si>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</si>
  <si>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</si>
  <si>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</si>
  <si>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</si>
  <si>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</si>
  <si>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</si>
  <si>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</si>
  <si>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</si>
  <si>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</si>
  <si>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</si>
  <si>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</si>
  <si>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</si>
  <si>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</si>
  <si>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</si>
  <si>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</si>
  <si>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</si>
  <si>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</si>
  <si>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</si>
  <si>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</si>
  <si>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</si>
  <si>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</si>
  <si>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</si>
  <si>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</si>
  <si>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</si>
  <si>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</si>
  <si>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</si>
  <si>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</si>
  <si>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</si>
  <si>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</si>
  <si>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</si>
  <si>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</si>
  <si>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</si>
  <si>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</si>
  <si>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</si>
  <si>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</si>
  <si>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</si>
  <si>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</si>
  <si>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</si>
  <si>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</si>
  <si>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</si>
  <si>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</si>
  <si>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</si>
  <si>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</si>
  <si>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</si>
  <si>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</si>
  <si>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</si>
  <si>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</si>
  <si>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</si>
  <si>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</si>
  <si>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</si>
  <si>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</si>
  <si>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</si>
  <si>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</si>
  <si>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</si>
  <si>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modem</t>
  </si>
  <si>
    <t>modem NENACEŇOVAT!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</si>
</sst>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i/>
      <sz val="9"/>
      <color rgb="FFFF0000"/>
      <name val="Arial CE"/>
    </font>
    <font>
      <sz val="7"/>
      <color rgb="FFFF0000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5" fillId="0" borderId="0" applyNumberFormat="0" applyFill="0" applyBorder="0" applyAlignment="0" applyProtection="0"/>
  </cellStyleXfs>
  <cellXfs count="4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2" fillId="0" borderId="0" xfId="0" applyFont="1" applyAlignment="1" applyProtection="1">
      <alignment vertical="center" wrapText="1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53" fillId="0" borderId="27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vertical="top"/>
    </xf>
    <xf numFmtId="0" fontId="54" fillId="0" borderId="1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horizontal="center" vertical="center"/>
    </xf>
    <xf numFmtId="49" fontId="54" fillId="0" borderId="1" xfId="0" applyNumberFormat="1" applyFont="1" applyBorder="1" applyAlignment="1" applyProtection="1">
      <alignment horizontal="left" vertical="center"/>
    </xf>
    <xf numFmtId="0" fontId="53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  <xf numFmtId="0" fontId="57" fillId="0" borderId="23" xfId="0" applyFont="1" applyBorder="1" applyAlignment="1" applyProtection="1">
      <alignment horizontal="center" vertical="center"/>
    </xf>
    <xf numFmtId="49" fontId="57" fillId="0" borderId="23" xfId="0" applyNumberFormat="1" applyFont="1" applyBorder="1" applyAlignment="1" applyProtection="1">
      <alignment horizontal="left" vertical="center" wrapText="1"/>
    </xf>
    <xf numFmtId="0" fontId="57" fillId="0" borderId="23" xfId="0" applyFont="1" applyBorder="1" applyAlignment="1" applyProtection="1">
      <alignment horizontal="left" vertical="center" wrapText="1"/>
    </xf>
    <xf numFmtId="0" fontId="57" fillId="0" borderId="23" xfId="0" applyFont="1" applyBorder="1" applyAlignment="1" applyProtection="1">
      <alignment horizontal="center" vertical="center" wrapText="1"/>
    </xf>
    <xf numFmtId="167" fontId="57" fillId="0" borderId="23" xfId="0" applyNumberFormat="1" applyFont="1" applyBorder="1" applyAlignment="1" applyProtection="1">
      <alignment vertical="center"/>
    </xf>
    <xf numFmtId="4" fontId="57" fillId="2" borderId="23" xfId="0" applyNumberFormat="1" applyFont="1" applyFill="1" applyBorder="1" applyAlignment="1" applyProtection="1">
      <alignment vertical="center"/>
      <protection locked="0"/>
    </xf>
    <xf numFmtId="4" fontId="57" fillId="0" borderId="23" xfId="0" applyNumberFormat="1" applyFont="1" applyBorder="1" applyAlignment="1" applyProtection="1">
      <alignment vertical="center"/>
    </xf>
    <xf numFmtId="0" fontId="58" fillId="0" borderId="0" xfId="0" applyFont="1" applyAlignment="1" applyProtection="1">
      <alignment horizontal="left" vertical="center"/>
    </xf>
    <xf numFmtId="0" fontId="58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4" fontId="24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22" fillId="4" borderId="8" xfId="0" applyFont="1" applyFill="1" applyBorder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47" fillId="0" borderId="1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wrapText="1"/>
    </xf>
    <xf numFmtId="0" fontId="45" fillId="0" borderId="1" xfId="0" applyFont="1" applyBorder="1" applyAlignment="1">
      <alignment horizontal="center" vertical="center" wrapText="1"/>
    </xf>
    <xf numFmtId="49" fontId="47" fillId="0" borderId="1" xfId="0" applyNumberFormat="1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/>
    </xf>
    <xf numFmtId="0" fontId="46" fillId="0" borderId="29" xfId="0" applyFont="1" applyBorder="1" applyAlignment="1">
      <alignment horizontal="left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621151031" TargetMode="External"/><Relationship Id="rId117" Type="http://schemas.openxmlformats.org/officeDocument/2006/relationships/hyperlink" Target="https://podminky.urs.cz/item/CS_URS_2024_01/766622216" TargetMode="External"/><Relationship Id="rId21" Type="http://schemas.openxmlformats.org/officeDocument/2006/relationships/hyperlink" Target="https://podminky.urs.cz/item/CS_URS_2024_01/451577877" TargetMode="External"/><Relationship Id="rId42" Type="http://schemas.openxmlformats.org/officeDocument/2006/relationships/hyperlink" Target="https://podminky.urs.cz/item/CS_URS_2024_01/941111121" TargetMode="External"/><Relationship Id="rId47" Type="http://schemas.openxmlformats.org/officeDocument/2006/relationships/hyperlink" Target="https://podminky.urs.cz/item/CS_URS_2024_01/944511811" TargetMode="External"/><Relationship Id="rId63" Type="http://schemas.openxmlformats.org/officeDocument/2006/relationships/hyperlink" Target="https://podminky.urs.cz/item/CS_URS_2024_01/998711101" TargetMode="External"/><Relationship Id="rId68" Type="http://schemas.openxmlformats.org/officeDocument/2006/relationships/hyperlink" Target="https://podminky.urs.cz/item/CS_URS_2024_01/712363111" TargetMode="External"/><Relationship Id="rId84" Type="http://schemas.openxmlformats.org/officeDocument/2006/relationships/hyperlink" Target="https://podminky.urs.cz/item/CS_URS_2024_01/714451001" TargetMode="External"/><Relationship Id="rId89" Type="http://schemas.openxmlformats.org/officeDocument/2006/relationships/hyperlink" Target="https://podminky.urs.cz/item/CS_URS_2024_01/751398012" TargetMode="External"/><Relationship Id="rId112" Type="http://schemas.openxmlformats.org/officeDocument/2006/relationships/hyperlink" Target="https://podminky.urs.cz/item/CS_URS_2024_01/766417441" TargetMode="External"/><Relationship Id="rId133" Type="http://schemas.openxmlformats.org/officeDocument/2006/relationships/hyperlink" Target="https://podminky.urs.cz/item/CS_URS_2024_01/767531214" TargetMode="External"/><Relationship Id="rId138" Type="http://schemas.openxmlformats.org/officeDocument/2006/relationships/hyperlink" Target="https://podminky.urs.cz/item/CS_URS_2024_01/771111011" TargetMode="External"/><Relationship Id="rId154" Type="http://schemas.openxmlformats.org/officeDocument/2006/relationships/hyperlink" Target="https://podminky.urs.cz/item/CS_URS_2024_01/781474113" TargetMode="External"/><Relationship Id="rId159" Type="http://schemas.openxmlformats.org/officeDocument/2006/relationships/hyperlink" Target="https://podminky.urs.cz/item/CS_URS_2024_01/783009421" TargetMode="External"/><Relationship Id="rId16" Type="http://schemas.openxmlformats.org/officeDocument/2006/relationships/hyperlink" Target="https://podminky.urs.cz/item/CS_URS_2024_01/317168055" TargetMode="External"/><Relationship Id="rId107" Type="http://schemas.openxmlformats.org/officeDocument/2006/relationships/hyperlink" Target="https://podminky.urs.cz/item/CS_URS_2024_01/763411211" TargetMode="External"/><Relationship Id="rId11" Type="http://schemas.openxmlformats.org/officeDocument/2006/relationships/hyperlink" Target="https://podminky.urs.cz/item/CS_URS_2024_01/218111115" TargetMode="External"/><Relationship Id="rId32" Type="http://schemas.openxmlformats.org/officeDocument/2006/relationships/hyperlink" Target="https://podminky.urs.cz/item/CS_URS_2024_01/622221021" TargetMode="External"/><Relationship Id="rId37" Type="http://schemas.openxmlformats.org/officeDocument/2006/relationships/hyperlink" Target="https://podminky.urs.cz/item/CS_URS_2024_01/631311114" TargetMode="External"/><Relationship Id="rId53" Type="http://schemas.openxmlformats.org/officeDocument/2006/relationships/hyperlink" Target="https://podminky.urs.cz/item/CS_URS_2024_01/953943211" TargetMode="External"/><Relationship Id="rId58" Type="http://schemas.openxmlformats.org/officeDocument/2006/relationships/hyperlink" Target="https://podminky.urs.cz/item/CS_URS_2024_01/711141559" TargetMode="External"/><Relationship Id="rId74" Type="http://schemas.openxmlformats.org/officeDocument/2006/relationships/hyperlink" Target="https://podminky.urs.cz/item/CS_URS_2024_01/712831101" TargetMode="External"/><Relationship Id="rId79" Type="http://schemas.openxmlformats.org/officeDocument/2006/relationships/hyperlink" Target="https://podminky.urs.cz/item/CS_URS_2024_01/713121111" TargetMode="External"/><Relationship Id="rId102" Type="http://schemas.openxmlformats.org/officeDocument/2006/relationships/hyperlink" Target="https://podminky.urs.cz/item/CS_URS_2024_01/762952044" TargetMode="External"/><Relationship Id="rId123" Type="http://schemas.openxmlformats.org/officeDocument/2006/relationships/hyperlink" Target="https://podminky.urs.cz/item/CS_URS_2024_01/766660311" TargetMode="External"/><Relationship Id="rId128" Type="http://schemas.openxmlformats.org/officeDocument/2006/relationships/hyperlink" Target="https://podminky.urs.cz/item/CS_URS_2024_01/766682112" TargetMode="External"/><Relationship Id="rId144" Type="http://schemas.openxmlformats.org/officeDocument/2006/relationships/hyperlink" Target="https://podminky.urs.cz/item/CS_URS_2024_01/998771121" TargetMode="External"/><Relationship Id="rId149" Type="http://schemas.openxmlformats.org/officeDocument/2006/relationships/hyperlink" Target="https://podminky.urs.cz/item/CS_URS_2024_01/776411111" TargetMode="External"/><Relationship Id="rId5" Type="http://schemas.openxmlformats.org/officeDocument/2006/relationships/hyperlink" Target="https://podminky.urs.cz/item/CS_URS_2024_01/162751119" TargetMode="External"/><Relationship Id="rId90" Type="http://schemas.openxmlformats.org/officeDocument/2006/relationships/hyperlink" Target="https://podminky.urs.cz/item/CS_URS_2024_01/751111051" TargetMode="External"/><Relationship Id="rId95" Type="http://schemas.openxmlformats.org/officeDocument/2006/relationships/hyperlink" Target="https://podminky.urs.cz/item/CS_URS_2024_01/751514762" TargetMode="External"/><Relationship Id="rId160" Type="http://schemas.openxmlformats.org/officeDocument/2006/relationships/hyperlink" Target="https://podminky.urs.cz/item/CS_URS_2024_01/783201401" TargetMode="External"/><Relationship Id="rId165" Type="http://schemas.openxmlformats.org/officeDocument/2006/relationships/hyperlink" Target="https://podminky.urs.cz/item/CS_URS_2024_01/784181101" TargetMode="External"/><Relationship Id="rId22" Type="http://schemas.openxmlformats.org/officeDocument/2006/relationships/hyperlink" Target="https://podminky.urs.cz/item/CS_URS_2024_01/564750001" TargetMode="External"/><Relationship Id="rId27" Type="http://schemas.openxmlformats.org/officeDocument/2006/relationships/hyperlink" Target="https://podminky.urs.cz/item/CS_URS_2024_01/621221011" TargetMode="External"/><Relationship Id="rId43" Type="http://schemas.openxmlformats.org/officeDocument/2006/relationships/hyperlink" Target="https://podminky.urs.cz/item/CS_URS_2024_01/941111221" TargetMode="External"/><Relationship Id="rId48" Type="http://schemas.openxmlformats.org/officeDocument/2006/relationships/hyperlink" Target="https://podminky.urs.cz/item/CS_URS_2024_01/949101111" TargetMode="External"/><Relationship Id="rId64" Type="http://schemas.openxmlformats.org/officeDocument/2006/relationships/hyperlink" Target="https://podminky.urs.cz/item/CS_URS_2024_01/712311101" TargetMode="External"/><Relationship Id="rId69" Type="http://schemas.openxmlformats.org/officeDocument/2006/relationships/hyperlink" Target="https://podminky.urs.cz/item/CS_URS_2024_01/712363352" TargetMode="External"/><Relationship Id="rId113" Type="http://schemas.openxmlformats.org/officeDocument/2006/relationships/hyperlink" Target="https://podminky.urs.cz/item/CS_URS_2024_01/766417531" TargetMode="External"/><Relationship Id="rId118" Type="http://schemas.openxmlformats.org/officeDocument/2006/relationships/hyperlink" Target="https://podminky.urs.cz/item/CS_URS_2024_01/766660152" TargetMode="External"/><Relationship Id="rId134" Type="http://schemas.openxmlformats.org/officeDocument/2006/relationships/hyperlink" Target="https://podminky.urs.cz/item/CS_URS_2024_01/767531121" TargetMode="External"/><Relationship Id="rId139" Type="http://schemas.openxmlformats.org/officeDocument/2006/relationships/hyperlink" Target="https://podminky.urs.cz/item/CS_URS_2024_01/771121011" TargetMode="External"/><Relationship Id="rId80" Type="http://schemas.openxmlformats.org/officeDocument/2006/relationships/hyperlink" Target="https://podminky.urs.cz/item/CS_URS_2024_01/713141263" TargetMode="External"/><Relationship Id="rId85" Type="http://schemas.openxmlformats.org/officeDocument/2006/relationships/hyperlink" Target="https://podminky.urs.cz/item/CS_URS_2024_01/998714101" TargetMode="External"/><Relationship Id="rId150" Type="http://schemas.openxmlformats.org/officeDocument/2006/relationships/hyperlink" Target="https://podminky.urs.cz/item/CS_URS_2024_01/998776121" TargetMode="External"/><Relationship Id="rId155" Type="http://schemas.openxmlformats.org/officeDocument/2006/relationships/hyperlink" Target="https://podminky.urs.cz/item/CS_URS_2024_01/781495115" TargetMode="External"/><Relationship Id="rId12" Type="http://schemas.openxmlformats.org/officeDocument/2006/relationships/hyperlink" Target="https://podminky.urs.cz/item/CS_URS_2024_01/311234041" TargetMode="External"/><Relationship Id="rId17" Type="http://schemas.openxmlformats.org/officeDocument/2006/relationships/hyperlink" Target="https://podminky.urs.cz/item/CS_URS_2024_01/317168056" TargetMode="External"/><Relationship Id="rId33" Type="http://schemas.openxmlformats.org/officeDocument/2006/relationships/hyperlink" Target="https://podminky.urs.cz/item/CS_URS_2024_01/622221041" TargetMode="External"/><Relationship Id="rId38" Type="http://schemas.openxmlformats.org/officeDocument/2006/relationships/hyperlink" Target="https://podminky.urs.cz/item/CS_URS_2024_01/631311115" TargetMode="External"/><Relationship Id="rId59" Type="http://schemas.openxmlformats.org/officeDocument/2006/relationships/hyperlink" Target="https://podminky.urs.cz/item/CS_URS_2024_01/711142559" TargetMode="External"/><Relationship Id="rId103" Type="http://schemas.openxmlformats.org/officeDocument/2006/relationships/hyperlink" Target="https://podminky.urs.cz/item/CS_URS_2024_01/998762121" TargetMode="External"/><Relationship Id="rId108" Type="http://schemas.openxmlformats.org/officeDocument/2006/relationships/hyperlink" Target="https://podminky.urs.cz/item/CS_URS_2024_01/998763331" TargetMode="External"/><Relationship Id="rId124" Type="http://schemas.openxmlformats.org/officeDocument/2006/relationships/hyperlink" Target="https://podminky.urs.cz/item/CS_URS_2024_01/766660421" TargetMode="External"/><Relationship Id="rId129" Type="http://schemas.openxmlformats.org/officeDocument/2006/relationships/hyperlink" Target="https://podminky.urs.cz/item/CS_URS_2024_01/766682211" TargetMode="External"/><Relationship Id="rId54" Type="http://schemas.openxmlformats.org/officeDocument/2006/relationships/hyperlink" Target="https://podminky.urs.cz/item/CS_URS_2024_01/953993326" TargetMode="External"/><Relationship Id="rId70" Type="http://schemas.openxmlformats.org/officeDocument/2006/relationships/hyperlink" Target="https://podminky.urs.cz/item/CS_URS_2024_01/712363353" TargetMode="External"/><Relationship Id="rId75" Type="http://schemas.openxmlformats.org/officeDocument/2006/relationships/hyperlink" Target="https://podminky.urs.cz/item/CS_URS_2024_01/712841559" TargetMode="External"/><Relationship Id="rId91" Type="http://schemas.openxmlformats.org/officeDocument/2006/relationships/hyperlink" Target="https://podminky.urs.cz/item/CS_URS_2024_01/751111052" TargetMode="External"/><Relationship Id="rId96" Type="http://schemas.openxmlformats.org/officeDocument/2006/relationships/hyperlink" Target="https://podminky.urs.cz/item/CS_URS_2024_01/751510041" TargetMode="External"/><Relationship Id="rId140" Type="http://schemas.openxmlformats.org/officeDocument/2006/relationships/hyperlink" Target="https://podminky.urs.cz/item/CS_URS_2024_01/771151011" TargetMode="External"/><Relationship Id="rId145" Type="http://schemas.openxmlformats.org/officeDocument/2006/relationships/hyperlink" Target="https://podminky.urs.cz/item/CS_URS_2024_01/776111311" TargetMode="External"/><Relationship Id="rId161" Type="http://schemas.openxmlformats.org/officeDocument/2006/relationships/hyperlink" Target="https://podminky.urs.cz/item/CS_URS_2024_01/783268111" TargetMode="External"/><Relationship Id="rId166" Type="http://schemas.openxmlformats.org/officeDocument/2006/relationships/hyperlink" Target="https://podminky.urs.cz/item/CS_URS_2024_01/784221101" TargetMode="External"/><Relationship Id="rId1" Type="http://schemas.openxmlformats.org/officeDocument/2006/relationships/hyperlink" Target="https://podminky.urs.cz/item/CS_URS_2024_01/121151115" TargetMode="External"/><Relationship Id="rId6" Type="http://schemas.openxmlformats.org/officeDocument/2006/relationships/hyperlink" Target="https://podminky.urs.cz/item/CS_URS_2024_01/171201231" TargetMode="External"/><Relationship Id="rId15" Type="http://schemas.openxmlformats.org/officeDocument/2006/relationships/hyperlink" Target="https://podminky.urs.cz/item/CS_URS_2024_01/317168052" TargetMode="External"/><Relationship Id="rId23" Type="http://schemas.openxmlformats.org/officeDocument/2006/relationships/hyperlink" Target="https://podminky.urs.cz/item/CS_URS_2024_01/611311141" TargetMode="External"/><Relationship Id="rId28" Type="http://schemas.openxmlformats.org/officeDocument/2006/relationships/hyperlink" Target="https://podminky.urs.cz/item/CS_URS_2024_01/621531012" TargetMode="External"/><Relationship Id="rId36" Type="http://schemas.openxmlformats.org/officeDocument/2006/relationships/hyperlink" Target="https://podminky.urs.cz/item/CS_URS_2024_01/622531012" TargetMode="External"/><Relationship Id="rId49" Type="http://schemas.openxmlformats.org/officeDocument/2006/relationships/hyperlink" Target="https://podminky.urs.cz/item/CS_URS_2024_01/941111312" TargetMode="External"/><Relationship Id="rId57" Type="http://schemas.openxmlformats.org/officeDocument/2006/relationships/hyperlink" Target="https://podminky.urs.cz/item/CS_URS_2024_01/711112001" TargetMode="External"/><Relationship Id="rId106" Type="http://schemas.openxmlformats.org/officeDocument/2006/relationships/hyperlink" Target="https://podminky.urs.cz/item/CS_URS_2024_01/763183111" TargetMode="External"/><Relationship Id="rId114" Type="http://schemas.openxmlformats.org/officeDocument/2006/relationships/hyperlink" Target="https://podminky.urs.cz/item/CS_URS_2024_01/766417511" TargetMode="External"/><Relationship Id="rId119" Type="http://schemas.openxmlformats.org/officeDocument/2006/relationships/hyperlink" Target="https://podminky.urs.cz/item/CS_URS_2024_01/766660172" TargetMode="External"/><Relationship Id="rId127" Type="http://schemas.openxmlformats.org/officeDocument/2006/relationships/hyperlink" Target="https://podminky.urs.cz/item/CS_URS_2024_01/766682111" TargetMode="External"/><Relationship Id="rId10" Type="http://schemas.openxmlformats.org/officeDocument/2006/relationships/hyperlink" Target="https://podminky.urs.cz/item/CS_URS_2024_01/218111113" TargetMode="External"/><Relationship Id="rId31" Type="http://schemas.openxmlformats.org/officeDocument/2006/relationships/hyperlink" Target="https://podminky.urs.cz/item/CS_URS_2024_01/622211021" TargetMode="External"/><Relationship Id="rId44" Type="http://schemas.openxmlformats.org/officeDocument/2006/relationships/hyperlink" Target="https://podminky.urs.cz/item/CS_URS_2024_01/941111821" TargetMode="External"/><Relationship Id="rId52" Type="http://schemas.openxmlformats.org/officeDocument/2006/relationships/hyperlink" Target="https://podminky.urs.cz/item/CS_URS_2024_01/952901111" TargetMode="External"/><Relationship Id="rId60" Type="http://schemas.openxmlformats.org/officeDocument/2006/relationships/hyperlink" Target="https://podminky.urs.cz/item/CS_URS_2024_01/711191101" TargetMode="External"/><Relationship Id="rId65" Type="http://schemas.openxmlformats.org/officeDocument/2006/relationships/hyperlink" Target="https://podminky.urs.cz/item/CS_URS_2024_01/712341559" TargetMode="External"/><Relationship Id="rId73" Type="http://schemas.openxmlformats.org/officeDocument/2006/relationships/hyperlink" Target="https://podminky.urs.cz/item/CS_URS_2024_01/712811101" TargetMode="External"/><Relationship Id="rId78" Type="http://schemas.openxmlformats.org/officeDocument/2006/relationships/hyperlink" Target="https://podminky.urs.cz/item/CS_URS_2024_01/998712101" TargetMode="External"/><Relationship Id="rId81" Type="http://schemas.openxmlformats.org/officeDocument/2006/relationships/hyperlink" Target="https://podminky.urs.cz/item/CS_URS_2024_01/713141331" TargetMode="External"/><Relationship Id="rId86" Type="http://schemas.openxmlformats.org/officeDocument/2006/relationships/hyperlink" Target="https://podminky.urs.cz/item/CS_URS_2024_01/721173748" TargetMode="External"/><Relationship Id="rId94" Type="http://schemas.openxmlformats.org/officeDocument/2006/relationships/hyperlink" Target="https://podminky.urs.cz/item/CS_URS_2024_01/751514762" TargetMode="External"/><Relationship Id="rId99" Type="http://schemas.openxmlformats.org/officeDocument/2006/relationships/hyperlink" Target="https://podminky.urs.cz/item/CS_URS_2024_01/998751121" TargetMode="External"/><Relationship Id="rId101" Type="http://schemas.openxmlformats.org/officeDocument/2006/relationships/hyperlink" Target="https://podminky.urs.cz/item/CS_URS_2024_01/762951017" TargetMode="External"/><Relationship Id="rId122" Type="http://schemas.openxmlformats.org/officeDocument/2006/relationships/hyperlink" Target="https://podminky.urs.cz/item/CS_URS_2024_01/766660183" TargetMode="External"/><Relationship Id="rId130" Type="http://schemas.openxmlformats.org/officeDocument/2006/relationships/hyperlink" Target="https://podminky.urs.cz/item/CS_URS_2024_01/766682222" TargetMode="External"/><Relationship Id="rId135" Type="http://schemas.openxmlformats.org/officeDocument/2006/relationships/hyperlink" Target="https://podminky.urs.cz/item/CS_URS_2024_01/767114234" TargetMode="External"/><Relationship Id="rId143" Type="http://schemas.openxmlformats.org/officeDocument/2006/relationships/hyperlink" Target="https://podminky.urs.cz/item/CS_URS_2024_01/771591112" TargetMode="External"/><Relationship Id="rId148" Type="http://schemas.openxmlformats.org/officeDocument/2006/relationships/hyperlink" Target="https://podminky.urs.cz/item/CS_URS_2024_01/776251111" TargetMode="External"/><Relationship Id="rId151" Type="http://schemas.openxmlformats.org/officeDocument/2006/relationships/hyperlink" Target="https://podminky.urs.cz/item/CS_URS_2024_01/781121011" TargetMode="External"/><Relationship Id="rId156" Type="http://schemas.openxmlformats.org/officeDocument/2006/relationships/hyperlink" Target="https://podminky.urs.cz/item/CS_URS_2024_01/781674113" TargetMode="External"/><Relationship Id="rId164" Type="http://schemas.openxmlformats.org/officeDocument/2006/relationships/hyperlink" Target="https://podminky.urs.cz/item/CS_URS_2024_01/784171101" TargetMode="External"/><Relationship Id="rId169" Type="http://schemas.openxmlformats.org/officeDocument/2006/relationships/drawing" Target="../drawings/drawing2.xml"/><Relationship Id="rId4" Type="http://schemas.openxmlformats.org/officeDocument/2006/relationships/hyperlink" Target="https://podminky.urs.cz/item/CS_URS_2024_01/162751117" TargetMode="External"/><Relationship Id="rId9" Type="http://schemas.openxmlformats.org/officeDocument/2006/relationships/hyperlink" Target="https://podminky.urs.cz/item/CS_URS_2024_01/174151102" TargetMode="External"/><Relationship Id="rId13" Type="http://schemas.openxmlformats.org/officeDocument/2006/relationships/hyperlink" Target="https://podminky.urs.cz/item/CS_URS_2024_01/311238654" TargetMode="External"/><Relationship Id="rId18" Type="http://schemas.openxmlformats.org/officeDocument/2006/relationships/hyperlink" Target="https://podminky.urs.cz/item/CS_URS_2024_01/317941121" TargetMode="External"/><Relationship Id="rId39" Type="http://schemas.openxmlformats.org/officeDocument/2006/relationships/hyperlink" Target="https://podminky.urs.cz/item/CS_URS_2024_01/631319171" TargetMode="External"/><Relationship Id="rId109" Type="http://schemas.openxmlformats.org/officeDocument/2006/relationships/hyperlink" Target="https://podminky.urs.cz/item/CS_URS_2024_01/764216603" TargetMode="External"/><Relationship Id="rId34" Type="http://schemas.openxmlformats.org/officeDocument/2006/relationships/hyperlink" Target="https://podminky.urs.cz/item/CS_URS_2024_01/622252001" TargetMode="External"/><Relationship Id="rId50" Type="http://schemas.openxmlformats.org/officeDocument/2006/relationships/hyperlink" Target="https://podminky.urs.cz/item/CS_URS_2024_01/993111111" TargetMode="External"/><Relationship Id="rId55" Type="http://schemas.openxmlformats.org/officeDocument/2006/relationships/hyperlink" Target="https://podminky.urs.cz/item/CS_URS_2024_01/998011001" TargetMode="External"/><Relationship Id="rId76" Type="http://schemas.openxmlformats.org/officeDocument/2006/relationships/hyperlink" Target="https://podminky.urs.cz/item/CS_URS_2024_01/712861703" TargetMode="External"/><Relationship Id="rId97" Type="http://schemas.openxmlformats.org/officeDocument/2006/relationships/hyperlink" Target="https://podminky.urs.cz/item/CS_URS_2024_01/751510042" TargetMode="External"/><Relationship Id="rId104" Type="http://schemas.openxmlformats.org/officeDocument/2006/relationships/hyperlink" Target="https://podminky.urs.cz/item/CS_URS_2024_01/763121590" TargetMode="External"/><Relationship Id="rId120" Type="http://schemas.openxmlformats.org/officeDocument/2006/relationships/hyperlink" Target="https://podminky.urs.cz/item/CS_URS_2024_01/766660181" TargetMode="External"/><Relationship Id="rId125" Type="http://schemas.openxmlformats.org/officeDocument/2006/relationships/hyperlink" Target="https://podminky.urs.cz/item/CS_URS_2024_01/766660461" TargetMode="External"/><Relationship Id="rId141" Type="http://schemas.openxmlformats.org/officeDocument/2006/relationships/hyperlink" Target="https://podminky.urs.cz/item/CS_URS_2024_01/771473112" TargetMode="External"/><Relationship Id="rId146" Type="http://schemas.openxmlformats.org/officeDocument/2006/relationships/hyperlink" Target="https://podminky.urs.cz/item/CS_URS_2024_01/776121112" TargetMode="External"/><Relationship Id="rId167" Type="http://schemas.openxmlformats.org/officeDocument/2006/relationships/hyperlink" Target="https://podminky.urs.cz/item/CS_URS_2024_01/786612200" TargetMode="External"/><Relationship Id="rId7" Type="http://schemas.openxmlformats.org/officeDocument/2006/relationships/hyperlink" Target="https://podminky.urs.cz/item/CS_URS_2024_01/171251201" TargetMode="External"/><Relationship Id="rId71" Type="http://schemas.openxmlformats.org/officeDocument/2006/relationships/hyperlink" Target="https://podminky.urs.cz/item/CS_URS_2024_01/712363384" TargetMode="External"/><Relationship Id="rId92" Type="http://schemas.openxmlformats.org/officeDocument/2006/relationships/hyperlink" Target="https://podminky.urs.cz/item/CS_URS_2024_01/751322011" TargetMode="External"/><Relationship Id="rId162" Type="http://schemas.openxmlformats.org/officeDocument/2006/relationships/hyperlink" Target="https://podminky.urs.cz/item/CS_URS_2024_01/783933151" TargetMode="External"/><Relationship Id="rId2" Type="http://schemas.openxmlformats.org/officeDocument/2006/relationships/hyperlink" Target="https://podminky.urs.cz/item/CS_URS_2024_01/122251104" TargetMode="External"/><Relationship Id="rId29" Type="http://schemas.openxmlformats.org/officeDocument/2006/relationships/hyperlink" Target="https://podminky.urs.cz/item/CS_URS_2024_01/622131121" TargetMode="External"/><Relationship Id="rId24" Type="http://schemas.openxmlformats.org/officeDocument/2006/relationships/hyperlink" Target="https://podminky.urs.cz/item/CS_URS_2024_01/612311141" TargetMode="External"/><Relationship Id="rId40" Type="http://schemas.openxmlformats.org/officeDocument/2006/relationships/hyperlink" Target="https://podminky.urs.cz/item/CS_URS_2024_01/631362021" TargetMode="External"/><Relationship Id="rId45" Type="http://schemas.openxmlformats.org/officeDocument/2006/relationships/hyperlink" Target="https://podminky.urs.cz/item/CS_URS_2024_01/944511111" TargetMode="External"/><Relationship Id="rId66" Type="http://schemas.openxmlformats.org/officeDocument/2006/relationships/hyperlink" Target="https://podminky.urs.cz/item/CS_URS_2024_01/712363001" TargetMode="External"/><Relationship Id="rId87" Type="http://schemas.openxmlformats.org/officeDocument/2006/relationships/hyperlink" Target="https://podminky.urs.cz/item/CS_URS_2024_01/998721101" TargetMode="External"/><Relationship Id="rId110" Type="http://schemas.openxmlformats.org/officeDocument/2006/relationships/hyperlink" Target="https://podminky.urs.cz/item/CS_URS_2024_01/998764121" TargetMode="External"/><Relationship Id="rId115" Type="http://schemas.openxmlformats.org/officeDocument/2006/relationships/hyperlink" Target="https://podminky.urs.cz/item/CS_URS_2024_01/766621212" TargetMode="External"/><Relationship Id="rId131" Type="http://schemas.openxmlformats.org/officeDocument/2006/relationships/hyperlink" Target="https://podminky.urs.cz/item/CS_URS_2024_01/998766121" TargetMode="External"/><Relationship Id="rId136" Type="http://schemas.openxmlformats.org/officeDocument/2006/relationships/hyperlink" Target="https://podminky.urs.cz/item/CS_URS_2024_01/767220110" TargetMode="External"/><Relationship Id="rId157" Type="http://schemas.openxmlformats.org/officeDocument/2006/relationships/hyperlink" Target="https://podminky.urs.cz/item/CS_URS_2024_01/781491011" TargetMode="External"/><Relationship Id="rId61" Type="http://schemas.openxmlformats.org/officeDocument/2006/relationships/hyperlink" Target="https://podminky.urs.cz/item/CS_URS_2024_01/711192101" TargetMode="External"/><Relationship Id="rId82" Type="http://schemas.openxmlformats.org/officeDocument/2006/relationships/hyperlink" Target="https://podminky.urs.cz/item/CS_URS_2024_01/713141391" TargetMode="External"/><Relationship Id="rId152" Type="http://schemas.openxmlformats.org/officeDocument/2006/relationships/hyperlink" Target="https://podminky.urs.cz/item/CS_URS_2024_01/781131112" TargetMode="External"/><Relationship Id="rId19" Type="http://schemas.openxmlformats.org/officeDocument/2006/relationships/hyperlink" Target="https://podminky.urs.cz/item/CS_URS_2024_01/342244201" TargetMode="External"/><Relationship Id="rId14" Type="http://schemas.openxmlformats.org/officeDocument/2006/relationships/hyperlink" Target="https://podminky.urs.cz/item/CS_URS_2024_01/317168022" TargetMode="External"/><Relationship Id="rId30" Type="http://schemas.openxmlformats.org/officeDocument/2006/relationships/hyperlink" Target="https://podminky.urs.cz/item/CS_URS_2024_01/622151031" TargetMode="External"/><Relationship Id="rId35" Type="http://schemas.openxmlformats.org/officeDocument/2006/relationships/hyperlink" Target="https://podminky.urs.cz/item/CS_URS_2024_01/622252002" TargetMode="External"/><Relationship Id="rId56" Type="http://schemas.openxmlformats.org/officeDocument/2006/relationships/hyperlink" Target="https://podminky.urs.cz/item/CS_URS_2024_01/711111001" TargetMode="External"/><Relationship Id="rId77" Type="http://schemas.openxmlformats.org/officeDocument/2006/relationships/hyperlink" Target="https://podminky.urs.cz/item/CS_URS_2024_01/712998005" TargetMode="External"/><Relationship Id="rId100" Type="http://schemas.openxmlformats.org/officeDocument/2006/relationships/hyperlink" Target="https://podminky.urs.cz/item/CS_URS_2024_01/762361313" TargetMode="External"/><Relationship Id="rId105" Type="http://schemas.openxmlformats.org/officeDocument/2006/relationships/hyperlink" Target="https://podminky.urs.cz/item/CS_URS_2024_01/763121612" TargetMode="External"/><Relationship Id="rId126" Type="http://schemas.openxmlformats.org/officeDocument/2006/relationships/hyperlink" Target="https://podminky.urs.cz/item/CS_URS_2024_01/766231121" TargetMode="External"/><Relationship Id="rId147" Type="http://schemas.openxmlformats.org/officeDocument/2006/relationships/hyperlink" Target="https://podminky.urs.cz/item/CS_URS_2024_01/776141111" TargetMode="External"/><Relationship Id="rId168" Type="http://schemas.openxmlformats.org/officeDocument/2006/relationships/hyperlink" Target="https://podminky.urs.cz/item/CS_URS_2024_01/HZS2492" TargetMode="External"/><Relationship Id="rId8" Type="http://schemas.openxmlformats.org/officeDocument/2006/relationships/hyperlink" Target="https://podminky.urs.cz/item/CS_URS_2024_01/171151103" TargetMode="External"/><Relationship Id="rId51" Type="http://schemas.openxmlformats.org/officeDocument/2006/relationships/hyperlink" Target="https://podminky.urs.cz/item/CS_URS_2024_01/993111119" TargetMode="External"/><Relationship Id="rId72" Type="http://schemas.openxmlformats.org/officeDocument/2006/relationships/hyperlink" Target="https://podminky.urs.cz/item/CS_URS_2024_01/712391171" TargetMode="External"/><Relationship Id="rId93" Type="http://schemas.openxmlformats.org/officeDocument/2006/relationships/hyperlink" Target="https://podminky.urs.cz/item/CS_URS_2024_01/751322012" TargetMode="External"/><Relationship Id="rId98" Type="http://schemas.openxmlformats.org/officeDocument/2006/relationships/hyperlink" Target="https://podminky.urs.cz/item/CS_URS_2024_01/751526735" TargetMode="External"/><Relationship Id="rId121" Type="http://schemas.openxmlformats.org/officeDocument/2006/relationships/hyperlink" Target="https://podminky.urs.cz/item/CS_URS_2024_01/766660182" TargetMode="External"/><Relationship Id="rId142" Type="http://schemas.openxmlformats.org/officeDocument/2006/relationships/hyperlink" Target="https://podminky.urs.cz/item/CS_URS_2024_01/771574414" TargetMode="External"/><Relationship Id="rId163" Type="http://schemas.openxmlformats.org/officeDocument/2006/relationships/hyperlink" Target="https://podminky.urs.cz/item/CS_URS_2024_01/783937163" TargetMode="External"/><Relationship Id="rId3" Type="http://schemas.openxmlformats.org/officeDocument/2006/relationships/hyperlink" Target="https://podminky.urs.cz/item/CS_URS_2024_01/132251103" TargetMode="External"/><Relationship Id="rId25" Type="http://schemas.openxmlformats.org/officeDocument/2006/relationships/hyperlink" Target="https://podminky.urs.cz/item/CS_URS_2024_01/621131121" TargetMode="External"/><Relationship Id="rId46" Type="http://schemas.openxmlformats.org/officeDocument/2006/relationships/hyperlink" Target="https://podminky.urs.cz/item/CS_URS_2024_01/944511211" TargetMode="External"/><Relationship Id="rId67" Type="http://schemas.openxmlformats.org/officeDocument/2006/relationships/hyperlink" Target="https://podminky.urs.cz/item/CS_URS_2024_01/712363101" TargetMode="External"/><Relationship Id="rId116" Type="http://schemas.openxmlformats.org/officeDocument/2006/relationships/hyperlink" Target="https://podminky.urs.cz/item/CS_URS_2024_01/766621622" TargetMode="External"/><Relationship Id="rId137" Type="http://schemas.openxmlformats.org/officeDocument/2006/relationships/hyperlink" Target="https://podminky.urs.cz/item/CS_URS_2024_01/998767121" TargetMode="External"/><Relationship Id="rId158" Type="http://schemas.openxmlformats.org/officeDocument/2006/relationships/hyperlink" Target="https://podminky.urs.cz/item/CS_URS_2024_01/998781121" TargetMode="External"/><Relationship Id="rId20" Type="http://schemas.openxmlformats.org/officeDocument/2006/relationships/hyperlink" Target="https://podminky.urs.cz/item/CS_URS_2024_01/342244221" TargetMode="External"/><Relationship Id="rId41" Type="http://schemas.openxmlformats.org/officeDocument/2006/relationships/hyperlink" Target="https://podminky.urs.cz/item/CS_URS_2024_01/635111242" TargetMode="External"/><Relationship Id="rId62" Type="http://schemas.openxmlformats.org/officeDocument/2006/relationships/hyperlink" Target="https://podminky.urs.cz/item/CS_URS_2024_01/711491171" TargetMode="External"/><Relationship Id="rId83" Type="http://schemas.openxmlformats.org/officeDocument/2006/relationships/hyperlink" Target="https://podminky.urs.cz/item/CS_URS_2024_01/998713121" TargetMode="External"/><Relationship Id="rId88" Type="http://schemas.openxmlformats.org/officeDocument/2006/relationships/hyperlink" Target="https://podminky.urs.cz/item/CS_URS_2024_01/998725101" TargetMode="External"/><Relationship Id="rId111" Type="http://schemas.openxmlformats.org/officeDocument/2006/relationships/hyperlink" Target="https://podminky.urs.cz/item/CS_URS_2024_01/766416243" TargetMode="External"/><Relationship Id="rId132" Type="http://schemas.openxmlformats.org/officeDocument/2006/relationships/hyperlink" Target="https://podminky.urs.cz/item/CS_URS_2024_01/767161111" TargetMode="External"/><Relationship Id="rId153" Type="http://schemas.openxmlformats.org/officeDocument/2006/relationships/hyperlink" Target="https://podminky.urs.cz/item/CS_URS_2024_01/78115103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279113135" TargetMode="External"/><Relationship Id="rId13" Type="http://schemas.openxmlformats.org/officeDocument/2006/relationships/hyperlink" Target="https://podminky.urs.cz/item/CS_URS_2024_01/411168332" TargetMode="External"/><Relationship Id="rId18" Type="http://schemas.openxmlformats.org/officeDocument/2006/relationships/hyperlink" Target="https://podminky.urs.cz/item/CS_URS_2024_01/413351112" TargetMode="External"/><Relationship Id="rId26" Type="http://schemas.openxmlformats.org/officeDocument/2006/relationships/hyperlink" Target="https://podminky.urs.cz/item/CS_URS_2024_01/953943113" TargetMode="External"/><Relationship Id="rId3" Type="http://schemas.openxmlformats.org/officeDocument/2006/relationships/hyperlink" Target="https://podminky.urs.cz/item/CS_URS_2024_01/273351122" TargetMode="External"/><Relationship Id="rId21" Type="http://schemas.openxmlformats.org/officeDocument/2006/relationships/hyperlink" Target="https://podminky.urs.cz/item/CS_URS_2024_01/413941121" TargetMode="External"/><Relationship Id="rId7" Type="http://schemas.openxmlformats.org/officeDocument/2006/relationships/hyperlink" Target="https://podminky.urs.cz/item/CS_URS_2024_01/279113134" TargetMode="External"/><Relationship Id="rId12" Type="http://schemas.openxmlformats.org/officeDocument/2006/relationships/hyperlink" Target="https://podminky.urs.cz/item/CS_URS_2024_01/331361821" TargetMode="External"/><Relationship Id="rId17" Type="http://schemas.openxmlformats.org/officeDocument/2006/relationships/hyperlink" Target="https://podminky.urs.cz/item/CS_URS_2024_01/413351111" TargetMode="External"/><Relationship Id="rId25" Type="http://schemas.openxmlformats.org/officeDocument/2006/relationships/hyperlink" Target="https://podminky.urs.cz/item/CS_URS_2024_01/417361821" TargetMode="External"/><Relationship Id="rId2" Type="http://schemas.openxmlformats.org/officeDocument/2006/relationships/hyperlink" Target="https://podminky.urs.cz/item/CS_URS_2024_01/273351121" TargetMode="External"/><Relationship Id="rId16" Type="http://schemas.openxmlformats.org/officeDocument/2006/relationships/hyperlink" Target="https://podminky.urs.cz/item/CS_URS_2024_01/413321414" TargetMode="External"/><Relationship Id="rId20" Type="http://schemas.openxmlformats.org/officeDocument/2006/relationships/hyperlink" Target="https://podminky.urs.cz/item/CS_URS_2024_01/413352112" TargetMode="External"/><Relationship Id="rId29" Type="http://schemas.openxmlformats.org/officeDocument/2006/relationships/hyperlink" Target="https://podminky.urs.cz/item/CS_URS_2024_01/998011001" TargetMode="External"/><Relationship Id="rId1" Type="http://schemas.openxmlformats.org/officeDocument/2006/relationships/hyperlink" Target="https://podminky.urs.cz/item/CS_URS_2024_01/273313711" TargetMode="External"/><Relationship Id="rId6" Type="http://schemas.openxmlformats.org/officeDocument/2006/relationships/hyperlink" Target="https://podminky.urs.cz/item/CS_URS_2024_01/279113133" TargetMode="External"/><Relationship Id="rId11" Type="http://schemas.openxmlformats.org/officeDocument/2006/relationships/hyperlink" Target="https://podminky.urs.cz/item/CS_URS_2024_01/331273011" TargetMode="External"/><Relationship Id="rId24" Type="http://schemas.openxmlformats.org/officeDocument/2006/relationships/hyperlink" Target="https://podminky.urs.cz/item/CS_URS_2024_01/417351116" TargetMode="External"/><Relationship Id="rId5" Type="http://schemas.openxmlformats.org/officeDocument/2006/relationships/hyperlink" Target="https://podminky.urs.cz/item/CS_URS_2024_01/274313611" TargetMode="External"/><Relationship Id="rId15" Type="http://schemas.openxmlformats.org/officeDocument/2006/relationships/hyperlink" Target="https://podminky.urs.cz/item/CS_URS_2024_01/411362021" TargetMode="External"/><Relationship Id="rId23" Type="http://schemas.openxmlformats.org/officeDocument/2006/relationships/hyperlink" Target="https://podminky.urs.cz/item/CS_URS_2024_01/417351115" TargetMode="External"/><Relationship Id="rId28" Type="http://schemas.openxmlformats.org/officeDocument/2006/relationships/hyperlink" Target="https://podminky.urs.cz/item/CS_URS_2024_01/953961115" TargetMode="External"/><Relationship Id="rId10" Type="http://schemas.openxmlformats.org/officeDocument/2006/relationships/hyperlink" Target="https://podminky.urs.cz/item/CS_URS_2024_01/311113153" TargetMode="External"/><Relationship Id="rId19" Type="http://schemas.openxmlformats.org/officeDocument/2006/relationships/hyperlink" Target="https://podminky.urs.cz/item/CS_URS_2024_01/413352111" TargetMode="External"/><Relationship Id="rId4" Type="http://schemas.openxmlformats.org/officeDocument/2006/relationships/hyperlink" Target="https://podminky.urs.cz/item/CS_URS_2024_01/273362021" TargetMode="External"/><Relationship Id="rId9" Type="http://schemas.openxmlformats.org/officeDocument/2006/relationships/hyperlink" Target="https://podminky.urs.cz/item/CS_URS_2024_01/274361821" TargetMode="External"/><Relationship Id="rId14" Type="http://schemas.openxmlformats.org/officeDocument/2006/relationships/hyperlink" Target="https://podminky.urs.cz/item/CS_URS_2024_01/411168364" TargetMode="External"/><Relationship Id="rId22" Type="http://schemas.openxmlformats.org/officeDocument/2006/relationships/hyperlink" Target="https://podminky.urs.cz/item/CS_URS_2024_01/417321515" TargetMode="External"/><Relationship Id="rId27" Type="http://schemas.openxmlformats.org/officeDocument/2006/relationships/hyperlink" Target="https://podminky.urs.cz/item/CS_URS_2024_01/953961114" TargetMode="External"/><Relationship Id="rId30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67111101" TargetMode="External"/><Relationship Id="rId18" Type="http://schemas.openxmlformats.org/officeDocument/2006/relationships/hyperlink" Target="https://podminky.urs.cz/item/CS_URS_2024_01/181351115" TargetMode="External"/><Relationship Id="rId26" Type="http://schemas.openxmlformats.org/officeDocument/2006/relationships/hyperlink" Target="https://podminky.urs.cz/item/CS_URS_2024_01/184102110" TargetMode="External"/><Relationship Id="rId39" Type="http://schemas.openxmlformats.org/officeDocument/2006/relationships/hyperlink" Target="https://podminky.urs.cz/item/CS_URS_2024_01/564841113" TargetMode="External"/><Relationship Id="rId21" Type="http://schemas.openxmlformats.org/officeDocument/2006/relationships/hyperlink" Target="https://podminky.urs.cz/item/CS_URS_2024_01/181951112" TargetMode="External"/><Relationship Id="rId34" Type="http://schemas.openxmlformats.org/officeDocument/2006/relationships/hyperlink" Target="https://podminky.urs.cz/item/CS_URS_2024_01/348401120" TargetMode="External"/><Relationship Id="rId42" Type="http://schemas.openxmlformats.org/officeDocument/2006/relationships/hyperlink" Target="https://podminky.urs.cz/item/CS_URS_2024_01/566901261" TargetMode="External"/><Relationship Id="rId47" Type="http://schemas.openxmlformats.org/officeDocument/2006/relationships/hyperlink" Target="https://podminky.urs.cz/item/CS_URS_2024_01/939591040" TargetMode="External"/><Relationship Id="rId50" Type="http://schemas.openxmlformats.org/officeDocument/2006/relationships/hyperlink" Target="https://podminky.urs.cz/item/CS_URS_2024_01/596211212" TargetMode="External"/><Relationship Id="rId55" Type="http://schemas.openxmlformats.org/officeDocument/2006/relationships/hyperlink" Target="https://podminky.urs.cz/item/CS_URS_2024_01/915311112" TargetMode="External"/><Relationship Id="rId63" Type="http://schemas.openxmlformats.org/officeDocument/2006/relationships/hyperlink" Target="https://podminky.urs.cz/item/CS_URS_2024_01/997221551" TargetMode="External"/><Relationship Id="rId68" Type="http://schemas.openxmlformats.org/officeDocument/2006/relationships/hyperlink" Target="https://podminky.urs.cz/item/CS_URS_2024_01/998223011" TargetMode="External"/><Relationship Id="rId7" Type="http://schemas.openxmlformats.org/officeDocument/2006/relationships/hyperlink" Target="https://podminky.urs.cz/item/CS_URS_2024_01/122252203" TargetMode="External"/><Relationship Id="rId2" Type="http://schemas.openxmlformats.org/officeDocument/2006/relationships/hyperlink" Target="https://podminky.urs.cz/item/CS_URS_2024_01/113154113" TargetMode="External"/><Relationship Id="rId16" Type="http://schemas.openxmlformats.org/officeDocument/2006/relationships/hyperlink" Target="https://podminky.urs.cz/item/CS_URS_2024_01/180405111" TargetMode="External"/><Relationship Id="rId29" Type="http://schemas.openxmlformats.org/officeDocument/2006/relationships/hyperlink" Target="https://podminky.urs.cz/item/CS_URS_2024_01/185802114" TargetMode="External"/><Relationship Id="rId1" Type="http://schemas.openxmlformats.org/officeDocument/2006/relationships/hyperlink" Target="https://podminky.urs.cz/item/CS_URS_2024_01/113107323" TargetMode="External"/><Relationship Id="rId6" Type="http://schemas.openxmlformats.org/officeDocument/2006/relationships/hyperlink" Target="https://podminky.urs.cz/item/CS_URS_2024_01/122251104" TargetMode="External"/><Relationship Id="rId11" Type="http://schemas.openxmlformats.org/officeDocument/2006/relationships/hyperlink" Target="https://podminky.urs.cz/item/CS_URS_2024_01/162751117" TargetMode="External"/><Relationship Id="rId24" Type="http://schemas.openxmlformats.org/officeDocument/2006/relationships/hyperlink" Target="https://podminky.urs.cz/item/CS_URS_2024_01/183101321" TargetMode="External"/><Relationship Id="rId32" Type="http://schemas.openxmlformats.org/officeDocument/2006/relationships/hyperlink" Target="https://podminky.urs.cz/item/CS_URS_2024_01/338171113" TargetMode="External"/><Relationship Id="rId37" Type="http://schemas.openxmlformats.org/officeDocument/2006/relationships/hyperlink" Target="https://podminky.urs.cz/item/CS_URS_2024_01/564751111" TargetMode="External"/><Relationship Id="rId40" Type="http://schemas.openxmlformats.org/officeDocument/2006/relationships/hyperlink" Target="https://podminky.urs.cz/item/CS_URS_2024_01/564851111" TargetMode="External"/><Relationship Id="rId45" Type="http://schemas.openxmlformats.org/officeDocument/2006/relationships/hyperlink" Target="https://podminky.urs.cz/item/CS_URS_2024_01/572341111" TargetMode="External"/><Relationship Id="rId53" Type="http://schemas.openxmlformats.org/officeDocument/2006/relationships/hyperlink" Target="https://podminky.urs.cz/item/CS_URS_2024_01/914111111" TargetMode="External"/><Relationship Id="rId58" Type="http://schemas.openxmlformats.org/officeDocument/2006/relationships/hyperlink" Target="https://podminky.urs.cz/item/CS_URS_2024_01/916331112" TargetMode="External"/><Relationship Id="rId66" Type="http://schemas.openxmlformats.org/officeDocument/2006/relationships/hyperlink" Target="https://podminky.urs.cz/item/CS_URS_2024_01/997221861" TargetMode="External"/><Relationship Id="rId5" Type="http://schemas.openxmlformats.org/officeDocument/2006/relationships/hyperlink" Target="https://podminky.urs.cz/item/CS_URS_2024_01/121151115" TargetMode="External"/><Relationship Id="rId15" Type="http://schemas.openxmlformats.org/officeDocument/2006/relationships/hyperlink" Target="https://podminky.urs.cz/item/CS_URS_2024_01/171251201" TargetMode="External"/><Relationship Id="rId23" Type="http://schemas.openxmlformats.org/officeDocument/2006/relationships/hyperlink" Target="https://podminky.urs.cz/item/CS_URS_2024_01/182303111" TargetMode="External"/><Relationship Id="rId28" Type="http://schemas.openxmlformats.org/officeDocument/2006/relationships/hyperlink" Target="https://podminky.urs.cz/item/CS_URS_2024_01/184215132" TargetMode="External"/><Relationship Id="rId36" Type="http://schemas.openxmlformats.org/officeDocument/2006/relationships/hyperlink" Target="https://podminky.urs.cz/item/CS_URS_2024_01/564750111" TargetMode="External"/><Relationship Id="rId49" Type="http://schemas.openxmlformats.org/officeDocument/2006/relationships/hyperlink" Target="https://podminky.urs.cz/item/CS_URS_2024_01/596211112" TargetMode="External"/><Relationship Id="rId57" Type="http://schemas.openxmlformats.org/officeDocument/2006/relationships/hyperlink" Target="https://podminky.urs.cz/item/CS_URS_2024_01/916231213" TargetMode="External"/><Relationship Id="rId61" Type="http://schemas.openxmlformats.org/officeDocument/2006/relationships/hyperlink" Target="https://podminky.urs.cz/item/CS_URS_2024_01/919112223" TargetMode="External"/><Relationship Id="rId10" Type="http://schemas.openxmlformats.org/officeDocument/2006/relationships/hyperlink" Target="https://podminky.urs.cz/item/CS_URS_2024_01/162251102" TargetMode="External"/><Relationship Id="rId19" Type="http://schemas.openxmlformats.org/officeDocument/2006/relationships/hyperlink" Target="https://podminky.urs.cz/item/CS_URS_2024_01/181411131" TargetMode="External"/><Relationship Id="rId31" Type="http://schemas.openxmlformats.org/officeDocument/2006/relationships/hyperlink" Target="https://podminky.urs.cz/item/CS_URS_2024_01/279113133" TargetMode="External"/><Relationship Id="rId44" Type="http://schemas.openxmlformats.org/officeDocument/2006/relationships/hyperlink" Target="https://podminky.urs.cz/item/CS_URS_2024_01/566901272" TargetMode="External"/><Relationship Id="rId52" Type="http://schemas.openxmlformats.org/officeDocument/2006/relationships/hyperlink" Target="https://podminky.urs.cz/item/CS_URS_2024_01/637121112" TargetMode="External"/><Relationship Id="rId60" Type="http://schemas.openxmlformats.org/officeDocument/2006/relationships/hyperlink" Target="https://podminky.urs.cz/item/CS_URS_2024_01/919735113" TargetMode="External"/><Relationship Id="rId65" Type="http://schemas.openxmlformats.org/officeDocument/2006/relationships/hyperlink" Target="https://podminky.urs.cz/item/CS_URS_2024_01/997221875" TargetMode="External"/><Relationship Id="rId4" Type="http://schemas.openxmlformats.org/officeDocument/2006/relationships/hyperlink" Target="https://podminky.urs.cz/item/CS_URS_2024_01/113202111" TargetMode="External"/><Relationship Id="rId9" Type="http://schemas.openxmlformats.org/officeDocument/2006/relationships/hyperlink" Target="https://podminky.urs.cz/item/CS_URS_2024_01/132251103" TargetMode="External"/><Relationship Id="rId14" Type="http://schemas.openxmlformats.org/officeDocument/2006/relationships/hyperlink" Target="https://podminky.urs.cz/item/CS_URS_2024_01/171201231" TargetMode="External"/><Relationship Id="rId22" Type="http://schemas.openxmlformats.org/officeDocument/2006/relationships/hyperlink" Target="https://podminky.urs.cz/item/CS_URS_2024_01/182111121" TargetMode="External"/><Relationship Id="rId27" Type="http://schemas.openxmlformats.org/officeDocument/2006/relationships/hyperlink" Target="https://podminky.urs.cz/item/CS_URS_2024_01/184102116" TargetMode="External"/><Relationship Id="rId30" Type="http://schemas.openxmlformats.org/officeDocument/2006/relationships/hyperlink" Target="https://podminky.urs.cz/item/CS_URS_2024_01/274313611" TargetMode="External"/><Relationship Id="rId35" Type="http://schemas.openxmlformats.org/officeDocument/2006/relationships/hyperlink" Target="https://podminky.urs.cz/item/CS_URS_2024_01/434121426" TargetMode="External"/><Relationship Id="rId43" Type="http://schemas.openxmlformats.org/officeDocument/2006/relationships/hyperlink" Target="https://podminky.urs.cz/item/CS_URS_2024_01/566901242" TargetMode="External"/><Relationship Id="rId48" Type="http://schemas.openxmlformats.org/officeDocument/2006/relationships/hyperlink" Target="https://podminky.urs.cz/item/CS_URS_2024_01/589211111" TargetMode="External"/><Relationship Id="rId56" Type="http://schemas.openxmlformats.org/officeDocument/2006/relationships/hyperlink" Target="https://podminky.urs.cz/item/CS_URS_2024_01/916131213" TargetMode="External"/><Relationship Id="rId64" Type="http://schemas.openxmlformats.org/officeDocument/2006/relationships/hyperlink" Target="https://podminky.urs.cz/item/CS_URS_2024_01/997221559" TargetMode="External"/><Relationship Id="rId69" Type="http://schemas.openxmlformats.org/officeDocument/2006/relationships/drawing" Target="../drawings/drawing13.xml"/><Relationship Id="rId8" Type="http://schemas.openxmlformats.org/officeDocument/2006/relationships/hyperlink" Target="https://podminky.urs.cz/item/CS_URS_2024_01/131111332" TargetMode="External"/><Relationship Id="rId51" Type="http://schemas.openxmlformats.org/officeDocument/2006/relationships/hyperlink" Target="https://podminky.urs.cz/item/CS_URS_2024_01/596412212" TargetMode="External"/><Relationship Id="rId3" Type="http://schemas.openxmlformats.org/officeDocument/2006/relationships/hyperlink" Target="https://podminky.urs.cz/item/CS_URS_2024_01/113154114" TargetMode="External"/><Relationship Id="rId12" Type="http://schemas.openxmlformats.org/officeDocument/2006/relationships/hyperlink" Target="https://podminky.urs.cz/item/CS_URS_2024_01/162751119" TargetMode="External"/><Relationship Id="rId17" Type="http://schemas.openxmlformats.org/officeDocument/2006/relationships/hyperlink" Target="https://podminky.urs.cz/item/CS_URS_2024_01/181151331" TargetMode="External"/><Relationship Id="rId25" Type="http://schemas.openxmlformats.org/officeDocument/2006/relationships/hyperlink" Target="https://podminky.urs.cz/item/CS_URS_2024_01/183101313" TargetMode="External"/><Relationship Id="rId33" Type="http://schemas.openxmlformats.org/officeDocument/2006/relationships/hyperlink" Target="https://podminky.urs.cz/item/CS_URS_2024_01/348101210" TargetMode="External"/><Relationship Id="rId38" Type="http://schemas.openxmlformats.org/officeDocument/2006/relationships/hyperlink" Target="https://podminky.urs.cz/item/CS_URS_2024_01/564831111" TargetMode="External"/><Relationship Id="rId46" Type="http://schemas.openxmlformats.org/officeDocument/2006/relationships/hyperlink" Target="https://podminky.urs.cz/item/CS_URS_2024_01/581124115" TargetMode="External"/><Relationship Id="rId59" Type="http://schemas.openxmlformats.org/officeDocument/2006/relationships/hyperlink" Target="https://podminky.urs.cz/item/CS_URS_2024_01/919716111" TargetMode="External"/><Relationship Id="rId67" Type="http://schemas.openxmlformats.org/officeDocument/2006/relationships/hyperlink" Target="https://podminky.urs.cz/item/CS_URS_2024_01/997221873" TargetMode="External"/><Relationship Id="rId20" Type="http://schemas.openxmlformats.org/officeDocument/2006/relationships/hyperlink" Target="https://podminky.urs.cz/item/CS_URS_2024_01/181951111" TargetMode="External"/><Relationship Id="rId41" Type="http://schemas.openxmlformats.org/officeDocument/2006/relationships/hyperlink" Target="https://podminky.urs.cz/item/CS_URS_2024_01/564861111" TargetMode="External"/><Relationship Id="rId54" Type="http://schemas.openxmlformats.org/officeDocument/2006/relationships/hyperlink" Target="https://podminky.urs.cz/item/CS_URS_2024_01/914511112" TargetMode="External"/><Relationship Id="rId62" Type="http://schemas.openxmlformats.org/officeDocument/2006/relationships/hyperlink" Target="https://podminky.urs.cz/item/CS_URS_2024_01/919121223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034203000" TargetMode="External"/><Relationship Id="rId3" Type="http://schemas.openxmlformats.org/officeDocument/2006/relationships/hyperlink" Target="https://podminky.urs.cz/item/CS_URS_2024_01/032503000" TargetMode="External"/><Relationship Id="rId7" Type="http://schemas.openxmlformats.org/officeDocument/2006/relationships/hyperlink" Target="https://podminky.urs.cz/item/CS_URS_2024_01/034103000" TargetMode="External"/><Relationship Id="rId2" Type="http://schemas.openxmlformats.org/officeDocument/2006/relationships/hyperlink" Target="https://podminky.urs.cz/item/CS_URS_2024_01/032103000" TargetMode="External"/><Relationship Id="rId1" Type="http://schemas.openxmlformats.org/officeDocument/2006/relationships/hyperlink" Target="https://podminky.urs.cz/item/CS_URS_2024_01/013254000" TargetMode="External"/><Relationship Id="rId6" Type="http://schemas.openxmlformats.org/officeDocument/2006/relationships/hyperlink" Target="https://podminky.urs.cz/item/CS_URS_2024_01/033203000" TargetMode="External"/><Relationship Id="rId11" Type="http://schemas.openxmlformats.org/officeDocument/2006/relationships/drawing" Target="../drawings/drawing14.xml"/><Relationship Id="rId5" Type="http://schemas.openxmlformats.org/officeDocument/2006/relationships/hyperlink" Target="https://podminky.urs.cz/item/CS_URS_2024_01/033103000" TargetMode="External"/><Relationship Id="rId10" Type="http://schemas.openxmlformats.org/officeDocument/2006/relationships/hyperlink" Target="https://podminky.urs.cz/item/CS_URS_2024_01/039103000" TargetMode="External"/><Relationship Id="rId4" Type="http://schemas.openxmlformats.org/officeDocument/2006/relationships/hyperlink" Target="https://podminky.urs.cz/item/CS_URS_2024_01/032903000" TargetMode="External"/><Relationship Id="rId9" Type="http://schemas.openxmlformats.org/officeDocument/2006/relationships/hyperlink" Target="https://podminky.urs.cz/item/CS_URS_2024_01/034503000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3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402"/>
      <c r="AS2" s="402"/>
      <c r="AT2" s="402"/>
      <c r="AU2" s="402"/>
      <c r="AV2" s="402"/>
      <c r="AW2" s="402"/>
      <c r="AX2" s="402"/>
      <c r="AY2" s="402"/>
      <c r="AZ2" s="402"/>
      <c r="BA2" s="402"/>
      <c r="BB2" s="402"/>
      <c r="BC2" s="402"/>
      <c r="BD2" s="402"/>
      <c r="BE2" s="402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86" t="s">
        <v>14</v>
      </c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7"/>
      <c r="AA5" s="387"/>
      <c r="AB5" s="387"/>
      <c r="AC5" s="387"/>
      <c r="AD5" s="387"/>
      <c r="AE5" s="387"/>
      <c r="AF5" s="387"/>
      <c r="AG5" s="387"/>
      <c r="AH5" s="387"/>
      <c r="AI5" s="387"/>
      <c r="AJ5" s="387"/>
      <c r="AK5" s="387"/>
      <c r="AL5" s="387"/>
      <c r="AM5" s="387"/>
      <c r="AN5" s="387"/>
      <c r="AO5" s="387"/>
      <c r="AP5" s="25"/>
      <c r="AQ5" s="25"/>
      <c r="AR5" s="23"/>
      <c r="BE5" s="383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88" t="s">
        <v>17</v>
      </c>
      <c r="L6" s="387"/>
      <c r="M6" s="387"/>
      <c r="N6" s="387"/>
      <c r="O6" s="387"/>
      <c r="P6" s="387"/>
      <c r="Q6" s="387"/>
      <c r="R6" s="387"/>
      <c r="S6" s="387"/>
      <c r="T6" s="387"/>
      <c r="U6" s="387"/>
      <c r="V6" s="387"/>
      <c r="W6" s="387"/>
      <c r="X6" s="387"/>
      <c r="Y6" s="387"/>
      <c r="Z6" s="387"/>
      <c r="AA6" s="387"/>
      <c r="AB6" s="387"/>
      <c r="AC6" s="387"/>
      <c r="AD6" s="387"/>
      <c r="AE6" s="387"/>
      <c r="AF6" s="387"/>
      <c r="AG6" s="387"/>
      <c r="AH6" s="387"/>
      <c r="AI6" s="387"/>
      <c r="AJ6" s="387"/>
      <c r="AK6" s="387"/>
      <c r="AL6" s="387"/>
      <c r="AM6" s="387"/>
      <c r="AN6" s="387"/>
      <c r="AO6" s="387"/>
      <c r="AP6" s="25"/>
      <c r="AQ6" s="25"/>
      <c r="AR6" s="23"/>
      <c r="BE6" s="384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19</v>
      </c>
      <c r="AO7" s="25"/>
      <c r="AP7" s="25"/>
      <c r="AQ7" s="25"/>
      <c r="AR7" s="23"/>
      <c r="BE7" s="384"/>
      <c r="BS7" s="20" t="s">
        <v>6</v>
      </c>
    </row>
    <row r="8" spans="1:74" s="1" customFormat="1" ht="12" customHeight="1">
      <c r="B8" s="24"/>
      <c r="C8" s="25"/>
      <c r="D8" s="32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23</v>
      </c>
      <c r="AL8" s="25"/>
      <c r="AM8" s="25"/>
      <c r="AN8" s="33" t="s">
        <v>24</v>
      </c>
      <c r="AO8" s="25"/>
      <c r="AP8" s="25"/>
      <c r="AQ8" s="25"/>
      <c r="AR8" s="23"/>
      <c r="BE8" s="384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84"/>
      <c r="BS9" s="20" t="s">
        <v>6</v>
      </c>
    </row>
    <row r="10" spans="1:74" s="1" customFormat="1" ht="12" customHeight="1">
      <c r="B10" s="24"/>
      <c r="C10" s="25"/>
      <c r="D10" s="32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84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84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84"/>
      <c r="BS12" s="20" t="s">
        <v>6</v>
      </c>
    </row>
    <row r="13" spans="1:74" s="1" customFormat="1" ht="12" customHeight="1">
      <c r="B13" s="24"/>
      <c r="C13" s="25"/>
      <c r="D13" s="32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26</v>
      </c>
      <c r="AL13" s="25"/>
      <c r="AM13" s="25"/>
      <c r="AN13" s="34" t="s">
        <v>30</v>
      </c>
      <c r="AO13" s="25"/>
      <c r="AP13" s="25"/>
      <c r="AQ13" s="25"/>
      <c r="AR13" s="23"/>
      <c r="BE13" s="384"/>
      <c r="BS13" s="20" t="s">
        <v>6</v>
      </c>
    </row>
    <row r="14" spans="1:74" ht="12.75">
      <c r="B14" s="24"/>
      <c r="C14" s="25"/>
      <c r="D14" s="25"/>
      <c r="E14" s="389" t="s">
        <v>30</v>
      </c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2" t="s">
        <v>28</v>
      </c>
      <c r="AL14" s="25"/>
      <c r="AM14" s="25"/>
      <c r="AN14" s="34" t="s">
        <v>30</v>
      </c>
      <c r="AO14" s="25"/>
      <c r="AP14" s="25"/>
      <c r="AQ14" s="25"/>
      <c r="AR14" s="23"/>
      <c r="BE14" s="384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84"/>
      <c r="BS15" s="20" t="s">
        <v>4</v>
      </c>
    </row>
    <row r="16" spans="1:74" s="1" customFormat="1" ht="12" customHeight="1">
      <c r="B16" s="24"/>
      <c r="C16" s="25"/>
      <c r="D16" s="32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84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84"/>
      <c r="BS17" s="20" t="s">
        <v>33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84"/>
      <c r="BS18" s="20" t="s">
        <v>6</v>
      </c>
    </row>
    <row r="19" spans="1:71" s="1" customFormat="1" ht="12" customHeight="1">
      <c r="B19" s="24"/>
      <c r="C19" s="25"/>
      <c r="D19" s="32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84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84"/>
      <c r="BS20" s="20" t="s">
        <v>33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84"/>
    </row>
    <row r="22" spans="1:71" s="1" customFormat="1" ht="12" customHeight="1">
      <c r="B22" s="24"/>
      <c r="C22" s="25"/>
      <c r="D22" s="32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84"/>
    </row>
    <row r="23" spans="1:71" s="1" customFormat="1" ht="47.25" customHeight="1">
      <c r="B23" s="24"/>
      <c r="C23" s="25"/>
      <c r="D23" s="25"/>
      <c r="E23" s="391" t="s">
        <v>37</v>
      </c>
      <c r="F23" s="391"/>
      <c r="G23" s="391"/>
      <c r="H23" s="391"/>
      <c r="I23" s="391"/>
      <c r="J23" s="391"/>
      <c r="K23" s="391"/>
      <c r="L23" s="391"/>
      <c r="M23" s="391"/>
      <c r="N23" s="391"/>
      <c r="O23" s="391"/>
      <c r="P23" s="391"/>
      <c r="Q23" s="391"/>
      <c r="R23" s="391"/>
      <c r="S23" s="391"/>
      <c r="T23" s="391"/>
      <c r="U23" s="391"/>
      <c r="V23" s="391"/>
      <c r="W23" s="391"/>
      <c r="X23" s="391"/>
      <c r="Y23" s="391"/>
      <c r="Z23" s="391"/>
      <c r="AA23" s="391"/>
      <c r="AB23" s="391"/>
      <c r="AC23" s="391"/>
      <c r="AD23" s="391"/>
      <c r="AE23" s="391"/>
      <c r="AF23" s="391"/>
      <c r="AG23" s="391"/>
      <c r="AH23" s="391"/>
      <c r="AI23" s="391"/>
      <c r="AJ23" s="391"/>
      <c r="AK23" s="391"/>
      <c r="AL23" s="391"/>
      <c r="AM23" s="391"/>
      <c r="AN23" s="391"/>
      <c r="AO23" s="25"/>
      <c r="AP23" s="25"/>
      <c r="AQ23" s="25"/>
      <c r="AR23" s="23"/>
      <c r="BE23" s="384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84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84"/>
    </row>
    <row r="26" spans="1:71" s="2" customFormat="1" ht="25.9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92">
        <f>ROUND(AG54,2)</f>
        <v>0</v>
      </c>
      <c r="AL26" s="393"/>
      <c r="AM26" s="393"/>
      <c r="AN26" s="393"/>
      <c r="AO26" s="393"/>
      <c r="AP26" s="39"/>
      <c r="AQ26" s="39"/>
      <c r="AR26" s="42"/>
      <c r="BE26" s="384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84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4" t="s">
        <v>39</v>
      </c>
      <c r="M28" s="394"/>
      <c r="N28" s="394"/>
      <c r="O28" s="394"/>
      <c r="P28" s="394"/>
      <c r="Q28" s="39"/>
      <c r="R28" s="39"/>
      <c r="S28" s="39"/>
      <c r="T28" s="39"/>
      <c r="U28" s="39"/>
      <c r="V28" s="39"/>
      <c r="W28" s="394" t="s">
        <v>40</v>
      </c>
      <c r="X28" s="394"/>
      <c r="Y28" s="394"/>
      <c r="Z28" s="394"/>
      <c r="AA28" s="394"/>
      <c r="AB28" s="394"/>
      <c r="AC28" s="394"/>
      <c r="AD28" s="394"/>
      <c r="AE28" s="394"/>
      <c r="AF28" s="39"/>
      <c r="AG28" s="39"/>
      <c r="AH28" s="39"/>
      <c r="AI28" s="39"/>
      <c r="AJ28" s="39"/>
      <c r="AK28" s="394" t="s">
        <v>41</v>
      </c>
      <c r="AL28" s="394"/>
      <c r="AM28" s="394"/>
      <c r="AN28" s="394"/>
      <c r="AO28" s="394"/>
      <c r="AP28" s="39"/>
      <c r="AQ28" s="39"/>
      <c r="AR28" s="42"/>
      <c r="BE28" s="384"/>
    </row>
    <row r="29" spans="1:71" s="3" customFormat="1" ht="14.45" customHeight="1">
      <c r="B29" s="43"/>
      <c r="C29" s="44"/>
      <c r="D29" s="32" t="s">
        <v>42</v>
      </c>
      <c r="E29" s="44"/>
      <c r="F29" s="32" t="s">
        <v>43</v>
      </c>
      <c r="G29" s="44"/>
      <c r="H29" s="44"/>
      <c r="I29" s="44"/>
      <c r="J29" s="44"/>
      <c r="K29" s="44"/>
      <c r="L29" s="397">
        <v>0.21</v>
      </c>
      <c r="M29" s="396"/>
      <c r="N29" s="396"/>
      <c r="O29" s="396"/>
      <c r="P29" s="396"/>
      <c r="Q29" s="44"/>
      <c r="R29" s="44"/>
      <c r="S29" s="44"/>
      <c r="T29" s="44"/>
      <c r="U29" s="44"/>
      <c r="V29" s="44"/>
      <c r="W29" s="395">
        <f>ROUND(AZ54, 2)</f>
        <v>0</v>
      </c>
      <c r="X29" s="396"/>
      <c r="Y29" s="396"/>
      <c r="Z29" s="396"/>
      <c r="AA29" s="396"/>
      <c r="AB29" s="396"/>
      <c r="AC29" s="396"/>
      <c r="AD29" s="396"/>
      <c r="AE29" s="396"/>
      <c r="AF29" s="44"/>
      <c r="AG29" s="44"/>
      <c r="AH29" s="44"/>
      <c r="AI29" s="44"/>
      <c r="AJ29" s="44"/>
      <c r="AK29" s="395">
        <f>ROUND(AV54, 2)</f>
        <v>0</v>
      </c>
      <c r="AL29" s="396"/>
      <c r="AM29" s="396"/>
      <c r="AN29" s="396"/>
      <c r="AO29" s="396"/>
      <c r="AP29" s="44"/>
      <c r="AQ29" s="44"/>
      <c r="AR29" s="45"/>
      <c r="BE29" s="385"/>
    </row>
    <row r="30" spans="1:71" s="3" customFormat="1" ht="14.45" customHeight="1">
      <c r="B30" s="43"/>
      <c r="C30" s="44"/>
      <c r="D30" s="44"/>
      <c r="E30" s="44"/>
      <c r="F30" s="32" t="s">
        <v>44</v>
      </c>
      <c r="G30" s="44"/>
      <c r="H30" s="44"/>
      <c r="I30" s="44"/>
      <c r="J30" s="44"/>
      <c r="K30" s="44"/>
      <c r="L30" s="397">
        <v>0.12</v>
      </c>
      <c r="M30" s="396"/>
      <c r="N30" s="396"/>
      <c r="O30" s="396"/>
      <c r="P30" s="396"/>
      <c r="Q30" s="44"/>
      <c r="R30" s="44"/>
      <c r="S30" s="44"/>
      <c r="T30" s="44"/>
      <c r="U30" s="44"/>
      <c r="V30" s="44"/>
      <c r="W30" s="395">
        <f>ROUND(BA54, 2)</f>
        <v>0</v>
      </c>
      <c r="X30" s="396"/>
      <c r="Y30" s="396"/>
      <c r="Z30" s="396"/>
      <c r="AA30" s="396"/>
      <c r="AB30" s="396"/>
      <c r="AC30" s="396"/>
      <c r="AD30" s="396"/>
      <c r="AE30" s="396"/>
      <c r="AF30" s="44"/>
      <c r="AG30" s="44"/>
      <c r="AH30" s="44"/>
      <c r="AI30" s="44"/>
      <c r="AJ30" s="44"/>
      <c r="AK30" s="395">
        <f>ROUND(AW54, 2)</f>
        <v>0</v>
      </c>
      <c r="AL30" s="396"/>
      <c r="AM30" s="396"/>
      <c r="AN30" s="396"/>
      <c r="AO30" s="396"/>
      <c r="AP30" s="44"/>
      <c r="AQ30" s="44"/>
      <c r="AR30" s="45"/>
      <c r="BE30" s="385"/>
    </row>
    <row r="31" spans="1:71" s="3" customFormat="1" ht="14.45" hidden="1" customHeight="1">
      <c r="B31" s="43"/>
      <c r="C31" s="44"/>
      <c r="D31" s="44"/>
      <c r="E31" s="44"/>
      <c r="F31" s="32" t="s">
        <v>45</v>
      </c>
      <c r="G31" s="44"/>
      <c r="H31" s="44"/>
      <c r="I31" s="44"/>
      <c r="J31" s="44"/>
      <c r="K31" s="44"/>
      <c r="L31" s="397">
        <v>0.21</v>
      </c>
      <c r="M31" s="396"/>
      <c r="N31" s="396"/>
      <c r="O31" s="396"/>
      <c r="P31" s="396"/>
      <c r="Q31" s="44"/>
      <c r="R31" s="44"/>
      <c r="S31" s="44"/>
      <c r="T31" s="44"/>
      <c r="U31" s="44"/>
      <c r="V31" s="44"/>
      <c r="W31" s="395">
        <f>ROUND(BB54, 2)</f>
        <v>0</v>
      </c>
      <c r="X31" s="396"/>
      <c r="Y31" s="396"/>
      <c r="Z31" s="396"/>
      <c r="AA31" s="396"/>
      <c r="AB31" s="396"/>
      <c r="AC31" s="396"/>
      <c r="AD31" s="396"/>
      <c r="AE31" s="396"/>
      <c r="AF31" s="44"/>
      <c r="AG31" s="44"/>
      <c r="AH31" s="44"/>
      <c r="AI31" s="44"/>
      <c r="AJ31" s="44"/>
      <c r="AK31" s="395">
        <v>0</v>
      </c>
      <c r="AL31" s="396"/>
      <c r="AM31" s="396"/>
      <c r="AN31" s="396"/>
      <c r="AO31" s="396"/>
      <c r="AP31" s="44"/>
      <c r="AQ31" s="44"/>
      <c r="AR31" s="45"/>
      <c r="BE31" s="385"/>
    </row>
    <row r="32" spans="1:71" s="3" customFormat="1" ht="14.45" hidden="1" customHeight="1">
      <c r="B32" s="43"/>
      <c r="C32" s="44"/>
      <c r="D32" s="44"/>
      <c r="E32" s="44"/>
      <c r="F32" s="32" t="s">
        <v>46</v>
      </c>
      <c r="G32" s="44"/>
      <c r="H32" s="44"/>
      <c r="I32" s="44"/>
      <c r="J32" s="44"/>
      <c r="K32" s="44"/>
      <c r="L32" s="397">
        <v>0.12</v>
      </c>
      <c r="M32" s="396"/>
      <c r="N32" s="396"/>
      <c r="O32" s="396"/>
      <c r="P32" s="396"/>
      <c r="Q32" s="44"/>
      <c r="R32" s="44"/>
      <c r="S32" s="44"/>
      <c r="T32" s="44"/>
      <c r="U32" s="44"/>
      <c r="V32" s="44"/>
      <c r="W32" s="395">
        <f>ROUND(BC54, 2)</f>
        <v>0</v>
      </c>
      <c r="X32" s="396"/>
      <c r="Y32" s="396"/>
      <c r="Z32" s="396"/>
      <c r="AA32" s="396"/>
      <c r="AB32" s="396"/>
      <c r="AC32" s="396"/>
      <c r="AD32" s="396"/>
      <c r="AE32" s="396"/>
      <c r="AF32" s="44"/>
      <c r="AG32" s="44"/>
      <c r="AH32" s="44"/>
      <c r="AI32" s="44"/>
      <c r="AJ32" s="44"/>
      <c r="AK32" s="395">
        <v>0</v>
      </c>
      <c r="AL32" s="396"/>
      <c r="AM32" s="396"/>
      <c r="AN32" s="396"/>
      <c r="AO32" s="396"/>
      <c r="AP32" s="44"/>
      <c r="AQ32" s="44"/>
      <c r="AR32" s="45"/>
      <c r="BE32" s="385"/>
    </row>
    <row r="33" spans="1:57" s="3" customFormat="1" ht="14.45" hidden="1" customHeight="1">
      <c r="B33" s="43"/>
      <c r="C33" s="44"/>
      <c r="D33" s="44"/>
      <c r="E33" s="44"/>
      <c r="F33" s="32" t="s">
        <v>47</v>
      </c>
      <c r="G33" s="44"/>
      <c r="H33" s="44"/>
      <c r="I33" s="44"/>
      <c r="J33" s="44"/>
      <c r="K33" s="44"/>
      <c r="L33" s="397">
        <v>0</v>
      </c>
      <c r="M33" s="396"/>
      <c r="N33" s="396"/>
      <c r="O33" s="396"/>
      <c r="P33" s="396"/>
      <c r="Q33" s="44"/>
      <c r="R33" s="44"/>
      <c r="S33" s="44"/>
      <c r="T33" s="44"/>
      <c r="U33" s="44"/>
      <c r="V33" s="44"/>
      <c r="W33" s="395">
        <f>ROUND(BD54, 2)</f>
        <v>0</v>
      </c>
      <c r="X33" s="396"/>
      <c r="Y33" s="396"/>
      <c r="Z33" s="396"/>
      <c r="AA33" s="396"/>
      <c r="AB33" s="396"/>
      <c r="AC33" s="396"/>
      <c r="AD33" s="396"/>
      <c r="AE33" s="396"/>
      <c r="AF33" s="44"/>
      <c r="AG33" s="44"/>
      <c r="AH33" s="44"/>
      <c r="AI33" s="44"/>
      <c r="AJ33" s="44"/>
      <c r="AK33" s="395">
        <v>0</v>
      </c>
      <c r="AL33" s="396"/>
      <c r="AM33" s="396"/>
      <c r="AN33" s="396"/>
      <c r="AO33" s="396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48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49</v>
      </c>
      <c r="U35" s="48"/>
      <c r="V35" s="48"/>
      <c r="W35" s="48"/>
      <c r="X35" s="401" t="s">
        <v>50</v>
      </c>
      <c r="Y35" s="399"/>
      <c r="Z35" s="399"/>
      <c r="AA35" s="399"/>
      <c r="AB35" s="399"/>
      <c r="AC35" s="48"/>
      <c r="AD35" s="48"/>
      <c r="AE35" s="48"/>
      <c r="AF35" s="48"/>
      <c r="AG35" s="48"/>
      <c r="AH35" s="48"/>
      <c r="AI35" s="48"/>
      <c r="AJ35" s="48"/>
      <c r="AK35" s="398">
        <f>SUM(AK26:AK33)</f>
        <v>0</v>
      </c>
      <c r="AL35" s="399"/>
      <c r="AM35" s="399"/>
      <c r="AN35" s="399"/>
      <c r="AO35" s="400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2023-54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75" t="str">
        <f>K6</f>
        <v>DĚTSKÁ SKUPINA TURNOV</v>
      </c>
      <c r="M45" s="376"/>
      <c r="N45" s="376"/>
      <c r="O45" s="376"/>
      <c r="P45" s="376"/>
      <c r="Q45" s="376"/>
      <c r="R45" s="376"/>
      <c r="S45" s="376"/>
      <c r="T45" s="376"/>
      <c r="U45" s="376"/>
      <c r="V45" s="376"/>
      <c r="W45" s="376"/>
      <c r="X45" s="376"/>
      <c r="Y45" s="376"/>
      <c r="Z45" s="376"/>
      <c r="AA45" s="376"/>
      <c r="AB45" s="376"/>
      <c r="AC45" s="376"/>
      <c r="AD45" s="376"/>
      <c r="AE45" s="376"/>
      <c r="AF45" s="376"/>
      <c r="AG45" s="376"/>
      <c r="AH45" s="376"/>
      <c r="AI45" s="376"/>
      <c r="AJ45" s="376"/>
      <c r="AK45" s="376"/>
      <c r="AL45" s="376"/>
      <c r="AM45" s="376"/>
      <c r="AN45" s="376"/>
      <c r="AO45" s="376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parc.č. 1007/3, k.ú. Turnov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408" t="str">
        <f>IF(AN8= "","",AN8)</f>
        <v>3. 10. 2023</v>
      </c>
      <c r="AN47" s="408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25.7" customHeight="1">
      <c r="A49" s="37"/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>Město Turnov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31</v>
      </c>
      <c r="AJ49" s="39"/>
      <c r="AK49" s="39"/>
      <c r="AL49" s="39"/>
      <c r="AM49" s="409" t="str">
        <f>IF(E17="","",E17)</f>
        <v>ING. ARCH. Tomáš Adámek</v>
      </c>
      <c r="AN49" s="410"/>
      <c r="AO49" s="410"/>
      <c r="AP49" s="410"/>
      <c r="AQ49" s="39"/>
      <c r="AR49" s="42"/>
      <c r="AS49" s="412" t="s">
        <v>52</v>
      </c>
      <c r="AT49" s="413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2" t="s">
        <v>29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34</v>
      </c>
      <c r="AJ50" s="39"/>
      <c r="AK50" s="39"/>
      <c r="AL50" s="39"/>
      <c r="AM50" s="409" t="str">
        <f>IF(E20="","",E20)</f>
        <v>Michal Jirka</v>
      </c>
      <c r="AN50" s="410"/>
      <c r="AO50" s="410"/>
      <c r="AP50" s="410"/>
      <c r="AQ50" s="39"/>
      <c r="AR50" s="42"/>
      <c r="AS50" s="414"/>
      <c r="AT50" s="415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416"/>
      <c r="AT51" s="417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79" t="s">
        <v>53</v>
      </c>
      <c r="D52" s="380"/>
      <c r="E52" s="380"/>
      <c r="F52" s="380"/>
      <c r="G52" s="380"/>
      <c r="H52" s="69"/>
      <c r="I52" s="381" t="s">
        <v>54</v>
      </c>
      <c r="J52" s="380"/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380"/>
      <c r="Y52" s="380"/>
      <c r="Z52" s="380"/>
      <c r="AA52" s="380"/>
      <c r="AB52" s="380"/>
      <c r="AC52" s="380"/>
      <c r="AD52" s="380"/>
      <c r="AE52" s="380"/>
      <c r="AF52" s="380"/>
      <c r="AG52" s="403" t="s">
        <v>55</v>
      </c>
      <c r="AH52" s="380"/>
      <c r="AI52" s="380"/>
      <c r="AJ52" s="380"/>
      <c r="AK52" s="380"/>
      <c r="AL52" s="380"/>
      <c r="AM52" s="380"/>
      <c r="AN52" s="381" t="s">
        <v>56</v>
      </c>
      <c r="AO52" s="380"/>
      <c r="AP52" s="380"/>
      <c r="AQ52" s="70" t="s">
        <v>57</v>
      </c>
      <c r="AR52" s="42"/>
      <c r="AS52" s="71" t="s">
        <v>58</v>
      </c>
      <c r="AT52" s="72" t="s">
        <v>59</v>
      </c>
      <c r="AU52" s="72" t="s">
        <v>60</v>
      </c>
      <c r="AV52" s="72" t="s">
        <v>61</v>
      </c>
      <c r="AW52" s="72" t="s">
        <v>62</v>
      </c>
      <c r="AX52" s="72" t="s">
        <v>63</v>
      </c>
      <c r="AY52" s="72" t="s">
        <v>64</v>
      </c>
      <c r="AZ52" s="72" t="s">
        <v>65</v>
      </c>
      <c r="BA52" s="72" t="s">
        <v>66</v>
      </c>
      <c r="BB52" s="72" t="s">
        <v>67</v>
      </c>
      <c r="BC52" s="72" t="s">
        <v>68</v>
      </c>
      <c r="BD52" s="73" t="s">
        <v>69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70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82">
        <f>ROUND(AG55+AG56+AG57+AG70+AG71,2)</f>
        <v>0</v>
      </c>
      <c r="AH54" s="382"/>
      <c r="AI54" s="382"/>
      <c r="AJ54" s="382"/>
      <c r="AK54" s="382"/>
      <c r="AL54" s="382"/>
      <c r="AM54" s="382"/>
      <c r="AN54" s="411">
        <f t="shared" ref="AN54:AN71" si="0">SUM(AG54,AT54)</f>
        <v>0</v>
      </c>
      <c r="AO54" s="411"/>
      <c r="AP54" s="411"/>
      <c r="AQ54" s="81" t="s">
        <v>19</v>
      </c>
      <c r="AR54" s="82"/>
      <c r="AS54" s="83">
        <f>ROUND(AS55+AS56+AS57+AS70+AS71,2)</f>
        <v>0</v>
      </c>
      <c r="AT54" s="84">
        <f t="shared" ref="AT54:AT71" si="1">ROUND(SUM(AV54:AW54),2)</f>
        <v>0</v>
      </c>
      <c r="AU54" s="85">
        <f>ROUND(AU55+AU56+AU57+AU70+AU71,5)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ROUND(AZ55+AZ56+AZ57+AZ70+AZ71,2)</f>
        <v>0</v>
      </c>
      <c r="BA54" s="84">
        <f>ROUND(BA55+BA56+BA57+BA70+BA71,2)</f>
        <v>0</v>
      </c>
      <c r="BB54" s="84">
        <f>ROUND(BB55+BB56+BB57+BB70+BB71,2)</f>
        <v>0</v>
      </c>
      <c r="BC54" s="84">
        <f>ROUND(BC55+BC56+BC57+BC70+BC71,2)</f>
        <v>0</v>
      </c>
      <c r="BD54" s="86">
        <f>ROUND(BD55+BD56+BD57+BD70+BD71,2)</f>
        <v>0</v>
      </c>
      <c r="BS54" s="87" t="s">
        <v>71</v>
      </c>
      <c r="BT54" s="87" t="s">
        <v>72</v>
      </c>
      <c r="BU54" s="88" t="s">
        <v>73</v>
      </c>
      <c r="BV54" s="87" t="s">
        <v>74</v>
      </c>
      <c r="BW54" s="87" t="s">
        <v>5</v>
      </c>
      <c r="BX54" s="87" t="s">
        <v>75</v>
      </c>
      <c r="CL54" s="87" t="s">
        <v>19</v>
      </c>
    </row>
    <row r="55" spans="1:91" s="7" customFormat="1" ht="16.5" customHeight="1">
      <c r="A55" s="89" t="s">
        <v>76</v>
      </c>
      <c r="B55" s="90"/>
      <c r="C55" s="91"/>
      <c r="D55" s="373" t="s">
        <v>77</v>
      </c>
      <c r="E55" s="373"/>
      <c r="F55" s="373"/>
      <c r="G55" s="373"/>
      <c r="H55" s="373"/>
      <c r="I55" s="92"/>
      <c r="J55" s="373" t="s">
        <v>78</v>
      </c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7">
        <f>'D1 - Architektonicko-stav...'!J30</f>
        <v>0</v>
      </c>
      <c r="AH55" s="378"/>
      <c r="AI55" s="378"/>
      <c r="AJ55" s="378"/>
      <c r="AK55" s="378"/>
      <c r="AL55" s="378"/>
      <c r="AM55" s="378"/>
      <c r="AN55" s="377">
        <f t="shared" si="0"/>
        <v>0</v>
      </c>
      <c r="AO55" s="378"/>
      <c r="AP55" s="378"/>
      <c r="AQ55" s="93" t="s">
        <v>79</v>
      </c>
      <c r="AR55" s="94"/>
      <c r="AS55" s="95">
        <v>0</v>
      </c>
      <c r="AT55" s="96">
        <f t="shared" si="1"/>
        <v>0</v>
      </c>
      <c r="AU55" s="97">
        <f>'D1 - Architektonicko-stav...'!P113</f>
        <v>0</v>
      </c>
      <c r="AV55" s="96">
        <f>'D1 - Architektonicko-stav...'!J33</f>
        <v>0</v>
      </c>
      <c r="AW55" s="96">
        <f>'D1 - Architektonicko-stav...'!J34</f>
        <v>0</v>
      </c>
      <c r="AX55" s="96">
        <f>'D1 - Architektonicko-stav...'!J35</f>
        <v>0</v>
      </c>
      <c r="AY55" s="96">
        <f>'D1 - Architektonicko-stav...'!J36</f>
        <v>0</v>
      </c>
      <c r="AZ55" s="96">
        <f>'D1 - Architektonicko-stav...'!F33</f>
        <v>0</v>
      </c>
      <c r="BA55" s="96">
        <f>'D1 - Architektonicko-stav...'!F34</f>
        <v>0</v>
      </c>
      <c r="BB55" s="96">
        <f>'D1 - Architektonicko-stav...'!F35</f>
        <v>0</v>
      </c>
      <c r="BC55" s="96">
        <f>'D1 - Architektonicko-stav...'!F36</f>
        <v>0</v>
      </c>
      <c r="BD55" s="98">
        <f>'D1 - Architektonicko-stav...'!F37</f>
        <v>0</v>
      </c>
      <c r="BT55" s="99" t="s">
        <v>80</v>
      </c>
      <c r="BV55" s="99" t="s">
        <v>74</v>
      </c>
      <c r="BW55" s="99" t="s">
        <v>81</v>
      </c>
      <c r="BX55" s="99" t="s">
        <v>5</v>
      </c>
      <c r="CL55" s="99" t="s">
        <v>19</v>
      </c>
      <c r="CM55" s="99" t="s">
        <v>82</v>
      </c>
    </row>
    <row r="56" spans="1:91" s="7" customFormat="1" ht="16.5" customHeight="1">
      <c r="A56" s="89" t="s">
        <v>76</v>
      </c>
      <c r="B56" s="90"/>
      <c r="C56" s="91"/>
      <c r="D56" s="373" t="s">
        <v>83</v>
      </c>
      <c r="E56" s="373"/>
      <c r="F56" s="373"/>
      <c r="G56" s="373"/>
      <c r="H56" s="373"/>
      <c r="I56" s="92"/>
      <c r="J56" s="373" t="s">
        <v>84</v>
      </c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7">
        <f>'D2 - Konstrukční řešení '!J30</f>
        <v>0</v>
      </c>
      <c r="AH56" s="378"/>
      <c r="AI56" s="378"/>
      <c r="AJ56" s="378"/>
      <c r="AK56" s="378"/>
      <c r="AL56" s="378"/>
      <c r="AM56" s="378"/>
      <c r="AN56" s="377">
        <f t="shared" si="0"/>
        <v>0</v>
      </c>
      <c r="AO56" s="378"/>
      <c r="AP56" s="378"/>
      <c r="AQ56" s="93" t="s">
        <v>79</v>
      </c>
      <c r="AR56" s="94"/>
      <c r="AS56" s="95">
        <v>0</v>
      </c>
      <c r="AT56" s="96">
        <f t="shared" si="1"/>
        <v>0</v>
      </c>
      <c r="AU56" s="97">
        <f>'D2 - Konstrukční řešení '!P86</f>
        <v>0</v>
      </c>
      <c r="AV56" s="96">
        <f>'D2 - Konstrukční řešení '!J33</f>
        <v>0</v>
      </c>
      <c r="AW56" s="96">
        <f>'D2 - Konstrukční řešení '!J34</f>
        <v>0</v>
      </c>
      <c r="AX56" s="96">
        <f>'D2 - Konstrukční řešení '!J35</f>
        <v>0</v>
      </c>
      <c r="AY56" s="96">
        <f>'D2 - Konstrukční řešení '!J36</f>
        <v>0</v>
      </c>
      <c r="AZ56" s="96">
        <f>'D2 - Konstrukční řešení '!F33</f>
        <v>0</v>
      </c>
      <c r="BA56" s="96">
        <f>'D2 - Konstrukční řešení '!F34</f>
        <v>0</v>
      </c>
      <c r="BB56" s="96">
        <f>'D2 - Konstrukční řešení '!F35</f>
        <v>0</v>
      </c>
      <c r="BC56" s="96">
        <f>'D2 - Konstrukční řešení '!F36</f>
        <v>0</v>
      </c>
      <c r="BD56" s="98">
        <f>'D2 - Konstrukční řešení '!F37</f>
        <v>0</v>
      </c>
      <c r="BT56" s="99" t="s">
        <v>80</v>
      </c>
      <c r="BV56" s="99" t="s">
        <v>74</v>
      </c>
      <c r="BW56" s="99" t="s">
        <v>85</v>
      </c>
      <c r="BX56" s="99" t="s">
        <v>5</v>
      </c>
      <c r="CL56" s="99" t="s">
        <v>19</v>
      </c>
      <c r="CM56" s="99" t="s">
        <v>82</v>
      </c>
    </row>
    <row r="57" spans="1:91" s="7" customFormat="1" ht="16.5" customHeight="1">
      <c r="B57" s="90"/>
      <c r="C57" s="91"/>
      <c r="D57" s="373" t="s">
        <v>86</v>
      </c>
      <c r="E57" s="373"/>
      <c r="F57" s="373"/>
      <c r="G57" s="373"/>
      <c r="H57" s="373"/>
      <c r="I57" s="92"/>
      <c r="J57" s="373" t="s">
        <v>87</v>
      </c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407">
        <f>ROUND(AG58+AG62+AG63+AG66,2)</f>
        <v>0</v>
      </c>
      <c r="AH57" s="378"/>
      <c r="AI57" s="378"/>
      <c r="AJ57" s="378"/>
      <c r="AK57" s="378"/>
      <c r="AL57" s="378"/>
      <c r="AM57" s="378"/>
      <c r="AN57" s="377">
        <f t="shared" si="0"/>
        <v>0</v>
      </c>
      <c r="AO57" s="378"/>
      <c r="AP57" s="378"/>
      <c r="AQ57" s="93" t="s">
        <v>79</v>
      </c>
      <c r="AR57" s="94"/>
      <c r="AS57" s="95">
        <f>ROUND(AS58+AS62+AS63+AS66,2)</f>
        <v>0</v>
      </c>
      <c r="AT57" s="96">
        <f t="shared" si="1"/>
        <v>0</v>
      </c>
      <c r="AU57" s="97">
        <f>ROUND(AU58+AU62+AU63+AU66,5)</f>
        <v>0</v>
      </c>
      <c r="AV57" s="96">
        <f>ROUND(AZ57*L29,2)</f>
        <v>0</v>
      </c>
      <c r="AW57" s="96">
        <f>ROUND(BA57*L30,2)</f>
        <v>0</v>
      </c>
      <c r="AX57" s="96">
        <f>ROUND(BB57*L29,2)</f>
        <v>0</v>
      </c>
      <c r="AY57" s="96">
        <f>ROUND(BC57*L30,2)</f>
        <v>0</v>
      </c>
      <c r="AZ57" s="96">
        <f>ROUND(AZ58+AZ62+AZ63+AZ66,2)</f>
        <v>0</v>
      </c>
      <c r="BA57" s="96">
        <f>ROUND(BA58+BA62+BA63+BA66,2)</f>
        <v>0</v>
      </c>
      <c r="BB57" s="96">
        <f>ROUND(BB58+BB62+BB63+BB66,2)</f>
        <v>0</v>
      </c>
      <c r="BC57" s="96">
        <f>ROUND(BC58+BC62+BC63+BC66,2)</f>
        <v>0</v>
      </c>
      <c r="BD57" s="98">
        <f>ROUND(BD58+BD62+BD63+BD66,2)</f>
        <v>0</v>
      </c>
      <c r="BS57" s="99" t="s">
        <v>71</v>
      </c>
      <c r="BT57" s="99" t="s">
        <v>80</v>
      </c>
      <c r="BU57" s="99" t="s">
        <v>73</v>
      </c>
      <c r="BV57" s="99" t="s">
        <v>74</v>
      </c>
      <c r="BW57" s="99" t="s">
        <v>88</v>
      </c>
      <c r="BX57" s="99" t="s">
        <v>5</v>
      </c>
      <c r="CL57" s="99" t="s">
        <v>19</v>
      </c>
      <c r="CM57" s="99" t="s">
        <v>82</v>
      </c>
    </row>
    <row r="58" spans="1:91" s="4" customFormat="1" ht="16.5" customHeight="1">
      <c r="B58" s="54"/>
      <c r="C58" s="100"/>
      <c r="D58" s="100"/>
      <c r="E58" s="374" t="s">
        <v>89</v>
      </c>
      <c r="F58" s="374"/>
      <c r="G58" s="374"/>
      <c r="H58" s="374"/>
      <c r="I58" s="374"/>
      <c r="J58" s="100"/>
      <c r="K58" s="374" t="s">
        <v>90</v>
      </c>
      <c r="L58" s="374"/>
      <c r="M58" s="374"/>
      <c r="N58" s="374"/>
      <c r="O58" s="374"/>
      <c r="P58" s="374"/>
      <c r="Q58" s="374"/>
      <c r="R58" s="374"/>
      <c r="S58" s="374"/>
      <c r="T58" s="374"/>
      <c r="U58" s="374"/>
      <c r="V58" s="374"/>
      <c r="W58" s="374"/>
      <c r="X58" s="374"/>
      <c r="Y58" s="374"/>
      <c r="Z58" s="374"/>
      <c r="AA58" s="374"/>
      <c r="AB58" s="374"/>
      <c r="AC58" s="374"/>
      <c r="AD58" s="374"/>
      <c r="AE58" s="374"/>
      <c r="AF58" s="374"/>
      <c r="AG58" s="406">
        <f>ROUND(SUM(AG59:AG61),2)</f>
        <v>0</v>
      </c>
      <c r="AH58" s="405"/>
      <c r="AI58" s="405"/>
      <c r="AJ58" s="405"/>
      <c r="AK58" s="405"/>
      <c r="AL58" s="405"/>
      <c r="AM58" s="405"/>
      <c r="AN58" s="404">
        <f t="shared" si="0"/>
        <v>0</v>
      </c>
      <c r="AO58" s="405"/>
      <c r="AP58" s="405"/>
      <c r="AQ58" s="101" t="s">
        <v>91</v>
      </c>
      <c r="AR58" s="56"/>
      <c r="AS58" s="102">
        <f>ROUND(SUM(AS59:AS61),2)</f>
        <v>0</v>
      </c>
      <c r="AT58" s="103">
        <f t="shared" si="1"/>
        <v>0</v>
      </c>
      <c r="AU58" s="104">
        <f>ROUND(SUM(AU59:AU61),5)</f>
        <v>0</v>
      </c>
      <c r="AV58" s="103">
        <f>ROUND(AZ58*L29,2)</f>
        <v>0</v>
      </c>
      <c r="AW58" s="103">
        <f>ROUND(BA58*L30,2)</f>
        <v>0</v>
      </c>
      <c r="AX58" s="103">
        <f>ROUND(BB58*L29,2)</f>
        <v>0</v>
      </c>
      <c r="AY58" s="103">
        <f>ROUND(BC58*L30,2)</f>
        <v>0</v>
      </c>
      <c r="AZ58" s="103">
        <f>ROUND(SUM(AZ59:AZ61),2)</f>
        <v>0</v>
      </c>
      <c r="BA58" s="103">
        <f>ROUND(SUM(BA59:BA61),2)</f>
        <v>0</v>
      </c>
      <c r="BB58" s="103">
        <f>ROUND(SUM(BB59:BB61),2)</f>
        <v>0</v>
      </c>
      <c r="BC58" s="103">
        <f>ROUND(SUM(BC59:BC61),2)</f>
        <v>0</v>
      </c>
      <c r="BD58" s="105">
        <f>ROUND(SUM(BD59:BD61),2)</f>
        <v>0</v>
      </c>
      <c r="BS58" s="106" t="s">
        <v>71</v>
      </c>
      <c r="BT58" s="106" t="s">
        <v>82</v>
      </c>
      <c r="BU58" s="106" t="s">
        <v>73</v>
      </c>
      <c r="BV58" s="106" t="s">
        <v>74</v>
      </c>
      <c r="BW58" s="106" t="s">
        <v>92</v>
      </c>
      <c r="BX58" s="106" t="s">
        <v>88</v>
      </c>
      <c r="CL58" s="106" t="s">
        <v>19</v>
      </c>
    </row>
    <row r="59" spans="1:91" s="4" customFormat="1" ht="16.5" customHeight="1">
      <c r="A59" s="89" t="s">
        <v>76</v>
      </c>
      <c r="B59" s="54"/>
      <c r="C59" s="100"/>
      <c r="D59" s="100"/>
      <c r="E59" s="100"/>
      <c r="F59" s="374" t="s">
        <v>93</v>
      </c>
      <c r="G59" s="374"/>
      <c r="H59" s="374"/>
      <c r="I59" s="374"/>
      <c r="J59" s="374"/>
      <c r="K59" s="100"/>
      <c r="L59" s="374" t="s">
        <v>94</v>
      </c>
      <c r="M59" s="374"/>
      <c r="N59" s="374"/>
      <c r="O59" s="374"/>
      <c r="P59" s="374"/>
      <c r="Q59" s="374"/>
      <c r="R59" s="374"/>
      <c r="S59" s="374"/>
      <c r="T59" s="374"/>
      <c r="U59" s="374"/>
      <c r="V59" s="374"/>
      <c r="W59" s="374"/>
      <c r="X59" s="374"/>
      <c r="Y59" s="374"/>
      <c r="Z59" s="374"/>
      <c r="AA59" s="374"/>
      <c r="AB59" s="374"/>
      <c r="AC59" s="374"/>
      <c r="AD59" s="374"/>
      <c r="AE59" s="374"/>
      <c r="AF59" s="374"/>
      <c r="AG59" s="404">
        <f>'D.4.1.1. - Vnitřní splašk...'!J34</f>
        <v>0</v>
      </c>
      <c r="AH59" s="405"/>
      <c r="AI59" s="405"/>
      <c r="AJ59" s="405"/>
      <c r="AK59" s="405"/>
      <c r="AL59" s="405"/>
      <c r="AM59" s="405"/>
      <c r="AN59" s="404">
        <f t="shared" si="0"/>
        <v>0</v>
      </c>
      <c r="AO59" s="405"/>
      <c r="AP59" s="405"/>
      <c r="AQ59" s="101" t="s">
        <v>91</v>
      </c>
      <c r="AR59" s="56"/>
      <c r="AS59" s="102">
        <v>0</v>
      </c>
      <c r="AT59" s="103">
        <f t="shared" si="1"/>
        <v>0</v>
      </c>
      <c r="AU59" s="104">
        <f>'D.4.1.1. - Vnitřní splašk...'!P98</f>
        <v>0</v>
      </c>
      <c r="AV59" s="103">
        <f>'D.4.1.1. - Vnitřní splašk...'!J37</f>
        <v>0</v>
      </c>
      <c r="AW59" s="103">
        <f>'D.4.1.1. - Vnitřní splašk...'!J38</f>
        <v>0</v>
      </c>
      <c r="AX59" s="103">
        <f>'D.4.1.1. - Vnitřní splašk...'!J39</f>
        <v>0</v>
      </c>
      <c r="AY59" s="103">
        <f>'D.4.1.1. - Vnitřní splašk...'!J40</f>
        <v>0</v>
      </c>
      <c r="AZ59" s="103">
        <f>'D.4.1.1. - Vnitřní splašk...'!F37</f>
        <v>0</v>
      </c>
      <c r="BA59" s="103">
        <f>'D.4.1.1. - Vnitřní splašk...'!F38</f>
        <v>0</v>
      </c>
      <c r="BB59" s="103">
        <f>'D.4.1.1. - Vnitřní splašk...'!F39</f>
        <v>0</v>
      </c>
      <c r="BC59" s="103">
        <f>'D.4.1.1. - Vnitřní splašk...'!F40</f>
        <v>0</v>
      </c>
      <c r="BD59" s="105">
        <f>'D.4.1.1. - Vnitřní splašk...'!F41</f>
        <v>0</v>
      </c>
      <c r="BT59" s="106" t="s">
        <v>95</v>
      </c>
      <c r="BV59" s="106" t="s">
        <v>74</v>
      </c>
      <c r="BW59" s="106" t="s">
        <v>96</v>
      </c>
      <c r="BX59" s="106" t="s">
        <v>92</v>
      </c>
      <c r="CL59" s="106" t="s">
        <v>19</v>
      </c>
    </row>
    <row r="60" spans="1:91" s="4" customFormat="1" ht="16.5" customHeight="1">
      <c r="A60" s="89" t="s">
        <v>76</v>
      </c>
      <c r="B60" s="54"/>
      <c r="C60" s="100"/>
      <c r="D60" s="100"/>
      <c r="E60" s="100"/>
      <c r="F60" s="374" t="s">
        <v>97</v>
      </c>
      <c r="G60" s="374"/>
      <c r="H60" s="374"/>
      <c r="I60" s="374"/>
      <c r="J60" s="374"/>
      <c r="K60" s="100"/>
      <c r="L60" s="374" t="s">
        <v>98</v>
      </c>
      <c r="M60" s="374"/>
      <c r="N60" s="374"/>
      <c r="O60" s="374"/>
      <c r="P60" s="374"/>
      <c r="Q60" s="374"/>
      <c r="R60" s="374"/>
      <c r="S60" s="374"/>
      <c r="T60" s="374"/>
      <c r="U60" s="374"/>
      <c r="V60" s="374"/>
      <c r="W60" s="374"/>
      <c r="X60" s="374"/>
      <c r="Y60" s="374"/>
      <c r="Z60" s="374"/>
      <c r="AA60" s="374"/>
      <c r="AB60" s="374"/>
      <c r="AC60" s="374"/>
      <c r="AD60" s="374"/>
      <c r="AE60" s="374"/>
      <c r="AF60" s="374"/>
      <c r="AG60" s="404">
        <f>'D.4.1.2. - Vnitřní dešťov...'!J34</f>
        <v>0</v>
      </c>
      <c r="AH60" s="405"/>
      <c r="AI60" s="405"/>
      <c r="AJ60" s="405"/>
      <c r="AK60" s="405"/>
      <c r="AL60" s="405"/>
      <c r="AM60" s="405"/>
      <c r="AN60" s="404">
        <f t="shared" si="0"/>
        <v>0</v>
      </c>
      <c r="AO60" s="405"/>
      <c r="AP60" s="405"/>
      <c r="AQ60" s="101" t="s">
        <v>91</v>
      </c>
      <c r="AR60" s="56"/>
      <c r="AS60" s="102">
        <v>0</v>
      </c>
      <c r="AT60" s="103">
        <f t="shared" si="1"/>
        <v>0</v>
      </c>
      <c r="AU60" s="104">
        <f>'D.4.1.2. - Vnitřní dešťov...'!P97</f>
        <v>0</v>
      </c>
      <c r="AV60" s="103">
        <f>'D.4.1.2. - Vnitřní dešťov...'!J37</f>
        <v>0</v>
      </c>
      <c r="AW60" s="103">
        <f>'D.4.1.2. - Vnitřní dešťov...'!J38</f>
        <v>0</v>
      </c>
      <c r="AX60" s="103">
        <f>'D.4.1.2. - Vnitřní dešťov...'!J39</f>
        <v>0</v>
      </c>
      <c r="AY60" s="103">
        <f>'D.4.1.2. - Vnitřní dešťov...'!J40</f>
        <v>0</v>
      </c>
      <c r="AZ60" s="103">
        <f>'D.4.1.2. - Vnitřní dešťov...'!F37</f>
        <v>0</v>
      </c>
      <c r="BA60" s="103">
        <f>'D.4.1.2. - Vnitřní dešťov...'!F38</f>
        <v>0</v>
      </c>
      <c r="BB60" s="103">
        <f>'D.4.1.2. - Vnitřní dešťov...'!F39</f>
        <v>0</v>
      </c>
      <c r="BC60" s="103">
        <f>'D.4.1.2. - Vnitřní dešťov...'!F40</f>
        <v>0</v>
      </c>
      <c r="BD60" s="105">
        <f>'D.4.1.2. - Vnitřní dešťov...'!F41</f>
        <v>0</v>
      </c>
      <c r="BT60" s="106" t="s">
        <v>95</v>
      </c>
      <c r="BV60" s="106" t="s">
        <v>74</v>
      </c>
      <c r="BW60" s="106" t="s">
        <v>99</v>
      </c>
      <c r="BX60" s="106" t="s">
        <v>92</v>
      </c>
      <c r="CL60" s="106" t="s">
        <v>19</v>
      </c>
    </row>
    <row r="61" spans="1:91" s="4" customFormat="1" ht="16.5" customHeight="1">
      <c r="A61" s="89" t="s">
        <v>76</v>
      </c>
      <c r="B61" s="54"/>
      <c r="C61" s="100"/>
      <c r="D61" s="100"/>
      <c r="E61" s="100"/>
      <c r="F61" s="374" t="s">
        <v>100</v>
      </c>
      <c r="G61" s="374"/>
      <c r="H61" s="374"/>
      <c r="I61" s="374"/>
      <c r="J61" s="374"/>
      <c r="K61" s="100"/>
      <c r="L61" s="374" t="s">
        <v>101</v>
      </c>
      <c r="M61" s="374"/>
      <c r="N61" s="374"/>
      <c r="O61" s="374"/>
      <c r="P61" s="374"/>
      <c r="Q61" s="374"/>
      <c r="R61" s="374"/>
      <c r="S61" s="374"/>
      <c r="T61" s="374"/>
      <c r="U61" s="374"/>
      <c r="V61" s="374"/>
      <c r="W61" s="374"/>
      <c r="X61" s="374"/>
      <c r="Y61" s="374"/>
      <c r="Z61" s="374"/>
      <c r="AA61" s="374"/>
      <c r="AB61" s="374"/>
      <c r="AC61" s="374"/>
      <c r="AD61" s="374"/>
      <c r="AE61" s="374"/>
      <c r="AF61" s="374"/>
      <c r="AG61" s="404">
        <f>'D.4.1.3. - Vnitřní vodovod'!J34</f>
        <v>0</v>
      </c>
      <c r="AH61" s="405"/>
      <c r="AI61" s="405"/>
      <c r="AJ61" s="405"/>
      <c r="AK61" s="405"/>
      <c r="AL61" s="405"/>
      <c r="AM61" s="405"/>
      <c r="AN61" s="404">
        <f t="shared" si="0"/>
        <v>0</v>
      </c>
      <c r="AO61" s="405"/>
      <c r="AP61" s="405"/>
      <c r="AQ61" s="101" t="s">
        <v>91</v>
      </c>
      <c r="AR61" s="56"/>
      <c r="AS61" s="102">
        <v>0</v>
      </c>
      <c r="AT61" s="103">
        <f t="shared" si="1"/>
        <v>0</v>
      </c>
      <c r="AU61" s="104">
        <f>'D.4.1.3. - Vnitřní vodovod'!P98</f>
        <v>0</v>
      </c>
      <c r="AV61" s="103">
        <f>'D.4.1.3. - Vnitřní vodovod'!J37</f>
        <v>0</v>
      </c>
      <c r="AW61" s="103">
        <f>'D.4.1.3. - Vnitřní vodovod'!J38</f>
        <v>0</v>
      </c>
      <c r="AX61" s="103">
        <f>'D.4.1.3. - Vnitřní vodovod'!J39</f>
        <v>0</v>
      </c>
      <c r="AY61" s="103">
        <f>'D.4.1.3. - Vnitřní vodovod'!J40</f>
        <v>0</v>
      </c>
      <c r="AZ61" s="103">
        <f>'D.4.1.3. - Vnitřní vodovod'!F37</f>
        <v>0</v>
      </c>
      <c r="BA61" s="103">
        <f>'D.4.1.3. - Vnitřní vodovod'!F38</f>
        <v>0</v>
      </c>
      <c r="BB61" s="103">
        <f>'D.4.1.3. - Vnitřní vodovod'!F39</f>
        <v>0</v>
      </c>
      <c r="BC61" s="103">
        <f>'D.4.1.3. - Vnitřní vodovod'!F40</f>
        <v>0</v>
      </c>
      <c r="BD61" s="105">
        <f>'D.4.1.3. - Vnitřní vodovod'!F41</f>
        <v>0</v>
      </c>
      <c r="BT61" s="106" t="s">
        <v>95</v>
      </c>
      <c r="BV61" s="106" t="s">
        <v>74</v>
      </c>
      <c r="BW61" s="106" t="s">
        <v>102</v>
      </c>
      <c r="BX61" s="106" t="s">
        <v>92</v>
      </c>
      <c r="CL61" s="106" t="s">
        <v>19</v>
      </c>
    </row>
    <row r="62" spans="1:91" s="4" customFormat="1" ht="16.5" customHeight="1">
      <c r="A62" s="89" t="s">
        <v>76</v>
      </c>
      <c r="B62" s="54"/>
      <c r="C62" s="100"/>
      <c r="D62" s="100"/>
      <c r="E62" s="374" t="s">
        <v>103</v>
      </c>
      <c r="F62" s="374"/>
      <c r="G62" s="374"/>
      <c r="H62" s="374"/>
      <c r="I62" s="374"/>
      <c r="J62" s="100"/>
      <c r="K62" s="374" t="s">
        <v>104</v>
      </c>
      <c r="L62" s="374"/>
      <c r="M62" s="374"/>
      <c r="N62" s="374"/>
      <c r="O62" s="374"/>
      <c r="P62" s="374"/>
      <c r="Q62" s="374"/>
      <c r="R62" s="374"/>
      <c r="S62" s="374"/>
      <c r="T62" s="374"/>
      <c r="U62" s="374"/>
      <c r="V62" s="374"/>
      <c r="W62" s="374"/>
      <c r="X62" s="374"/>
      <c r="Y62" s="374"/>
      <c r="Z62" s="374"/>
      <c r="AA62" s="374"/>
      <c r="AB62" s="374"/>
      <c r="AC62" s="374"/>
      <c r="AD62" s="374"/>
      <c r="AE62" s="374"/>
      <c r="AF62" s="374"/>
      <c r="AG62" s="404">
        <f>'D.4.2. - Zařízení vytápění'!J32</f>
        <v>0</v>
      </c>
      <c r="AH62" s="405"/>
      <c r="AI62" s="405"/>
      <c r="AJ62" s="405"/>
      <c r="AK62" s="405"/>
      <c r="AL62" s="405"/>
      <c r="AM62" s="405"/>
      <c r="AN62" s="404">
        <f t="shared" si="0"/>
        <v>0</v>
      </c>
      <c r="AO62" s="405"/>
      <c r="AP62" s="405"/>
      <c r="AQ62" s="101" t="s">
        <v>91</v>
      </c>
      <c r="AR62" s="56"/>
      <c r="AS62" s="102">
        <v>0</v>
      </c>
      <c r="AT62" s="103">
        <f t="shared" si="1"/>
        <v>0</v>
      </c>
      <c r="AU62" s="104">
        <f>'D.4.2. - Zařízení vytápění'!P89</f>
        <v>0</v>
      </c>
      <c r="AV62" s="103">
        <f>'D.4.2. - Zařízení vytápění'!J35</f>
        <v>0</v>
      </c>
      <c r="AW62" s="103">
        <f>'D.4.2. - Zařízení vytápění'!J36</f>
        <v>0</v>
      </c>
      <c r="AX62" s="103">
        <f>'D.4.2. - Zařízení vytápění'!J37</f>
        <v>0</v>
      </c>
      <c r="AY62" s="103">
        <f>'D.4.2. - Zařízení vytápění'!J38</f>
        <v>0</v>
      </c>
      <c r="AZ62" s="103">
        <f>'D.4.2. - Zařízení vytápění'!F35</f>
        <v>0</v>
      </c>
      <c r="BA62" s="103">
        <f>'D.4.2. - Zařízení vytápění'!F36</f>
        <v>0</v>
      </c>
      <c r="BB62" s="103">
        <f>'D.4.2. - Zařízení vytápění'!F37</f>
        <v>0</v>
      </c>
      <c r="BC62" s="103">
        <f>'D.4.2. - Zařízení vytápění'!F38</f>
        <v>0</v>
      </c>
      <c r="BD62" s="105">
        <f>'D.4.2. - Zařízení vytápění'!F39</f>
        <v>0</v>
      </c>
      <c r="BT62" s="106" t="s">
        <v>82</v>
      </c>
      <c r="BV62" s="106" t="s">
        <v>74</v>
      </c>
      <c r="BW62" s="106" t="s">
        <v>105</v>
      </c>
      <c r="BX62" s="106" t="s">
        <v>88</v>
      </c>
      <c r="CL62" s="106" t="s">
        <v>19</v>
      </c>
    </row>
    <row r="63" spans="1:91" s="4" customFormat="1" ht="16.5" customHeight="1">
      <c r="B63" s="54"/>
      <c r="C63" s="100"/>
      <c r="D63" s="100"/>
      <c r="E63" s="374" t="s">
        <v>106</v>
      </c>
      <c r="F63" s="374"/>
      <c r="G63" s="374"/>
      <c r="H63" s="374"/>
      <c r="I63" s="374"/>
      <c r="J63" s="100"/>
      <c r="K63" s="374" t="s">
        <v>107</v>
      </c>
      <c r="L63" s="374"/>
      <c r="M63" s="374"/>
      <c r="N63" s="374"/>
      <c r="O63" s="374"/>
      <c r="P63" s="374"/>
      <c r="Q63" s="374"/>
      <c r="R63" s="374"/>
      <c r="S63" s="374"/>
      <c r="T63" s="374"/>
      <c r="U63" s="374"/>
      <c r="V63" s="374"/>
      <c r="W63" s="374"/>
      <c r="X63" s="374"/>
      <c r="Y63" s="374"/>
      <c r="Z63" s="374"/>
      <c r="AA63" s="374"/>
      <c r="AB63" s="374"/>
      <c r="AC63" s="374"/>
      <c r="AD63" s="374"/>
      <c r="AE63" s="374"/>
      <c r="AF63" s="374"/>
      <c r="AG63" s="406">
        <f>ROUND(SUM(AG64:AG65),2)</f>
        <v>0</v>
      </c>
      <c r="AH63" s="405"/>
      <c r="AI63" s="405"/>
      <c r="AJ63" s="405"/>
      <c r="AK63" s="405"/>
      <c r="AL63" s="405"/>
      <c r="AM63" s="405"/>
      <c r="AN63" s="404">
        <f t="shared" si="0"/>
        <v>0</v>
      </c>
      <c r="AO63" s="405"/>
      <c r="AP63" s="405"/>
      <c r="AQ63" s="101" t="s">
        <v>91</v>
      </c>
      <c r="AR63" s="56"/>
      <c r="AS63" s="102">
        <f>ROUND(SUM(AS64:AS65),2)</f>
        <v>0</v>
      </c>
      <c r="AT63" s="103">
        <f t="shared" si="1"/>
        <v>0</v>
      </c>
      <c r="AU63" s="104">
        <f>ROUND(SUM(AU64:AU65),5)</f>
        <v>0</v>
      </c>
      <c r="AV63" s="103">
        <f>ROUND(AZ63*L29,2)</f>
        <v>0</v>
      </c>
      <c r="AW63" s="103">
        <f>ROUND(BA63*L30,2)</f>
        <v>0</v>
      </c>
      <c r="AX63" s="103">
        <f>ROUND(BB63*L29,2)</f>
        <v>0</v>
      </c>
      <c r="AY63" s="103">
        <f>ROUND(BC63*L30,2)</f>
        <v>0</v>
      </c>
      <c r="AZ63" s="103">
        <f>ROUND(SUM(AZ64:AZ65),2)</f>
        <v>0</v>
      </c>
      <c r="BA63" s="103">
        <f>ROUND(SUM(BA64:BA65),2)</f>
        <v>0</v>
      </c>
      <c r="BB63" s="103">
        <f>ROUND(SUM(BB64:BB65),2)</f>
        <v>0</v>
      </c>
      <c r="BC63" s="103">
        <f>ROUND(SUM(BC64:BC65),2)</f>
        <v>0</v>
      </c>
      <c r="BD63" s="105">
        <f>ROUND(SUM(BD64:BD65),2)</f>
        <v>0</v>
      </c>
      <c r="BS63" s="106" t="s">
        <v>71</v>
      </c>
      <c r="BT63" s="106" t="s">
        <v>82</v>
      </c>
      <c r="BV63" s="106" t="s">
        <v>74</v>
      </c>
      <c r="BW63" s="106" t="s">
        <v>108</v>
      </c>
      <c r="BX63" s="106" t="s">
        <v>88</v>
      </c>
      <c r="CL63" s="106" t="s">
        <v>19</v>
      </c>
    </row>
    <row r="64" spans="1:91" s="4" customFormat="1" ht="16.5" customHeight="1">
      <c r="A64" s="89" t="s">
        <v>76</v>
      </c>
      <c r="B64" s="54"/>
      <c r="C64" s="100"/>
      <c r="D64" s="100"/>
      <c r="E64" s="100"/>
      <c r="F64" s="374" t="s">
        <v>106</v>
      </c>
      <c r="G64" s="374"/>
      <c r="H64" s="374"/>
      <c r="I64" s="374"/>
      <c r="J64" s="374"/>
      <c r="K64" s="100"/>
      <c r="L64" s="374" t="s">
        <v>107</v>
      </c>
      <c r="M64" s="374"/>
      <c r="N64" s="374"/>
      <c r="O64" s="374"/>
      <c r="P64" s="374"/>
      <c r="Q64" s="374"/>
      <c r="R64" s="374"/>
      <c r="S64" s="374"/>
      <c r="T64" s="374"/>
      <c r="U64" s="374"/>
      <c r="V64" s="374"/>
      <c r="W64" s="374"/>
      <c r="X64" s="374"/>
      <c r="Y64" s="374"/>
      <c r="Z64" s="374"/>
      <c r="AA64" s="374"/>
      <c r="AB64" s="374"/>
      <c r="AC64" s="374"/>
      <c r="AD64" s="374"/>
      <c r="AE64" s="374"/>
      <c r="AF64" s="374"/>
      <c r="AG64" s="404">
        <f>'D.4.3. - Silnoproudá elek...'!J32</f>
        <v>0</v>
      </c>
      <c r="AH64" s="405"/>
      <c r="AI64" s="405"/>
      <c r="AJ64" s="405"/>
      <c r="AK64" s="405"/>
      <c r="AL64" s="405"/>
      <c r="AM64" s="405"/>
      <c r="AN64" s="404">
        <f t="shared" si="0"/>
        <v>0</v>
      </c>
      <c r="AO64" s="405"/>
      <c r="AP64" s="405"/>
      <c r="AQ64" s="101" t="s">
        <v>91</v>
      </c>
      <c r="AR64" s="56"/>
      <c r="AS64" s="102">
        <v>0</v>
      </c>
      <c r="AT64" s="103">
        <f t="shared" si="1"/>
        <v>0</v>
      </c>
      <c r="AU64" s="104">
        <f>'D.4.3. - Silnoproudá elek...'!P95</f>
        <v>0</v>
      </c>
      <c r="AV64" s="103">
        <f>'D.4.3. - Silnoproudá elek...'!J35</f>
        <v>0</v>
      </c>
      <c r="AW64" s="103">
        <f>'D.4.3. - Silnoproudá elek...'!J36</f>
        <v>0</v>
      </c>
      <c r="AX64" s="103">
        <f>'D.4.3. - Silnoproudá elek...'!J37</f>
        <v>0</v>
      </c>
      <c r="AY64" s="103">
        <f>'D.4.3. - Silnoproudá elek...'!J38</f>
        <v>0</v>
      </c>
      <c r="AZ64" s="103">
        <f>'D.4.3. - Silnoproudá elek...'!F35</f>
        <v>0</v>
      </c>
      <c r="BA64" s="103">
        <f>'D.4.3. - Silnoproudá elek...'!F36</f>
        <v>0</v>
      </c>
      <c r="BB64" s="103">
        <f>'D.4.3. - Silnoproudá elek...'!F37</f>
        <v>0</v>
      </c>
      <c r="BC64" s="103">
        <f>'D.4.3. - Silnoproudá elek...'!F38</f>
        <v>0</v>
      </c>
      <c r="BD64" s="105">
        <f>'D.4.3. - Silnoproudá elek...'!F39</f>
        <v>0</v>
      </c>
      <c r="BT64" s="106" t="s">
        <v>95</v>
      </c>
      <c r="BU64" s="106" t="s">
        <v>109</v>
      </c>
      <c r="BV64" s="106" t="s">
        <v>74</v>
      </c>
      <c r="BW64" s="106" t="s">
        <v>108</v>
      </c>
      <c r="BX64" s="106" t="s">
        <v>88</v>
      </c>
      <c r="CL64" s="106" t="s">
        <v>19</v>
      </c>
    </row>
    <row r="65" spans="1:91" s="4" customFormat="1" ht="16.5" customHeight="1">
      <c r="A65" s="89" t="s">
        <v>76</v>
      </c>
      <c r="B65" s="54"/>
      <c r="C65" s="100"/>
      <c r="D65" s="100"/>
      <c r="E65" s="100"/>
      <c r="F65" s="374" t="s">
        <v>110</v>
      </c>
      <c r="G65" s="374"/>
      <c r="H65" s="374"/>
      <c r="I65" s="374"/>
      <c r="J65" s="374"/>
      <c r="K65" s="100"/>
      <c r="L65" s="374" t="s">
        <v>111</v>
      </c>
      <c r="M65" s="374"/>
      <c r="N65" s="374"/>
      <c r="O65" s="374"/>
      <c r="P65" s="374"/>
      <c r="Q65" s="374"/>
      <c r="R65" s="374"/>
      <c r="S65" s="374"/>
      <c r="T65" s="374"/>
      <c r="U65" s="374"/>
      <c r="V65" s="374"/>
      <c r="W65" s="374"/>
      <c r="X65" s="374"/>
      <c r="Y65" s="374"/>
      <c r="Z65" s="374"/>
      <c r="AA65" s="374"/>
      <c r="AB65" s="374"/>
      <c r="AC65" s="374"/>
      <c r="AD65" s="374"/>
      <c r="AE65" s="374"/>
      <c r="AF65" s="374"/>
      <c r="AG65" s="404">
        <f>'D.4.3.1. - Silnoproudá el...'!J34</f>
        <v>0</v>
      </c>
      <c r="AH65" s="405"/>
      <c r="AI65" s="405"/>
      <c r="AJ65" s="405"/>
      <c r="AK65" s="405"/>
      <c r="AL65" s="405"/>
      <c r="AM65" s="405"/>
      <c r="AN65" s="404">
        <f t="shared" si="0"/>
        <v>0</v>
      </c>
      <c r="AO65" s="405"/>
      <c r="AP65" s="405"/>
      <c r="AQ65" s="101" t="s">
        <v>91</v>
      </c>
      <c r="AR65" s="56"/>
      <c r="AS65" s="102">
        <v>0</v>
      </c>
      <c r="AT65" s="103">
        <f t="shared" si="1"/>
        <v>0</v>
      </c>
      <c r="AU65" s="104">
        <f>'D.4.3.1. - Silnoproudá el...'!P94</f>
        <v>0</v>
      </c>
      <c r="AV65" s="103">
        <f>'D.4.3.1. - Silnoproudá el...'!J37</f>
        <v>0</v>
      </c>
      <c r="AW65" s="103">
        <f>'D.4.3.1. - Silnoproudá el...'!J38</f>
        <v>0</v>
      </c>
      <c r="AX65" s="103">
        <f>'D.4.3.1. - Silnoproudá el...'!J39</f>
        <v>0</v>
      </c>
      <c r="AY65" s="103">
        <f>'D.4.3.1. - Silnoproudá el...'!J40</f>
        <v>0</v>
      </c>
      <c r="AZ65" s="103">
        <f>'D.4.3.1. - Silnoproudá el...'!F37</f>
        <v>0</v>
      </c>
      <c r="BA65" s="103">
        <f>'D.4.3.1. - Silnoproudá el...'!F38</f>
        <v>0</v>
      </c>
      <c r="BB65" s="103">
        <f>'D.4.3.1. - Silnoproudá el...'!F39</f>
        <v>0</v>
      </c>
      <c r="BC65" s="103">
        <f>'D.4.3.1. - Silnoproudá el...'!F40</f>
        <v>0</v>
      </c>
      <c r="BD65" s="105">
        <f>'D.4.3.1. - Silnoproudá el...'!F41</f>
        <v>0</v>
      </c>
      <c r="BT65" s="106" t="s">
        <v>95</v>
      </c>
      <c r="BV65" s="106" t="s">
        <v>74</v>
      </c>
      <c r="BW65" s="106" t="s">
        <v>112</v>
      </c>
      <c r="BX65" s="106" t="s">
        <v>108</v>
      </c>
      <c r="CL65" s="106" t="s">
        <v>19</v>
      </c>
    </row>
    <row r="66" spans="1:91" s="4" customFormat="1" ht="16.5" customHeight="1">
      <c r="B66" s="54"/>
      <c r="C66" s="100"/>
      <c r="D66" s="100"/>
      <c r="E66" s="374" t="s">
        <v>113</v>
      </c>
      <c r="F66" s="374"/>
      <c r="G66" s="374"/>
      <c r="H66" s="374"/>
      <c r="I66" s="374"/>
      <c r="J66" s="100"/>
      <c r="K66" s="374" t="s">
        <v>114</v>
      </c>
      <c r="L66" s="374"/>
      <c r="M66" s="374"/>
      <c r="N66" s="374"/>
      <c r="O66" s="374"/>
      <c r="P66" s="374"/>
      <c r="Q66" s="374"/>
      <c r="R66" s="374"/>
      <c r="S66" s="374"/>
      <c r="T66" s="374"/>
      <c r="U66" s="374"/>
      <c r="V66" s="374"/>
      <c r="W66" s="374"/>
      <c r="X66" s="374"/>
      <c r="Y66" s="374"/>
      <c r="Z66" s="374"/>
      <c r="AA66" s="374"/>
      <c r="AB66" s="374"/>
      <c r="AC66" s="374"/>
      <c r="AD66" s="374"/>
      <c r="AE66" s="374"/>
      <c r="AF66" s="374"/>
      <c r="AG66" s="406">
        <f>ROUND(SUM(AG67:AG69),2)</f>
        <v>0</v>
      </c>
      <c r="AH66" s="405"/>
      <c r="AI66" s="405"/>
      <c r="AJ66" s="405"/>
      <c r="AK66" s="405"/>
      <c r="AL66" s="405"/>
      <c r="AM66" s="405"/>
      <c r="AN66" s="404">
        <f t="shared" si="0"/>
        <v>0</v>
      </c>
      <c r="AO66" s="405"/>
      <c r="AP66" s="405"/>
      <c r="AQ66" s="101" t="s">
        <v>91</v>
      </c>
      <c r="AR66" s="56"/>
      <c r="AS66" s="102">
        <f>ROUND(SUM(AS67:AS69),2)</f>
        <v>0</v>
      </c>
      <c r="AT66" s="103">
        <f t="shared" si="1"/>
        <v>0</v>
      </c>
      <c r="AU66" s="104">
        <f>ROUND(SUM(AU67:AU69),5)</f>
        <v>0</v>
      </c>
      <c r="AV66" s="103">
        <f>ROUND(AZ66*L29,2)</f>
        <v>0</v>
      </c>
      <c r="AW66" s="103">
        <f>ROUND(BA66*L30,2)</f>
        <v>0</v>
      </c>
      <c r="AX66" s="103">
        <f>ROUND(BB66*L29,2)</f>
        <v>0</v>
      </c>
      <c r="AY66" s="103">
        <f>ROUND(BC66*L30,2)</f>
        <v>0</v>
      </c>
      <c r="AZ66" s="103">
        <f>ROUND(SUM(AZ67:AZ69),2)</f>
        <v>0</v>
      </c>
      <c r="BA66" s="103">
        <f>ROUND(SUM(BA67:BA69),2)</f>
        <v>0</v>
      </c>
      <c r="BB66" s="103">
        <f>ROUND(SUM(BB67:BB69),2)</f>
        <v>0</v>
      </c>
      <c r="BC66" s="103">
        <f>ROUND(SUM(BC67:BC69),2)</f>
        <v>0</v>
      </c>
      <c r="BD66" s="105">
        <f>ROUND(SUM(BD67:BD69),2)</f>
        <v>0</v>
      </c>
      <c r="BS66" s="106" t="s">
        <v>71</v>
      </c>
      <c r="BT66" s="106" t="s">
        <v>82</v>
      </c>
      <c r="BU66" s="106" t="s">
        <v>73</v>
      </c>
      <c r="BV66" s="106" t="s">
        <v>74</v>
      </c>
      <c r="BW66" s="106" t="s">
        <v>115</v>
      </c>
      <c r="BX66" s="106" t="s">
        <v>88</v>
      </c>
      <c r="CL66" s="106" t="s">
        <v>19</v>
      </c>
    </row>
    <row r="67" spans="1:91" s="4" customFormat="1" ht="16.5" customHeight="1">
      <c r="A67" s="89" t="s">
        <v>76</v>
      </c>
      <c r="B67" s="54"/>
      <c r="C67" s="100"/>
      <c r="D67" s="100"/>
      <c r="E67" s="100"/>
      <c r="F67" s="374" t="s">
        <v>116</v>
      </c>
      <c r="G67" s="374"/>
      <c r="H67" s="374"/>
      <c r="I67" s="374"/>
      <c r="J67" s="374"/>
      <c r="K67" s="100"/>
      <c r="L67" s="374" t="s">
        <v>117</v>
      </c>
      <c r="M67" s="374"/>
      <c r="N67" s="374"/>
      <c r="O67" s="374"/>
      <c r="P67" s="374"/>
      <c r="Q67" s="374"/>
      <c r="R67" s="374"/>
      <c r="S67" s="374"/>
      <c r="T67" s="374"/>
      <c r="U67" s="374"/>
      <c r="V67" s="374"/>
      <c r="W67" s="374"/>
      <c r="X67" s="374"/>
      <c r="Y67" s="374"/>
      <c r="Z67" s="374"/>
      <c r="AA67" s="374"/>
      <c r="AB67" s="374"/>
      <c r="AC67" s="374"/>
      <c r="AD67" s="374"/>
      <c r="AE67" s="374"/>
      <c r="AF67" s="374"/>
      <c r="AG67" s="404">
        <f>'D.4.4.1. - PZTS'!J34</f>
        <v>0</v>
      </c>
      <c r="AH67" s="405"/>
      <c r="AI67" s="405"/>
      <c r="AJ67" s="405"/>
      <c r="AK67" s="405"/>
      <c r="AL67" s="405"/>
      <c r="AM67" s="405"/>
      <c r="AN67" s="404">
        <f t="shared" si="0"/>
        <v>0</v>
      </c>
      <c r="AO67" s="405"/>
      <c r="AP67" s="405"/>
      <c r="AQ67" s="101" t="s">
        <v>91</v>
      </c>
      <c r="AR67" s="56"/>
      <c r="AS67" s="102">
        <v>0</v>
      </c>
      <c r="AT67" s="103">
        <f t="shared" si="1"/>
        <v>0</v>
      </c>
      <c r="AU67" s="104">
        <f>'D.4.4.1. - PZTS'!P95</f>
        <v>0</v>
      </c>
      <c r="AV67" s="103">
        <f>'D.4.4.1. - PZTS'!J37</f>
        <v>0</v>
      </c>
      <c r="AW67" s="103">
        <f>'D.4.4.1. - PZTS'!J38</f>
        <v>0</v>
      </c>
      <c r="AX67" s="103">
        <f>'D.4.4.1. - PZTS'!J39</f>
        <v>0</v>
      </c>
      <c r="AY67" s="103">
        <f>'D.4.4.1. - PZTS'!J40</f>
        <v>0</v>
      </c>
      <c r="AZ67" s="103">
        <f>'D.4.4.1. - PZTS'!F37</f>
        <v>0</v>
      </c>
      <c r="BA67" s="103">
        <f>'D.4.4.1. - PZTS'!F38</f>
        <v>0</v>
      </c>
      <c r="BB67" s="103">
        <f>'D.4.4.1. - PZTS'!F39</f>
        <v>0</v>
      </c>
      <c r="BC67" s="103">
        <f>'D.4.4.1. - PZTS'!F40</f>
        <v>0</v>
      </c>
      <c r="BD67" s="105">
        <f>'D.4.4.1. - PZTS'!F41</f>
        <v>0</v>
      </c>
      <c r="BT67" s="106" t="s">
        <v>95</v>
      </c>
      <c r="BV67" s="106" t="s">
        <v>74</v>
      </c>
      <c r="BW67" s="106" t="s">
        <v>118</v>
      </c>
      <c r="BX67" s="106" t="s">
        <v>115</v>
      </c>
      <c r="CL67" s="106" t="s">
        <v>19</v>
      </c>
    </row>
    <row r="68" spans="1:91" s="4" customFormat="1" ht="16.5" customHeight="1">
      <c r="A68" s="89" t="s">
        <v>76</v>
      </c>
      <c r="B68" s="54"/>
      <c r="C68" s="100"/>
      <c r="D68" s="100"/>
      <c r="E68" s="100"/>
      <c r="F68" s="374" t="s">
        <v>119</v>
      </c>
      <c r="G68" s="374"/>
      <c r="H68" s="374"/>
      <c r="I68" s="374"/>
      <c r="J68" s="374"/>
      <c r="K68" s="100"/>
      <c r="L68" s="374" t="s">
        <v>120</v>
      </c>
      <c r="M68" s="374"/>
      <c r="N68" s="374"/>
      <c r="O68" s="374"/>
      <c r="P68" s="374"/>
      <c r="Q68" s="374"/>
      <c r="R68" s="374"/>
      <c r="S68" s="374"/>
      <c r="T68" s="374"/>
      <c r="U68" s="374"/>
      <c r="V68" s="374"/>
      <c r="W68" s="374"/>
      <c r="X68" s="374"/>
      <c r="Y68" s="374"/>
      <c r="Z68" s="374"/>
      <c r="AA68" s="374"/>
      <c r="AB68" s="374"/>
      <c r="AC68" s="374"/>
      <c r="AD68" s="374"/>
      <c r="AE68" s="374"/>
      <c r="AF68" s="374"/>
      <c r="AG68" s="404">
        <f>'D.4.4.2. - DVT'!J34</f>
        <v>0</v>
      </c>
      <c r="AH68" s="405"/>
      <c r="AI68" s="405"/>
      <c r="AJ68" s="405"/>
      <c r="AK68" s="405"/>
      <c r="AL68" s="405"/>
      <c r="AM68" s="405"/>
      <c r="AN68" s="404">
        <f t="shared" si="0"/>
        <v>0</v>
      </c>
      <c r="AO68" s="405"/>
      <c r="AP68" s="405"/>
      <c r="AQ68" s="101" t="s">
        <v>91</v>
      </c>
      <c r="AR68" s="56"/>
      <c r="AS68" s="102">
        <v>0</v>
      </c>
      <c r="AT68" s="103">
        <f t="shared" si="1"/>
        <v>0</v>
      </c>
      <c r="AU68" s="104">
        <f>'D.4.4.2. - DVT'!P95</f>
        <v>0</v>
      </c>
      <c r="AV68" s="103">
        <f>'D.4.4.2. - DVT'!J37</f>
        <v>0</v>
      </c>
      <c r="AW68" s="103">
        <f>'D.4.4.2. - DVT'!J38</f>
        <v>0</v>
      </c>
      <c r="AX68" s="103">
        <f>'D.4.4.2. - DVT'!J39</f>
        <v>0</v>
      </c>
      <c r="AY68" s="103">
        <f>'D.4.4.2. - DVT'!J40</f>
        <v>0</v>
      </c>
      <c r="AZ68" s="103">
        <f>'D.4.4.2. - DVT'!F37</f>
        <v>0</v>
      </c>
      <c r="BA68" s="103">
        <f>'D.4.4.2. - DVT'!F38</f>
        <v>0</v>
      </c>
      <c r="BB68" s="103">
        <f>'D.4.4.2. - DVT'!F39</f>
        <v>0</v>
      </c>
      <c r="BC68" s="103">
        <f>'D.4.4.2. - DVT'!F40</f>
        <v>0</v>
      </c>
      <c r="BD68" s="105">
        <f>'D.4.4.2. - DVT'!F41</f>
        <v>0</v>
      </c>
      <c r="BT68" s="106" t="s">
        <v>95</v>
      </c>
      <c r="BV68" s="106" t="s">
        <v>74</v>
      </c>
      <c r="BW68" s="106" t="s">
        <v>121</v>
      </c>
      <c r="BX68" s="106" t="s">
        <v>115</v>
      </c>
      <c r="CL68" s="106" t="s">
        <v>19</v>
      </c>
    </row>
    <row r="69" spans="1:91" s="4" customFormat="1" ht="16.5" customHeight="1">
      <c r="A69" s="89" t="s">
        <v>76</v>
      </c>
      <c r="B69" s="54"/>
      <c r="C69" s="100"/>
      <c r="D69" s="100"/>
      <c r="E69" s="100"/>
      <c r="F69" s="374" t="s">
        <v>122</v>
      </c>
      <c r="G69" s="374"/>
      <c r="H69" s="374"/>
      <c r="I69" s="374"/>
      <c r="J69" s="374"/>
      <c r="K69" s="100"/>
      <c r="L69" s="374" t="s">
        <v>123</v>
      </c>
      <c r="M69" s="374"/>
      <c r="N69" s="374"/>
      <c r="O69" s="374"/>
      <c r="P69" s="374"/>
      <c r="Q69" s="374"/>
      <c r="R69" s="374"/>
      <c r="S69" s="374"/>
      <c r="T69" s="374"/>
      <c r="U69" s="374"/>
      <c r="V69" s="374"/>
      <c r="W69" s="374"/>
      <c r="X69" s="374"/>
      <c r="Y69" s="374"/>
      <c r="Z69" s="374"/>
      <c r="AA69" s="374"/>
      <c r="AB69" s="374"/>
      <c r="AC69" s="374"/>
      <c r="AD69" s="374"/>
      <c r="AE69" s="374"/>
      <c r="AF69" s="374"/>
      <c r="AG69" s="404">
        <f>'D.4.4.3. - DATA'!J34</f>
        <v>0</v>
      </c>
      <c r="AH69" s="405"/>
      <c r="AI69" s="405"/>
      <c r="AJ69" s="405"/>
      <c r="AK69" s="405"/>
      <c r="AL69" s="405"/>
      <c r="AM69" s="405"/>
      <c r="AN69" s="404">
        <f t="shared" si="0"/>
        <v>0</v>
      </c>
      <c r="AO69" s="405"/>
      <c r="AP69" s="405"/>
      <c r="AQ69" s="101" t="s">
        <v>91</v>
      </c>
      <c r="AR69" s="56"/>
      <c r="AS69" s="102">
        <v>0</v>
      </c>
      <c r="AT69" s="103">
        <f t="shared" si="1"/>
        <v>0</v>
      </c>
      <c r="AU69" s="104">
        <f>'D.4.4.3. - DATA'!P95</f>
        <v>0</v>
      </c>
      <c r="AV69" s="103">
        <f>'D.4.4.3. - DATA'!J37</f>
        <v>0</v>
      </c>
      <c r="AW69" s="103">
        <f>'D.4.4.3. - DATA'!J38</f>
        <v>0</v>
      </c>
      <c r="AX69" s="103">
        <f>'D.4.4.3. - DATA'!J39</f>
        <v>0</v>
      </c>
      <c r="AY69" s="103">
        <f>'D.4.4.3. - DATA'!J40</f>
        <v>0</v>
      </c>
      <c r="AZ69" s="103">
        <f>'D.4.4.3. - DATA'!F37</f>
        <v>0</v>
      </c>
      <c r="BA69" s="103">
        <f>'D.4.4.3. - DATA'!F38</f>
        <v>0</v>
      </c>
      <c r="BB69" s="103">
        <f>'D.4.4.3. - DATA'!F39</f>
        <v>0</v>
      </c>
      <c r="BC69" s="103">
        <f>'D.4.4.3. - DATA'!F40</f>
        <v>0</v>
      </c>
      <c r="BD69" s="105">
        <f>'D.4.4.3. - DATA'!F41</f>
        <v>0</v>
      </c>
      <c r="BT69" s="106" t="s">
        <v>95</v>
      </c>
      <c r="BV69" s="106" t="s">
        <v>74</v>
      </c>
      <c r="BW69" s="106" t="s">
        <v>124</v>
      </c>
      <c r="BX69" s="106" t="s">
        <v>115</v>
      </c>
      <c r="CL69" s="106" t="s">
        <v>19</v>
      </c>
    </row>
    <row r="70" spans="1:91" s="7" customFormat="1" ht="16.5" customHeight="1">
      <c r="A70" s="89" t="s">
        <v>76</v>
      </c>
      <c r="B70" s="90"/>
      <c r="C70" s="91"/>
      <c r="D70" s="373" t="s">
        <v>125</v>
      </c>
      <c r="E70" s="373"/>
      <c r="F70" s="373"/>
      <c r="G70" s="373"/>
      <c r="H70" s="373"/>
      <c r="I70" s="92"/>
      <c r="J70" s="373" t="s">
        <v>126</v>
      </c>
      <c r="K70" s="373"/>
      <c r="L70" s="373"/>
      <c r="M70" s="373"/>
      <c r="N70" s="373"/>
      <c r="O70" s="373"/>
      <c r="P70" s="373"/>
      <c r="Q70" s="373"/>
      <c r="R70" s="373"/>
      <c r="S70" s="373"/>
      <c r="T70" s="373"/>
      <c r="U70" s="373"/>
      <c r="V70" s="373"/>
      <c r="W70" s="373"/>
      <c r="X70" s="373"/>
      <c r="Y70" s="373"/>
      <c r="Z70" s="373"/>
      <c r="AA70" s="373"/>
      <c r="AB70" s="373"/>
      <c r="AC70" s="373"/>
      <c r="AD70" s="373"/>
      <c r="AE70" s="373"/>
      <c r="AF70" s="373"/>
      <c r="AG70" s="377">
        <f>'D5 - Terénní a sadové úpr...'!J30</f>
        <v>0</v>
      </c>
      <c r="AH70" s="378"/>
      <c r="AI70" s="378"/>
      <c r="AJ70" s="378"/>
      <c r="AK70" s="378"/>
      <c r="AL70" s="378"/>
      <c r="AM70" s="378"/>
      <c r="AN70" s="377">
        <f t="shared" si="0"/>
        <v>0</v>
      </c>
      <c r="AO70" s="378"/>
      <c r="AP70" s="378"/>
      <c r="AQ70" s="93" t="s">
        <v>79</v>
      </c>
      <c r="AR70" s="94"/>
      <c r="AS70" s="95">
        <v>0</v>
      </c>
      <c r="AT70" s="96">
        <f t="shared" si="1"/>
        <v>0</v>
      </c>
      <c r="AU70" s="97">
        <f>'D5 - Terénní a sadové úpr...'!P95</f>
        <v>0</v>
      </c>
      <c r="AV70" s="96">
        <f>'D5 - Terénní a sadové úpr...'!J33</f>
        <v>0</v>
      </c>
      <c r="AW70" s="96">
        <f>'D5 - Terénní a sadové úpr...'!J34</f>
        <v>0</v>
      </c>
      <c r="AX70" s="96">
        <f>'D5 - Terénní a sadové úpr...'!J35</f>
        <v>0</v>
      </c>
      <c r="AY70" s="96">
        <f>'D5 - Terénní a sadové úpr...'!J36</f>
        <v>0</v>
      </c>
      <c r="AZ70" s="96">
        <f>'D5 - Terénní a sadové úpr...'!F33</f>
        <v>0</v>
      </c>
      <c r="BA70" s="96">
        <f>'D5 - Terénní a sadové úpr...'!F34</f>
        <v>0</v>
      </c>
      <c r="BB70" s="96">
        <f>'D5 - Terénní a sadové úpr...'!F35</f>
        <v>0</v>
      </c>
      <c r="BC70" s="96">
        <f>'D5 - Terénní a sadové úpr...'!F36</f>
        <v>0</v>
      </c>
      <c r="BD70" s="98">
        <f>'D5 - Terénní a sadové úpr...'!F37</f>
        <v>0</v>
      </c>
      <c r="BT70" s="99" t="s">
        <v>80</v>
      </c>
      <c r="BV70" s="99" t="s">
        <v>74</v>
      </c>
      <c r="BW70" s="99" t="s">
        <v>127</v>
      </c>
      <c r="BX70" s="99" t="s">
        <v>5</v>
      </c>
      <c r="CL70" s="99" t="s">
        <v>19</v>
      </c>
      <c r="CM70" s="99" t="s">
        <v>82</v>
      </c>
    </row>
    <row r="71" spans="1:91" s="7" customFormat="1" ht="16.5" customHeight="1">
      <c r="A71" s="89" t="s">
        <v>76</v>
      </c>
      <c r="B71" s="90"/>
      <c r="C71" s="91"/>
      <c r="D71" s="373" t="s">
        <v>128</v>
      </c>
      <c r="E71" s="373"/>
      <c r="F71" s="373"/>
      <c r="G71" s="373"/>
      <c r="H71" s="373"/>
      <c r="I71" s="92"/>
      <c r="J71" s="373" t="s">
        <v>129</v>
      </c>
      <c r="K71" s="373"/>
      <c r="L71" s="373"/>
      <c r="M71" s="373"/>
      <c r="N71" s="373"/>
      <c r="O71" s="373"/>
      <c r="P71" s="373"/>
      <c r="Q71" s="373"/>
      <c r="R71" s="373"/>
      <c r="S71" s="373"/>
      <c r="T71" s="373"/>
      <c r="U71" s="373"/>
      <c r="V71" s="373"/>
      <c r="W71" s="373"/>
      <c r="X71" s="373"/>
      <c r="Y71" s="373"/>
      <c r="Z71" s="373"/>
      <c r="AA71" s="373"/>
      <c r="AB71" s="373"/>
      <c r="AC71" s="373"/>
      <c r="AD71" s="373"/>
      <c r="AE71" s="373"/>
      <c r="AF71" s="373"/>
      <c r="AG71" s="377">
        <f>'VON - Vedlejší a ostatní ...'!J30</f>
        <v>0</v>
      </c>
      <c r="AH71" s="378"/>
      <c r="AI71" s="378"/>
      <c r="AJ71" s="378"/>
      <c r="AK71" s="378"/>
      <c r="AL71" s="378"/>
      <c r="AM71" s="378"/>
      <c r="AN71" s="377">
        <f t="shared" si="0"/>
        <v>0</v>
      </c>
      <c r="AO71" s="378"/>
      <c r="AP71" s="378"/>
      <c r="AQ71" s="93" t="s">
        <v>79</v>
      </c>
      <c r="AR71" s="94"/>
      <c r="AS71" s="107">
        <v>0</v>
      </c>
      <c r="AT71" s="108">
        <f t="shared" si="1"/>
        <v>0</v>
      </c>
      <c r="AU71" s="109">
        <f>'VON - Vedlejší a ostatní ...'!P82</f>
        <v>0</v>
      </c>
      <c r="AV71" s="108">
        <f>'VON - Vedlejší a ostatní ...'!J33</f>
        <v>0</v>
      </c>
      <c r="AW71" s="108">
        <f>'VON - Vedlejší a ostatní ...'!J34</f>
        <v>0</v>
      </c>
      <c r="AX71" s="108">
        <f>'VON - Vedlejší a ostatní ...'!J35</f>
        <v>0</v>
      </c>
      <c r="AY71" s="108">
        <f>'VON - Vedlejší a ostatní ...'!J36</f>
        <v>0</v>
      </c>
      <c r="AZ71" s="108">
        <f>'VON - Vedlejší a ostatní ...'!F33</f>
        <v>0</v>
      </c>
      <c r="BA71" s="108">
        <f>'VON - Vedlejší a ostatní ...'!F34</f>
        <v>0</v>
      </c>
      <c r="BB71" s="108">
        <f>'VON - Vedlejší a ostatní ...'!F35</f>
        <v>0</v>
      </c>
      <c r="BC71" s="108">
        <f>'VON - Vedlejší a ostatní ...'!F36</f>
        <v>0</v>
      </c>
      <c r="BD71" s="110">
        <f>'VON - Vedlejší a ostatní ...'!F37</f>
        <v>0</v>
      </c>
      <c r="BT71" s="99" t="s">
        <v>80</v>
      </c>
      <c r="BV71" s="99" t="s">
        <v>74</v>
      </c>
      <c r="BW71" s="99" t="s">
        <v>130</v>
      </c>
      <c r="BX71" s="99" t="s">
        <v>5</v>
      </c>
      <c r="CL71" s="99" t="s">
        <v>19</v>
      </c>
      <c r="CM71" s="99" t="s">
        <v>82</v>
      </c>
    </row>
    <row r="72" spans="1:91" s="2" customFormat="1" ht="30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42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</row>
    <row r="73" spans="1:91" s="2" customFormat="1" ht="6.95" customHeight="1">
      <c r="A73" s="37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42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</row>
  </sheetData>
  <sheetProtection algorithmName="SHA-512" hashValue="0/wxEvvVCOC1z46MkBl5M3tovjBCwaAu4rP9awu+kadV4NJ+cT+3UuEl7OokN+T1R5pi4SvjfNhTQzns1fWp3A==" saltValue="7EQO280oGUEjuASClW1QU5mvsyYbiwoZmMJzto03fXznmHSSU2jmtNxR277fCCG0gM5nzolwVCo8EXG100hL5A==" spinCount="100000" sheet="1" objects="1" scenarios="1" formatColumns="0" formatRows="0"/>
  <mergeCells count="106">
    <mergeCell ref="AN69:AP69"/>
    <mergeCell ref="AG69:AM69"/>
    <mergeCell ref="AN70:AP70"/>
    <mergeCell ref="AG70:AM70"/>
    <mergeCell ref="AN71:AP71"/>
    <mergeCell ref="AG71:AM71"/>
    <mergeCell ref="AN54:AP54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R2:BE2"/>
    <mergeCell ref="AG52:AM52"/>
    <mergeCell ref="AG64:AM64"/>
    <mergeCell ref="AG63:AM63"/>
    <mergeCell ref="AG62:AM62"/>
    <mergeCell ref="AG61:AM61"/>
    <mergeCell ref="AG57:AM57"/>
    <mergeCell ref="AG60:AM60"/>
    <mergeCell ref="AG58:AM58"/>
    <mergeCell ref="AG59:AM59"/>
    <mergeCell ref="AG55:AM55"/>
    <mergeCell ref="AG56:AM56"/>
    <mergeCell ref="AM47:AN47"/>
    <mergeCell ref="AM49:AP49"/>
    <mergeCell ref="AM50:AP50"/>
    <mergeCell ref="AN52:AP52"/>
    <mergeCell ref="AN62:AP62"/>
    <mergeCell ref="AN59:AP59"/>
    <mergeCell ref="AN61:AP61"/>
    <mergeCell ref="AN56:AP56"/>
    <mergeCell ref="AN60:AP60"/>
    <mergeCell ref="AN63:AP63"/>
    <mergeCell ref="AN64:AP64"/>
    <mergeCell ref="AN58:AP58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F69:J69"/>
    <mergeCell ref="L69:AF69"/>
    <mergeCell ref="D70:H70"/>
    <mergeCell ref="J70:AF70"/>
    <mergeCell ref="D71:H71"/>
    <mergeCell ref="J71:AF71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L45:AO45"/>
    <mergeCell ref="F65:J65"/>
    <mergeCell ref="L65:AF65"/>
    <mergeCell ref="E66:I66"/>
    <mergeCell ref="K66:AF66"/>
    <mergeCell ref="F67:J67"/>
    <mergeCell ref="L67:AF67"/>
    <mergeCell ref="F68:J68"/>
    <mergeCell ref="L68:AF68"/>
    <mergeCell ref="AN55:AP55"/>
    <mergeCell ref="AN57:AP57"/>
    <mergeCell ref="C52:G52"/>
    <mergeCell ref="D57:H57"/>
    <mergeCell ref="D56:H56"/>
    <mergeCell ref="D55:H55"/>
    <mergeCell ref="E63:I63"/>
    <mergeCell ref="E62:I62"/>
    <mergeCell ref="E58:I58"/>
    <mergeCell ref="F64:J64"/>
    <mergeCell ref="F59:J59"/>
    <mergeCell ref="F60:J60"/>
    <mergeCell ref="F61:J61"/>
    <mergeCell ref="I52:AF52"/>
    <mergeCell ref="J55:AF55"/>
    <mergeCell ref="J56:AF56"/>
    <mergeCell ref="J57:AF57"/>
    <mergeCell ref="K62:AF62"/>
    <mergeCell ref="K58:AF58"/>
    <mergeCell ref="K63:AF63"/>
    <mergeCell ref="L61:AF61"/>
    <mergeCell ref="L59:AF59"/>
    <mergeCell ref="L64:AF64"/>
    <mergeCell ref="L60:AF60"/>
  </mergeCells>
  <hyperlinks>
    <hyperlink ref="A55" location="'D1 - Architektonicko-stav...'!C2" display="/"/>
    <hyperlink ref="A56" location="'D2 - Konstrukční řešení '!C2" display="/"/>
    <hyperlink ref="A59" location="'D.4.1.1. - Vnitřní splašk...'!C2" display="/"/>
    <hyperlink ref="A60" location="'D.4.1.2. - Vnitřní dešťov...'!C2" display="/"/>
    <hyperlink ref="A61" location="'D.4.1.3. - Vnitřní vodovod'!C2" display="/"/>
    <hyperlink ref="A62" location="'D.4.2. - Zařízení vytápění'!C2" display="/"/>
    <hyperlink ref="A64" location="'D.4.3. - Silnoproudá elek...'!C2" display="/"/>
    <hyperlink ref="A65" location="'D.4.3.1. - Silnoproudá el...'!C2" display="/"/>
    <hyperlink ref="A67" location="'D.4.4.1. - PZTS'!C2" display="/"/>
    <hyperlink ref="A68" location="'D.4.4.2. - DVT'!C2" display="/"/>
    <hyperlink ref="A69" location="'D.4.4.3. - DATA'!C2" display="/"/>
    <hyperlink ref="A70" location="'D5 - Terénní a sadové úpr...'!C2" display="/"/>
    <hyperlink ref="A71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20" t="s">
        <v>81</v>
      </c>
      <c r="AZ2" s="111" t="s">
        <v>131</v>
      </c>
      <c r="BA2" s="111" t="s">
        <v>19</v>
      </c>
      <c r="BB2" s="111" t="s">
        <v>19</v>
      </c>
      <c r="BC2" s="111" t="s">
        <v>132</v>
      </c>
      <c r="BD2" s="111" t="s">
        <v>82</v>
      </c>
    </row>
    <row r="3" spans="1:5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  <c r="AZ3" s="111" t="s">
        <v>133</v>
      </c>
      <c r="BA3" s="111" t="s">
        <v>19</v>
      </c>
      <c r="BB3" s="111" t="s">
        <v>19</v>
      </c>
      <c r="BC3" s="111" t="s">
        <v>134</v>
      </c>
      <c r="BD3" s="111" t="s">
        <v>82</v>
      </c>
    </row>
    <row r="4" spans="1:56" s="1" customFormat="1" ht="24.95" customHeight="1">
      <c r="B4" s="23"/>
      <c r="D4" s="114" t="s">
        <v>135</v>
      </c>
      <c r="L4" s="23"/>
      <c r="M4" s="115" t="s">
        <v>10</v>
      </c>
      <c r="AT4" s="20" t="s">
        <v>4</v>
      </c>
      <c r="AZ4" s="111" t="s">
        <v>136</v>
      </c>
      <c r="BA4" s="111" t="s">
        <v>19</v>
      </c>
      <c r="BB4" s="111" t="s">
        <v>19</v>
      </c>
      <c r="BC4" s="111" t="s">
        <v>137</v>
      </c>
      <c r="BD4" s="111" t="s">
        <v>82</v>
      </c>
    </row>
    <row r="5" spans="1:56" s="1" customFormat="1" ht="6.95" customHeight="1">
      <c r="B5" s="23"/>
      <c r="L5" s="23"/>
      <c r="AZ5" s="111" t="s">
        <v>138</v>
      </c>
      <c r="BA5" s="111" t="s">
        <v>19</v>
      </c>
      <c r="BB5" s="111" t="s">
        <v>19</v>
      </c>
      <c r="BC5" s="111" t="s">
        <v>139</v>
      </c>
      <c r="BD5" s="111" t="s">
        <v>82</v>
      </c>
    </row>
    <row r="6" spans="1:56" s="1" customFormat="1" ht="12" customHeight="1">
      <c r="B6" s="23"/>
      <c r="D6" s="116" t="s">
        <v>16</v>
      </c>
      <c r="L6" s="23"/>
      <c r="AZ6" s="111" t="s">
        <v>140</v>
      </c>
      <c r="BA6" s="111" t="s">
        <v>19</v>
      </c>
      <c r="BB6" s="111" t="s">
        <v>19</v>
      </c>
      <c r="BC6" s="111" t="s">
        <v>141</v>
      </c>
      <c r="BD6" s="111" t="s">
        <v>82</v>
      </c>
    </row>
    <row r="7" spans="1:56" s="1" customFormat="1" ht="16.5" customHeight="1">
      <c r="B7" s="23"/>
      <c r="E7" s="421" t="str">
        <f>'Rekapitulace stavby'!K6</f>
        <v>DĚTSKÁ SKUPINA TURNOV</v>
      </c>
      <c r="F7" s="422"/>
      <c r="G7" s="422"/>
      <c r="H7" s="422"/>
      <c r="L7" s="23"/>
      <c r="AZ7" s="111" t="s">
        <v>142</v>
      </c>
      <c r="BA7" s="111" t="s">
        <v>19</v>
      </c>
      <c r="BB7" s="111" t="s">
        <v>19</v>
      </c>
      <c r="BC7" s="111" t="s">
        <v>143</v>
      </c>
      <c r="BD7" s="111" t="s">
        <v>82</v>
      </c>
    </row>
    <row r="8" spans="1:56" s="2" customFormat="1" ht="12" customHeight="1">
      <c r="A8" s="37"/>
      <c r="B8" s="42"/>
      <c r="C8" s="37"/>
      <c r="D8" s="116" t="s">
        <v>144</v>
      </c>
      <c r="E8" s="37"/>
      <c r="F8" s="37"/>
      <c r="G8" s="37"/>
      <c r="H8" s="37"/>
      <c r="I8" s="37"/>
      <c r="J8" s="37"/>
      <c r="K8" s="37"/>
      <c r="L8" s="11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Z8" s="111" t="s">
        <v>145</v>
      </c>
      <c r="BA8" s="111" t="s">
        <v>19</v>
      </c>
      <c r="BB8" s="111" t="s">
        <v>19</v>
      </c>
      <c r="BC8" s="111" t="s">
        <v>146</v>
      </c>
      <c r="BD8" s="111" t="s">
        <v>82</v>
      </c>
    </row>
    <row r="9" spans="1:56" s="2" customFormat="1" ht="16.5" customHeight="1">
      <c r="A9" s="37"/>
      <c r="B9" s="42"/>
      <c r="C9" s="37"/>
      <c r="D9" s="37"/>
      <c r="E9" s="423" t="s">
        <v>147</v>
      </c>
      <c r="F9" s="424"/>
      <c r="G9" s="424"/>
      <c r="H9" s="424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Z9" s="111" t="s">
        <v>148</v>
      </c>
      <c r="BA9" s="111" t="s">
        <v>19</v>
      </c>
      <c r="BB9" s="111" t="s">
        <v>19</v>
      </c>
      <c r="BC9" s="111" t="s">
        <v>149</v>
      </c>
      <c r="BD9" s="111" t="s">
        <v>82</v>
      </c>
    </row>
    <row r="10" spans="1:5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Z10" s="111" t="s">
        <v>150</v>
      </c>
      <c r="BA10" s="111" t="s">
        <v>19</v>
      </c>
      <c r="BB10" s="111" t="s">
        <v>19</v>
      </c>
      <c r="BC10" s="111" t="s">
        <v>151</v>
      </c>
      <c r="BD10" s="111" t="s">
        <v>82</v>
      </c>
    </row>
    <row r="11" spans="1:56" s="2" customFormat="1" ht="12" customHeight="1">
      <c r="A11" s="37"/>
      <c r="B11" s="42"/>
      <c r="C11" s="37"/>
      <c r="D11" s="116" t="s">
        <v>18</v>
      </c>
      <c r="E11" s="37"/>
      <c r="F11" s="106" t="s">
        <v>19</v>
      </c>
      <c r="G11" s="37"/>
      <c r="H11" s="37"/>
      <c r="I11" s="116" t="s">
        <v>20</v>
      </c>
      <c r="J11" s="106" t="s">
        <v>19</v>
      </c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Z11" s="111" t="s">
        <v>152</v>
      </c>
      <c r="BA11" s="111" t="s">
        <v>19</v>
      </c>
      <c r="BB11" s="111" t="s">
        <v>19</v>
      </c>
      <c r="BC11" s="111" t="s">
        <v>153</v>
      </c>
      <c r="BD11" s="111" t="s">
        <v>82</v>
      </c>
    </row>
    <row r="12" spans="1:56" s="2" customFormat="1" ht="12" customHeight="1">
      <c r="A12" s="37"/>
      <c r="B12" s="42"/>
      <c r="C12" s="37"/>
      <c r="D12" s="116" t="s">
        <v>21</v>
      </c>
      <c r="E12" s="37"/>
      <c r="F12" s="106" t="s">
        <v>22</v>
      </c>
      <c r="G12" s="37"/>
      <c r="H12" s="37"/>
      <c r="I12" s="116" t="s">
        <v>23</v>
      </c>
      <c r="J12" s="118" t="str">
        <f>'Rekapitulace stavby'!AN8</f>
        <v>3. 10. 2023</v>
      </c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Z12" s="111" t="s">
        <v>154</v>
      </c>
      <c r="BA12" s="111" t="s">
        <v>19</v>
      </c>
      <c r="BB12" s="111" t="s">
        <v>19</v>
      </c>
      <c r="BC12" s="111" t="s">
        <v>155</v>
      </c>
      <c r="BD12" s="111" t="s">
        <v>82</v>
      </c>
    </row>
    <row r="13" spans="1:5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Z13" s="111" t="s">
        <v>156</v>
      </c>
      <c r="BA13" s="111" t="s">
        <v>19</v>
      </c>
      <c r="BB13" s="111" t="s">
        <v>19</v>
      </c>
      <c r="BC13" s="111" t="s">
        <v>157</v>
      </c>
      <c r="BD13" s="111" t="s">
        <v>82</v>
      </c>
    </row>
    <row r="14" spans="1:56" s="2" customFormat="1" ht="12" customHeight="1">
      <c r="A14" s="37"/>
      <c r="B14" s="42"/>
      <c r="C14" s="37"/>
      <c r="D14" s="116" t="s">
        <v>25</v>
      </c>
      <c r="E14" s="37"/>
      <c r="F14" s="37"/>
      <c r="G14" s="37"/>
      <c r="H14" s="37"/>
      <c r="I14" s="116" t="s">
        <v>26</v>
      </c>
      <c r="J14" s="106" t="s">
        <v>19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Z14" s="111" t="s">
        <v>158</v>
      </c>
      <c r="BA14" s="111" t="s">
        <v>19</v>
      </c>
      <c r="BB14" s="111" t="s">
        <v>19</v>
      </c>
      <c r="BC14" s="111" t="s">
        <v>159</v>
      </c>
      <c r="BD14" s="111" t="s">
        <v>82</v>
      </c>
    </row>
    <row r="15" spans="1:56" s="2" customFormat="1" ht="18" customHeight="1">
      <c r="A15" s="37"/>
      <c r="B15" s="42"/>
      <c r="C15" s="37"/>
      <c r="D15" s="37"/>
      <c r="E15" s="106" t="s">
        <v>27</v>
      </c>
      <c r="F15" s="37"/>
      <c r="G15" s="37"/>
      <c r="H15" s="37"/>
      <c r="I15" s="116" t="s">
        <v>28</v>
      </c>
      <c r="J15" s="106" t="s">
        <v>19</v>
      </c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Z15" s="111" t="s">
        <v>160</v>
      </c>
      <c r="BA15" s="111" t="s">
        <v>19</v>
      </c>
      <c r="BB15" s="111" t="s">
        <v>19</v>
      </c>
      <c r="BC15" s="111" t="s">
        <v>161</v>
      </c>
      <c r="BD15" s="111" t="s">
        <v>82</v>
      </c>
    </row>
    <row r="16" spans="1:5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Z16" s="111" t="s">
        <v>162</v>
      </c>
      <c r="BA16" s="111" t="s">
        <v>19</v>
      </c>
      <c r="BB16" s="111" t="s">
        <v>19</v>
      </c>
      <c r="BC16" s="111" t="s">
        <v>163</v>
      </c>
      <c r="BD16" s="111" t="s">
        <v>82</v>
      </c>
    </row>
    <row r="17" spans="1:56" s="2" customFormat="1" ht="12" customHeight="1">
      <c r="A17" s="37"/>
      <c r="B17" s="42"/>
      <c r="C17" s="37"/>
      <c r="D17" s="116" t="s">
        <v>29</v>
      </c>
      <c r="E17" s="37"/>
      <c r="F17" s="37"/>
      <c r="G17" s="37"/>
      <c r="H17" s="37"/>
      <c r="I17" s="116" t="s">
        <v>26</v>
      </c>
      <c r="J17" s="33" t="str">
        <f>'Rekapitulace stavby'!AN13</f>
        <v>Vyplň údaj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Z17" s="111" t="s">
        <v>164</v>
      </c>
      <c r="BA17" s="111" t="s">
        <v>19</v>
      </c>
      <c r="BB17" s="111" t="s">
        <v>19</v>
      </c>
      <c r="BC17" s="111" t="s">
        <v>165</v>
      </c>
      <c r="BD17" s="111" t="s">
        <v>82</v>
      </c>
    </row>
    <row r="18" spans="1:56" s="2" customFormat="1" ht="18" customHeight="1">
      <c r="A18" s="37"/>
      <c r="B18" s="42"/>
      <c r="C18" s="37"/>
      <c r="D18" s="37"/>
      <c r="E18" s="425" t="str">
        <f>'Rekapitulace stavby'!E14</f>
        <v>Vyplň údaj</v>
      </c>
      <c r="F18" s="426"/>
      <c r="G18" s="426"/>
      <c r="H18" s="426"/>
      <c r="I18" s="116" t="s">
        <v>28</v>
      </c>
      <c r="J18" s="33" t="str">
        <f>'Rekapitulace stavby'!AN14</f>
        <v>Vyplň údaj</v>
      </c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Z18" s="111" t="s">
        <v>166</v>
      </c>
      <c r="BA18" s="111" t="s">
        <v>19</v>
      </c>
      <c r="BB18" s="111" t="s">
        <v>19</v>
      </c>
      <c r="BC18" s="111" t="s">
        <v>167</v>
      </c>
      <c r="BD18" s="111" t="s">
        <v>82</v>
      </c>
    </row>
    <row r="19" spans="1:56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56" s="2" customFormat="1" ht="12" customHeight="1">
      <c r="A20" s="37"/>
      <c r="B20" s="42"/>
      <c r="C20" s="37"/>
      <c r="D20" s="116" t="s">
        <v>31</v>
      </c>
      <c r="E20" s="37"/>
      <c r="F20" s="37"/>
      <c r="G20" s="37"/>
      <c r="H20" s="37"/>
      <c r="I20" s="116" t="s">
        <v>26</v>
      </c>
      <c r="J20" s="106" t="s">
        <v>19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56" s="2" customFormat="1" ht="18" customHeight="1">
      <c r="A21" s="37"/>
      <c r="B21" s="42"/>
      <c r="C21" s="37"/>
      <c r="D21" s="37"/>
      <c r="E21" s="106" t="s">
        <v>32</v>
      </c>
      <c r="F21" s="37"/>
      <c r="G21" s="37"/>
      <c r="H21" s="37"/>
      <c r="I21" s="116" t="s">
        <v>28</v>
      </c>
      <c r="J21" s="106" t="s">
        <v>19</v>
      </c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56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56" s="2" customFormat="1" ht="12" customHeight="1">
      <c r="A23" s="37"/>
      <c r="B23" s="42"/>
      <c r="C23" s="37"/>
      <c r="D23" s="116" t="s">
        <v>34</v>
      </c>
      <c r="E23" s="37"/>
      <c r="F23" s="37"/>
      <c r="G23" s="37"/>
      <c r="H23" s="37"/>
      <c r="I23" s="116" t="s">
        <v>26</v>
      </c>
      <c r="J23" s="106" t="s">
        <v>19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56" s="2" customFormat="1" ht="18" customHeight="1">
      <c r="A24" s="37"/>
      <c r="B24" s="42"/>
      <c r="C24" s="37"/>
      <c r="D24" s="37"/>
      <c r="E24" s="106" t="s">
        <v>35</v>
      </c>
      <c r="F24" s="37"/>
      <c r="G24" s="37"/>
      <c r="H24" s="37"/>
      <c r="I24" s="116" t="s">
        <v>28</v>
      </c>
      <c r="J24" s="106" t="s">
        <v>19</v>
      </c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56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56" s="2" customFormat="1" ht="12" customHeight="1">
      <c r="A26" s="37"/>
      <c r="B26" s="42"/>
      <c r="C26" s="37"/>
      <c r="D26" s="116" t="s">
        <v>36</v>
      </c>
      <c r="E26" s="37"/>
      <c r="F26" s="37"/>
      <c r="G26" s="37"/>
      <c r="H26" s="37"/>
      <c r="I26" s="37"/>
      <c r="J26" s="37"/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56" s="8" customFormat="1" ht="71.25" customHeight="1">
      <c r="A27" s="119"/>
      <c r="B27" s="120"/>
      <c r="C27" s="119"/>
      <c r="D27" s="119"/>
      <c r="E27" s="427" t="s">
        <v>37</v>
      </c>
      <c r="F27" s="427"/>
      <c r="G27" s="427"/>
      <c r="H27" s="427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56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56" s="2" customFormat="1" ht="6.95" customHeight="1">
      <c r="A29" s="37"/>
      <c r="B29" s="42"/>
      <c r="C29" s="37"/>
      <c r="D29" s="122"/>
      <c r="E29" s="122"/>
      <c r="F29" s="122"/>
      <c r="G29" s="122"/>
      <c r="H29" s="122"/>
      <c r="I29" s="122"/>
      <c r="J29" s="122"/>
      <c r="K29" s="122"/>
      <c r="L29" s="11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56" s="2" customFormat="1" ht="25.35" customHeight="1">
      <c r="A30" s="37"/>
      <c r="B30" s="42"/>
      <c r="C30" s="37"/>
      <c r="D30" s="123" t="s">
        <v>38</v>
      </c>
      <c r="E30" s="37"/>
      <c r="F30" s="37"/>
      <c r="G30" s="37"/>
      <c r="H30" s="37"/>
      <c r="I30" s="37"/>
      <c r="J30" s="124">
        <f>ROUND(J113, 2)</f>
        <v>0</v>
      </c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56" s="2" customFormat="1" ht="6.95" customHeight="1">
      <c r="A31" s="37"/>
      <c r="B31" s="42"/>
      <c r="C31" s="37"/>
      <c r="D31" s="122"/>
      <c r="E31" s="122"/>
      <c r="F31" s="122"/>
      <c r="G31" s="122"/>
      <c r="H31" s="122"/>
      <c r="I31" s="122"/>
      <c r="J31" s="122"/>
      <c r="K31" s="122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56" s="2" customFormat="1" ht="14.45" customHeight="1">
      <c r="A32" s="37"/>
      <c r="B32" s="42"/>
      <c r="C32" s="37"/>
      <c r="D32" s="37"/>
      <c r="E32" s="37"/>
      <c r="F32" s="125" t="s">
        <v>40</v>
      </c>
      <c r="G32" s="37"/>
      <c r="H32" s="37"/>
      <c r="I32" s="125" t="s">
        <v>39</v>
      </c>
      <c r="J32" s="125" t="s">
        <v>41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6" t="s">
        <v>42</v>
      </c>
      <c r="E33" s="116" t="s">
        <v>43</v>
      </c>
      <c r="F33" s="127">
        <f>ROUND((SUM(BE113:BE1542)),  2)</f>
        <v>0</v>
      </c>
      <c r="G33" s="37"/>
      <c r="H33" s="37"/>
      <c r="I33" s="128">
        <v>0.21</v>
      </c>
      <c r="J33" s="127">
        <f>ROUND(((SUM(BE113:BE1542))*I33),  2)</f>
        <v>0</v>
      </c>
      <c r="K33" s="37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16" t="s">
        <v>44</v>
      </c>
      <c r="F34" s="127">
        <f>ROUND((SUM(BF113:BF1542)),  2)</f>
        <v>0</v>
      </c>
      <c r="G34" s="37"/>
      <c r="H34" s="37"/>
      <c r="I34" s="128">
        <v>0.12</v>
      </c>
      <c r="J34" s="127">
        <f>ROUND(((SUM(BF113:BF1542))*I34),  2)</f>
        <v>0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16" t="s">
        <v>45</v>
      </c>
      <c r="F35" s="127">
        <f>ROUND((SUM(BG113:BG1542)),  2)</f>
        <v>0</v>
      </c>
      <c r="G35" s="37"/>
      <c r="H35" s="37"/>
      <c r="I35" s="128">
        <v>0.21</v>
      </c>
      <c r="J35" s="127">
        <f>0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16" t="s">
        <v>46</v>
      </c>
      <c r="F36" s="127">
        <f>ROUND((SUM(BH113:BH1542)),  2)</f>
        <v>0</v>
      </c>
      <c r="G36" s="37"/>
      <c r="H36" s="37"/>
      <c r="I36" s="128">
        <v>0.12</v>
      </c>
      <c r="J36" s="127">
        <f>0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47</v>
      </c>
      <c r="F37" s="127">
        <f>ROUND((SUM(BI113:BI1542)),  2)</f>
        <v>0</v>
      </c>
      <c r="G37" s="37"/>
      <c r="H37" s="37"/>
      <c r="I37" s="128">
        <v>0</v>
      </c>
      <c r="J37" s="127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9"/>
      <c r="D39" s="130" t="s">
        <v>48</v>
      </c>
      <c r="E39" s="131"/>
      <c r="F39" s="131"/>
      <c r="G39" s="132" t="s">
        <v>49</v>
      </c>
      <c r="H39" s="133" t="s">
        <v>50</v>
      </c>
      <c r="I39" s="131"/>
      <c r="J39" s="134">
        <f>SUM(J30:J37)</f>
        <v>0</v>
      </c>
      <c r="K39" s="135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6"/>
      <c r="C40" s="137"/>
      <c r="D40" s="137"/>
      <c r="E40" s="137"/>
      <c r="F40" s="137"/>
      <c r="G40" s="137"/>
      <c r="H40" s="137"/>
      <c r="I40" s="137"/>
      <c r="J40" s="137"/>
      <c r="K40" s="1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1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168</v>
      </c>
      <c r="D45" s="39"/>
      <c r="E45" s="39"/>
      <c r="F45" s="39"/>
      <c r="G45" s="39"/>
      <c r="H45" s="39"/>
      <c r="I45" s="39"/>
      <c r="J45" s="39"/>
      <c r="K45" s="39"/>
      <c r="L45" s="11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419" t="str">
        <f>E7</f>
        <v>DĚTSKÁ SKUPINA TURNOV</v>
      </c>
      <c r="F48" s="420"/>
      <c r="G48" s="420"/>
      <c r="H48" s="420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144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75" t="str">
        <f>E9</f>
        <v xml:space="preserve">D1 - Architektonicko-stavební řešení </v>
      </c>
      <c r="F50" s="418"/>
      <c r="G50" s="418"/>
      <c r="H50" s="418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parc.č. 1007/3, k.ú. Turnov</v>
      </c>
      <c r="G52" s="39"/>
      <c r="H52" s="39"/>
      <c r="I52" s="32" t="s">
        <v>23</v>
      </c>
      <c r="J52" s="62" t="str">
        <f>IF(J12="","",J12)</f>
        <v>3. 10. 2023</v>
      </c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2" t="s">
        <v>25</v>
      </c>
      <c r="D54" s="39"/>
      <c r="E54" s="39"/>
      <c r="F54" s="30" t="str">
        <f>E15</f>
        <v>Město Turnov</v>
      </c>
      <c r="G54" s="39"/>
      <c r="H54" s="39"/>
      <c r="I54" s="32" t="s">
        <v>31</v>
      </c>
      <c r="J54" s="35" t="str">
        <f>E21</f>
        <v>ING. ARCH. Tomáš Adámek</v>
      </c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29</v>
      </c>
      <c r="D55" s="39"/>
      <c r="E55" s="39"/>
      <c r="F55" s="30" t="str">
        <f>IF(E18="","",E18)</f>
        <v>Vyplň údaj</v>
      </c>
      <c r="G55" s="39"/>
      <c r="H55" s="39"/>
      <c r="I55" s="32" t="s">
        <v>34</v>
      </c>
      <c r="J55" s="35" t="str">
        <f>E24</f>
        <v>Michal Jirka</v>
      </c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40" t="s">
        <v>169</v>
      </c>
      <c r="D57" s="141"/>
      <c r="E57" s="141"/>
      <c r="F57" s="141"/>
      <c r="G57" s="141"/>
      <c r="H57" s="141"/>
      <c r="I57" s="141"/>
      <c r="J57" s="142" t="s">
        <v>170</v>
      </c>
      <c r="K57" s="141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43" t="s">
        <v>70</v>
      </c>
      <c r="D59" s="39"/>
      <c r="E59" s="39"/>
      <c r="F59" s="39"/>
      <c r="G59" s="39"/>
      <c r="H59" s="39"/>
      <c r="I59" s="39"/>
      <c r="J59" s="80">
        <f>J113</f>
        <v>0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171</v>
      </c>
    </row>
    <row r="60" spans="1:47" s="9" customFormat="1" ht="24.95" customHeight="1">
      <c r="B60" s="144"/>
      <c r="C60" s="145"/>
      <c r="D60" s="146" t="s">
        <v>172</v>
      </c>
      <c r="E60" s="147"/>
      <c r="F60" s="147"/>
      <c r="G60" s="147"/>
      <c r="H60" s="147"/>
      <c r="I60" s="147"/>
      <c r="J60" s="148">
        <f>J114</f>
        <v>0</v>
      </c>
      <c r="K60" s="145"/>
      <c r="L60" s="149"/>
    </row>
    <row r="61" spans="1:47" s="10" customFormat="1" ht="19.899999999999999" customHeight="1">
      <c r="B61" s="150"/>
      <c r="C61" s="100"/>
      <c r="D61" s="151" t="s">
        <v>173</v>
      </c>
      <c r="E61" s="152"/>
      <c r="F61" s="152"/>
      <c r="G61" s="152"/>
      <c r="H61" s="152"/>
      <c r="I61" s="152"/>
      <c r="J61" s="153">
        <f>J115</f>
        <v>0</v>
      </c>
      <c r="K61" s="100"/>
      <c r="L61" s="154"/>
    </row>
    <row r="62" spans="1:47" s="10" customFormat="1" ht="19.899999999999999" customHeight="1">
      <c r="B62" s="150"/>
      <c r="C62" s="100"/>
      <c r="D62" s="151" t="s">
        <v>174</v>
      </c>
      <c r="E62" s="152"/>
      <c r="F62" s="152"/>
      <c r="G62" s="152"/>
      <c r="H62" s="152"/>
      <c r="I62" s="152"/>
      <c r="J62" s="153">
        <f>J165</f>
        <v>0</v>
      </c>
      <c r="K62" s="100"/>
      <c r="L62" s="154"/>
    </row>
    <row r="63" spans="1:47" s="10" customFormat="1" ht="19.899999999999999" customHeight="1">
      <c r="B63" s="150"/>
      <c r="C63" s="100"/>
      <c r="D63" s="151" t="s">
        <v>175</v>
      </c>
      <c r="E63" s="152"/>
      <c r="F63" s="152"/>
      <c r="G63" s="152"/>
      <c r="H63" s="152"/>
      <c r="I63" s="152"/>
      <c r="J63" s="153">
        <f>J173</f>
        <v>0</v>
      </c>
      <c r="K63" s="100"/>
      <c r="L63" s="154"/>
    </row>
    <row r="64" spans="1:47" s="10" customFormat="1" ht="19.899999999999999" customHeight="1">
      <c r="B64" s="150"/>
      <c r="C64" s="100"/>
      <c r="D64" s="151" t="s">
        <v>176</v>
      </c>
      <c r="E64" s="152"/>
      <c r="F64" s="152"/>
      <c r="G64" s="152"/>
      <c r="H64" s="152"/>
      <c r="I64" s="152"/>
      <c r="J64" s="153">
        <f>J226</f>
        <v>0</v>
      </c>
      <c r="K64" s="100"/>
      <c r="L64" s="154"/>
    </row>
    <row r="65" spans="2:12" s="10" customFormat="1" ht="19.899999999999999" customHeight="1">
      <c r="B65" s="150"/>
      <c r="C65" s="100"/>
      <c r="D65" s="151" t="s">
        <v>177</v>
      </c>
      <c r="E65" s="152"/>
      <c r="F65" s="152"/>
      <c r="G65" s="152"/>
      <c r="H65" s="152"/>
      <c r="I65" s="152"/>
      <c r="J65" s="153">
        <f>J231</f>
        <v>0</v>
      </c>
      <c r="K65" s="100"/>
      <c r="L65" s="154"/>
    </row>
    <row r="66" spans="2:12" s="10" customFormat="1" ht="19.899999999999999" customHeight="1">
      <c r="B66" s="150"/>
      <c r="C66" s="100"/>
      <c r="D66" s="151" t="s">
        <v>178</v>
      </c>
      <c r="E66" s="152"/>
      <c r="F66" s="152"/>
      <c r="G66" s="152"/>
      <c r="H66" s="152"/>
      <c r="I66" s="152"/>
      <c r="J66" s="153">
        <f>J236</f>
        <v>0</v>
      </c>
      <c r="K66" s="100"/>
      <c r="L66" s="154"/>
    </row>
    <row r="67" spans="2:12" s="10" customFormat="1" ht="14.85" customHeight="1">
      <c r="B67" s="150"/>
      <c r="C67" s="100"/>
      <c r="D67" s="151" t="s">
        <v>179</v>
      </c>
      <c r="E67" s="152"/>
      <c r="F67" s="152"/>
      <c r="G67" s="152"/>
      <c r="H67" s="152"/>
      <c r="I67" s="152"/>
      <c r="J67" s="153">
        <f>J237</f>
        <v>0</v>
      </c>
      <c r="K67" s="100"/>
      <c r="L67" s="154"/>
    </row>
    <row r="68" spans="2:12" s="10" customFormat="1" ht="14.85" customHeight="1">
      <c r="B68" s="150"/>
      <c r="C68" s="100"/>
      <c r="D68" s="151" t="s">
        <v>180</v>
      </c>
      <c r="E68" s="152"/>
      <c r="F68" s="152"/>
      <c r="G68" s="152"/>
      <c r="H68" s="152"/>
      <c r="I68" s="152"/>
      <c r="J68" s="153">
        <f>J292</f>
        <v>0</v>
      </c>
      <c r="K68" s="100"/>
      <c r="L68" s="154"/>
    </row>
    <row r="69" spans="2:12" s="10" customFormat="1" ht="14.85" customHeight="1">
      <c r="B69" s="150"/>
      <c r="C69" s="100"/>
      <c r="D69" s="151" t="s">
        <v>181</v>
      </c>
      <c r="E69" s="152"/>
      <c r="F69" s="152"/>
      <c r="G69" s="152"/>
      <c r="H69" s="152"/>
      <c r="I69" s="152"/>
      <c r="J69" s="153">
        <f>J386</f>
        <v>0</v>
      </c>
      <c r="K69" s="100"/>
      <c r="L69" s="154"/>
    </row>
    <row r="70" spans="2:12" s="10" customFormat="1" ht="19.899999999999999" customHeight="1">
      <c r="B70" s="150"/>
      <c r="C70" s="100"/>
      <c r="D70" s="151" t="s">
        <v>182</v>
      </c>
      <c r="E70" s="152"/>
      <c r="F70" s="152"/>
      <c r="G70" s="152"/>
      <c r="H70" s="152"/>
      <c r="I70" s="152"/>
      <c r="J70" s="153">
        <f>J432</f>
        <v>0</v>
      </c>
      <c r="K70" s="100"/>
      <c r="L70" s="154"/>
    </row>
    <row r="71" spans="2:12" s="10" customFormat="1" ht="14.85" customHeight="1">
      <c r="B71" s="150"/>
      <c r="C71" s="100"/>
      <c r="D71" s="151" t="s">
        <v>183</v>
      </c>
      <c r="E71" s="152"/>
      <c r="F71" s="152"/>
      <c r="G71" s="152"/>
      <c r="H71" s="152"/>
      <c r="I71" s="152"/>
      <c r="J71" s="153">
        <f>J433</f>
        <v>0</v>
      </c>
      <c r="K71" s="100"/>
      <c r="L71" s="154"/>
    </row>
    <row r="72" spans="2:12" s="10" customFormat="1" ht="14.85" customHeight="1">
      <c r="B72" s="150"/>
      <c r="C72" s="100"/>
      <c r="D72" s="151" t="s">
        <v>184</v>
      </c>
      <c r="E72" s="152"/>
      <c r="F72" s="152"/>
      <c r="G72" s="152"/>
      <c r="H72" s="152"/>
      <c r="I72" s="152"/>
      <c r="J72" s="153">
        <f>J496</f>
        <v>0</v>
      </c>
      <c r="K72" s="100"/>
      <c r="L72" s="154"/>
    </row>
    <row r="73" spans="2:12" s="10" customFormat="1" ht="19.899999999999999" customHeight="1">
      <c r="B73" s="150"/>
      <c r="C73" s="100"/>
      <c r="D73" s="151" t="s">
        <v>185</v>
      </c>
      <c r="E73" s="152"/>
      <c r="F73" s="152"/>
      <c r="G73" s="152"/>
      <c r="H73" s="152"/>
      <c r="I73" s="152"/>
      <c r="J73" s="153">
        <f>J550</f>
        <v>0</v>
      </c>
      <c r="K73" s="100"/>
      <c r="L73" s="154"/>
    </row>
    <row r="74" spans="2:12" s="9" customFormat="1" ht="24.95" customHeight="1">
      <c r="B74" s="144"/>
      <c r="C74" s="145"/>
      <c r="D74" s="146" t="s">
        <v>186</v>
      </c>
      <c r="E74" s="147"/>
      <c r="F74" s="147"/>
      <c r="G74" s="147"/>
      <c r="H74" s="147"/>
      <c r="I74" s="147"/>
      <c r="J74" s="148">
        <f>J554</f>
        <v>0</v>
      </c>
      <c r="K74" s="145"/>
      <c r="L74" s="149"/>
    </row>
    <row r="75" spans="2:12" s="10" customFormat="1" ht="19.899999999999999" customHeight="1">
      <c r="B75" s="150"/>
      <c r="C75" s="100"/>
      <c r="D75" s="151" t="s">
        <v>187</v>
      </c>
      <c r="E75" s="152"/>
      <c r="F75" s="152"/>
      <c r="G75" s="152"/>
      <c r="H75" s="152"/>
      <c r="I75" s="152"/>
      <c r="J75" s="153">
        <f>J555</f>
        <v>0</v>
      </c>
      <c r="K75" s="100"/>
      <c r="L75" s="154"/>
    </row>
    <row r="76" spans="2:12" s="10" customFormat="1" ht="19.899999999999999" customHeight="1">
      <c r="B76" s="150"/>
      <c r="C76" s="100"/>
      <c r="D76" s="151" t="s">
        <v>188</v>
      </c>
      <c r="E76" s="152"/>
      <c r="F76" s="152"/>
      <c r="G76" s="152"/>
      <c r="H76" s="152"/>
      <c r="I76" s="152"/>
      <c r="J76" s="153">
        <f>J677</f>
        <v>0</v>
      </c>
      <c r="K76" s="100"/>
      <c r="L76" s="154"/>
    </row>
    <row r="77" spans="2:12" s="10" customFormat="1" ht="19.899999999999999" customHeight="1">
      <c r="B77" s="150"/>
      <c r="C77" s="100"/>
      <c r="D77" s="151" t="s">
        <v>189</v>
      </c>
      <c r="E77" s="152"/>
      <c r="F77" s="152"/>
      <c r="G77" s="152"/>
      <c r="H77" s="152"/>
      <c r="I77" s="152"/>
      <c r="J77" s="153">
        <f>J774</f>
        <v>0</v>
      </c>
      <c r="K77" s="100"/>
      <c r="L77" s="154"/>
    </row>
    <row r="78" spans="2:12" s="10" customFormat="1" ht="19.899999999999999" customHeight="1">
      <c r="B78" s="150"/>
      <c r="C78" s="100"/>
      <c r="D78" s="151" t="s">
        <v>190</v>
      </c>
      <c r="E78" s="152"/>
      <c r="F78" s="152"/>
      <c r="G78" s="152"/>
      <c r="H78" s="152"/>
      <c r="I78" s="152"/>
      <c r="J78" s="153">
        <f>J826</f>
        <v>0</v>
      </c>
      <c r="K78" s="100"/>
      <c r="L78" s="154"/>
    </row>
    <row r="79" spans="2:12" s="10" customFormat="1" ht="19.899999999999999" customHeight="1">
      <c r="B79" s="150"/>
      <c r="C79" s="100"/>
      <c r="D79" s="151" t="s">
        <v>191</v>
      </c>
      <c r="E79" s="152"/>
      <c r="F79" s="152"/>
      <c r="G79" s="152"/>
      <c r="H79" s="152"/>
      <c r="I79" s="152"/>
      <c r="J79" s="153">
        <f>J843</f>
        <v>0</v>
      </c>
      <c r="K79" s="100"/>
      <c r="L79" s="154"/>
    </row>
    <row r="80" spans="2:12" s="10" customFormat="1" ht="19.899999999999999" customHeight="1">
      <c r="B80" s="150"/>
      <c r="C80" s="100"/>
      <c r="D80" s="151" t="s">
        <v>192</v>
      </c>
      <c r="E80" s="152"/>
      <c r="F80" s="152"/>
      <c r="G80" s="152"/>
      <c r="H80" s="152"/>
      <c r="I80" s="152"/>
      <c r="J80" s="153">
        <f>J850</f>
        <v>0</v>
      </c>
      <c r="K80" s="100"/>
      <c r="L80" s="154"/>
    </row>
    <row r="81" spans="1:31" s="10" customFormat="1" ht="19.899999999999999" customHeight="1">
      <c r="B81" s="150"/>
      <c r="C81" s="100"/>
      <c r="D81" s="151" t="s">
        <v>193</v>
      </c>
      <c r="E81" s="152"/>
      <c r="F81" s="152"/>
      <c r="G81" s="152"/>
      <c r="H81" s="152"/>
      <c r="I81" s="152"/>
      <c r="J81" s="153">
        <f>J858</f>
        <v>0</v>
      </c>
      <c r="K81" s="100"/>
      <c r="L81" s="154"/>
    </row>
    <row r="82" spans="1:31" s="10" customFormat="1" ht="19.899999999999999" customHeight="1">
      <c r="B82" s="150"/>
      <c r="C82" s="100"/>
      <c r="D82" s="151" t="s">
        <v>194</v>
      </c>
      <c r="E82" s="152"/>
      <c r="F82" s="152"/>
      <c r="G82" s="152"/>
      <c r="H82" s="152"/>
      <c r="I82" s="152"/>
      <c r="J82" s="153">
        <f>J928</f>
        <v>0</v>
      </c>
      <c r="K82" s="100"/>
      <c r="L82" s="154"/>
    </row>
    <row r="83" spans="1:31" s="10" customFormat="1" ht="19.899999999999999" customHeight="1">
      <c r="B83" s="150"/>
      <c r="C83" s="100"/>
      <c r="D83" s="151" t="s">
        <v>195</v>
      </c>
      <c r="E83" s="152"/>
      <c r="F83" s="152"/>
      <c r="G83" s="152"/>
      <c r="H83" s="152"/>
      <c r="I83" s="152"/>
      <c r="J83" s="153">
        <f>J953</f>
        <v>0</v>
      </c>
      <c r="K83" s="100"/>
      <c r="L83" s="154"/>
    </row>
    <row r="84" spans="1:31" s="10" customFormat="1" ht="19.899999999999999" customHeight="1">
      <c r="B84" s="150"/>
      <c r="C84" s="100"/>
      <c r="D84" s="151" t="s">
        <v>196</v>
      </c>
      <c r="E84" s="152"/>
      <c r="F84" s="152"/>
      <c r="G84" s="152"/>
      <c r="H84" s="152"/>
      <c r="I84" s="152"/>
      <c r="J84" s="153">
        <f>J984</f>
        <v>0</v>
      </c>
      <c r="K84" s="100"/>
      <c r="L84" s="154"/>
    </row>
    <row r="85" spans="1:31" s="10" customFormat="1" ht="19.899999999999999" customHeight="1">
      <c r="B85" s="150"/>
      <c r="C85" s="100"/>
      <c r="D85" s="151" t="s">
        <v>197</v>
      </c>
      <c r="E85" s="152"/>
      <c r="F85" s="152"/>
      <c r="G85" s="152"/>
      <c r="H85" s="152"/>
      <c r="I85" s="152"/>
      <c r="J85" s="153">
        <f>J993</f>
        <v>0</v>
      </c>
      <c r="K85" s="100"/>
      <c r="L85" s="154"/>
    </row>
    <row r="86" spans="1:31" s="10" customFormat="1" ht="19.899999999999999" customHeight="1">
      <c r="B86" s="150"/>
      <c r="C86" s="100"/>
      <c r="D86" s="151" t="s">
        <v>198</v>
      </c>
      <c r="E86" s="152"/>
      <c r="F86" s="152"/>
      <c r="G86" s="152"/>
      <c r="H86" s="152"/>
      <c r="I86" s="152"/>
      <c r="J86" s="153">
        <f>J1153</f>
        <v>0</v>
      </c>
      <c r="K86" s="100"/>
      <c r="L86" s="154"/>
    </row>
    <row r="87" spans="1:31" s="10" customFormat="1" ht="19.899999999999999" customHeight="1">
      <c r="B87" s="150"/>
      <c r="C87" s="100"/>
      <c r="D87" s="151" t="s">
        <v>199</v>
      </c>
      <c r="E87" s="152"/>
      <c r="F87" s="152"/>
      <c r="G87" s="152"/>
      <c r="H87" s="152"/>
      <c r="I87" s="152"/>
      <c r="J87" s="153">
        <f>J1202</f>
        <v>0</v>
      </c>
      <c r="K87" s="100"/>
      <c r="L87" s="154"/>
    </row>
    <row r="88" spans="1:31" s="10" customFormat="1" ht="19.899999999999999" customHeight="1">
      <c r="B88" s="150"/>
      <c r="C88" s="100"/>
      <c r="D88" s="151" t="s">
        <v>200</v>
      </c>
      <c r="E88" s="152"/>
      <c r="F88" s="152"/>
      <c r="G88" s="152"/>
      <c r="H88" s="152"/>
      <c r="I88" s="152"/>
      <c r="J88" s="153">
        <f>J1257</f>
        <v>0</v>
      </c>
      <c r="K88" s="100"/>
      <c r="L88" s="154"/>
    </row>
    <row r="89" spans="1:31" s="10" customFormat="1" ht="19.899999999999999" customHeight="1">
      <c r="B89" s="150"/>
      <c r="C89" s="100"/>
      <c r="D89" s="151" t="s">
        <v>201</v>
      </c>
      <c r="E89" s="152"/>
      <c r="F89" s="152"/>
      <c r="G89" s="152"/>
      <c r="H89" s="152"/>
      <c r="I89" s="152"/>
      <c r="J89" s="153">
        <f>J1308</f>
        <v>0</v>
      </c>
      <c r="K89" s="100"/>
      <c r="L89" s="154"/>
    </row>
    <row r="90" spans="1:31" s="10" customFormat="1" ht="19.899999999999999" customHeight="1">
      <c r="B90" s="150"/>
      <c r="C90" s="100"/>
      <c r="D90" s="151" t="s">
        <v>202</v>
      </c>
      <c r="E90" s="152"/>
      <c r="F90" s="152"/>
      <c r="G90" s="152"/>
      <c r="H90" s="152"/>
      <c r="I90" s="152"/>
      <c r="J90" s="153">
        <f>J1391</f>
        <v>0</v>
      </c>
      <c r="K90" s="100"/>
      <c r="L90" s="154"/>
    </row>
    <row r="91" spans="1:31" s="10" customFormat="1" ht="19.899999999999999" customHeight="1">
      <c r="B91" s="150"/>
      <c r="C91" s="100"/>
      <c r="D91" s="151" t="s">
        <v>203</v>
      </c>
      <c r="E91" s="152"/>
      <c r="F91" s="152"/>
      <c r="G91" s="152"/>
      <c r="H91" s="152"/>
      <c r="I91" s="152"/>
      <c r="J91" s="153">
        <f>J1432</f>
        <v>0</v>
      </c>
      <c r="K91" s="100"/>
      <c r="L91" s="154"/>
    </row>
    <row r="92" spans="1:31" s="10" customFormat="1" ht="19.899999999999999" customHeight="1">
      <c r="B92" s="150"/>
      <c r="C92" s="100"/>
      <c r="D92" s="151" t="s">
        <v>204</v>
      </c>
      <c r="E92" s="152"/>
      <c r="F92" s="152"/>
      <c r="G92" s="152"/>
      <c r="H92" s="152"/>
      <c r="I92" s="152"/>
      <c r="J92" s="153">
        <f>J1525</f>
        <v>0</v>
      </c>
      <c r="K92" s="100"/>
      <c r="L92" s="154"/>
    </row>
    <row r="93" spans="1:31" s="9" customFormat="1" ht="24.95" customHeight="1">
      <c r="B93" s="144"/>
      <c r="C93" s="145"/>
      <c r="D93" s="146" t="s">
        <v>205</v>
      </c>
      <c r="E93" s="147"/>
      <c r="F93" s="147"/>
      <c r="G93" s="147"/>
      <c r="H93" s="147"/>
      <c r="I93" s="147"/>
      <c r="J93" s="148">
        <f>J1536</f>
        <v>0</v>
      </c>
      <c r="K93" s="145"/>
      <c r="L93" s="149"/>
    </row>
    <row r="94" spans="1:31" s="2" customFormat="1" ht="21.75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1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6.95" customHeight="1">
      <c r="A95" s="37"/>
      <c r="B95" s="50"/>
      <c r="C95" s="51"/>
      <c r="D95" s="51"/>
      <c r="E95" s="51"/>
      <c r="F95" s="51"/>
      <c r="G95" s="51"/>
      <c r="H95" s="51"/>
      <c r="I95" s="51"/>
      <c r="J95" s="51"/>
      <c r="K95" s="51"/>
      <c r="L95" s="11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9" spans="1:31" s="2" customFormat="1" ht="6.95" customHeight="1">
      <c r="A99" s="37"/>
      <c r="B99" s="52"/>
      <c r="C99" s="53"/>
      <c r="D99" s="53"/>
      <c r="E99" s="53"/>
      <c r="F99" s="53"/>
      <c r="G99" s="53"/>
      <c r="H99" s="53"/>
      <c r="I99" s="53"/>
      <c r="J99" s="53"/>
      <c r="K99" s="53"/>
      <c r="L99" s="11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31" s="2" customFormat="1" ht="24.95" customHeight="1">
      <c r="A100" s="37"/>
      <c r="B100" s="38"/>
      <c r="C100" s="26" t="s">
        <v>206</v>
      </c>
      <c r="D100" s="39"/>
      <c r="E100" s="39"/>
      <c r="F100" s="39"/>
      <c r="G100" s="39"/>
      <c r="H100" s="39"/>
      <c r="I100" s="39"/>
      <c r="J100" s="39"/>
      <c r="K100" s="39"/>
      <c r="L100" s="11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31" s="2" customFormat="1" ht="6.95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11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31" s="2" customFormat="1" ht="12" customHeight="1">
      <c r="A102" s="37"/>
      <c r="B102" s="38"/>
      <c r="C102" s="32" t="s">
        <v>16</v>
      </c>
      <c r="D102" s="39"/>
      <c r="E102" s="39"/>
      <c r="F102" s="39"/>
      <c r="G102" s="39"/>
      <c r="H102" s="39"/>
      <c r="I102" s="39"/>
      <c r="J102" s="39"/>
      <c r="K102" s="39"/>
      <c r="L102" s="11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pans="1:31" s="2" customFormat="1" ht="16.5" customHeight="1">
      <c r="A103" s="37"/>
      <c r="B103" s="38"/>
      <c r="C103" s="39"/>
      <c r="D103" s="39"/>
      <c r="E103" s="419" t="str">
        <f>E7</f>
        <v>DĚTSKÁ SKUPINA TURNOV</v>
      </c>
      <c r="F103" s="420"/>
      <c r="G103" s="420"/>
      <c r="H103" s="420"/>
      <c r="I103" s="39"/>
      <c r="J103" s="39"/>
      <c r="K103" s="39"/>
      <c r="L103" s="11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pans="1:31" s="2" customFormat="1" ht="12" customHeight="1">
      <c r="A104" s="37"/>
      <c r="B104" s="38"/>
      <c r="C104" s="32" t="s">
        <v>144</v>
      </c>
      <c r="D104" s="39"/>
      <c r="E104" s="39"/>
      <c r="F104" s="39"/>
      <c r="G104" s="39"/>
      <c r="H104" s="39"/>
      <c r="I104" s="39"/>
      <c r="J104" s="39"/>
      <c r="K104" s="39"/>
      <c r="L104" s="11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pans="1:31" s="2" customFormat="1" ht="16.5" customHeight="1">
      <c r="A105" s="37"/>
      <c r="B105" s="38"/>
      <c r="C105" s="39"/>
      <c r="D105" s="39"/>
      <c r="E105" s="375" t="str">
        <f>E9</f>
        <v xml:space="preserve">D1 - Architektonicko-stavební řešení </v>
      </c>
      <c r="F105" s="418"/>
      <c r="G105" s="418"/>
      <c r="H105" s="418"/>
      <c r="I105" s="39"/>
      <c r="J105" s="39"/>
      <c r="K105" s="39"/>
      <c r="L105" s="11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pans="1:31" s="2" customFormat="1" ht="6.95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11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31" s="2" customFormat="1" ht="12" customHeight="1">
      <c r="A107" s="37"/>
      <c r="B107" s="38"/>
      <c r="C107" s="32" t="s">
        <v>21</v>
      </c>
      <c r="D107" s="39"/>
      <c r="E107" s="39"/>
      <c r="F107" s="30" t="str">
        <f>F12</f>
        <v>parc.č. 1007/3, k.ú. Turnov</v>
      </c>
      <c r="G107" s="39"/>
      <c r="H107" s="39"/>
      <c r="I107" s="32" t="s">
        <v>23</v>
      </c>
      <c r="J107" s="62" t="str">
        <f>IF(J12="","",J12)</f>
        <v>3. 10. 2023</v>
      </c>
      <c r="K107" s="39"/>
      <c r="L107" s="11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31" s="2" customFormat="1" ht="6.95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11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pans="1:31" s="2" customFormat="1" ht="25.7" customHeight="1">
      <c r="A109" s="37"/>
      <c r="B109" s="38"/>
      <c r="C109" s="32" t="s">
        <v>25</v>
      </c>
      <c r="D109" s="39"/>
      <c r="E109" s="39"/>
      <c r="F109" s="30" t="str">
        <f>E15</f>
        <v>Město Turnov</v>
      </c>
      <c r="G109" s="39"/>
      <c r="H109" s="39"/>
      <c r="I109" s="32" t="s">
        <v>31</v>
      </c>
      <c r="J109" s="35" t="str">
        <f>E21</f>
        <v>ING. ARCH. Tomáš Adámek</v>
      </c>
      <c r="K109" s="39"/>
      <c r="L109" s="11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pans="1:31" s="2" customFormat="1" ht="15.2" customHeight="1">
      <c r="A110" s="37"/>
      <c r="B110" s="38"/>
      <c r="C110" s="32" t="s">
        <v>29</v>
      </c>
      <c r="D110" s="39"/>
      <c r="E110" s="39"/>
      <c r="F110" s="30" t="str">
        <f>IF(E18="","",E18)</f>
        <v>Vyplň údaj</v>
      </c>
      <c r="G110" s="39"/>
      <c r="H110" s="39"/>
      <c r="I110" s="32" t="s">
        <v>34</v>
      </c>
      <c r="J110" s="35" t="str">
        <f>E24</f>
        <v>Michal Jirka</v>
      </c>
      <c r="K110" s="39"/>
      <c r="L110" s="11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31" s="2" customFormat="1" ht="10.35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11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31" s="11" customFormat="1" ht="29.25" customHeight="1">
      <c r="A112" s="155"/>
      <c r="B112" s="156"/>
      <c r="C112" s="157" t="s">
        <v>207</v>
      </c>
      <c r="D112" s="158" t="s">
        <v>57</v>
      </c>
      <c r="E112" s="158" t="s">
        <v>53</v>
      </c>
      <c r="F112" s="158" t="s">
        <v>54</v>
      </c>
      <c r="G112" s="158" t="s">
        <v>208</v>
      </c>
      <c r="H112" s="158" t="s">
        <v>209</v>
      </c>
      <c r="I112" s="158" t="s">
        <v>210</v>
      </c>
      <c r="J112" s="158" t="s">
        <v>170</v>
      </c>
      <c r="K112" s="159" t="s">
        <v>211</v>
      </c>
      <c r="L112" s="160"/>
      <c r="M112" s="71" t="s">
        <v>19</v>
      </c>
      <c r="N112" s="72" t="s">
        <v>42</v>
      </c>
      <c r="O112" s="72" t="s">
        <v>212</v>
      </c>
      <c r="P112" s="72" t="s">
        <v>213</v>
      </c>
      <c r="Q112" s="72" t="s">
        <v>214</v>
      </c>
      <c r="R112" s="72" t="s">
        <v>215</v>
      </c>
      <c r="S112" s="72" t="s">
        <v>216</v>
      </c>
      <c r="T112" s="73" t="s">
        <v>217</v>
      </c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/>
    </row>
    <row r="113" spans="1:65" s="2" customFormat="1" ht="22.9" customHeight="1">
      <c r="A113" s="37"/>
      <c r="B113" s="38"/>
      <c r="C113" s="78" t="s">
        <v>218</v>
      </c>
      <c r="D113" s="39"/>
      <c r="E113" s="39"/>
      <c r="F113" s="39"/>
      <c r="G113" s="39"/>
      <c r="H113" s="39"/>
      <c r="I113" s="39"/>
      <c r="J113" s="161">
        <f>BK113</f>
        <v>0</v>
      </c>
      <c r="K113" s="39"/>
      <c r="L113" s="42"/>
      <c r="M113" s="74"/>
      <c r="N113" s="162"/>
      <c r="O113" s="75"/>
      <c r="P113" s="163">
        <f>P114+P554+P1536</f>
        <v>0</v>
      </c>
      <c r="Q113" s="75"/>
      <c r="R113" s="163">
        <f>R114+R554+R1536</f>
        <v>582.95521259660256</v>
      </c>
      <c r="S113" s="75"/>
      <c r="T113" s="164">
        <f>T114+T554+T1536</f>
        <v>6.0636000000000006E-3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71</v>
      </c>
      <c r="AU113" s="20" t="s">
        <v>171</v>
      </c>
      <c r="BK113" s="165">
        <f>BK114+BK554+BK1536</f>
        <v>0</v>
      </c>
    </row>
    <row r="114" spans="1:65" s="12" customFormat="1" ht="25.9" customHeight="1">
      <c r="B114" s="166"/>
      <c r="C114" s="167"/>
      <c r="D114" s="168" t="s">
        <v>71</v>
      </c>
      <c r="E114" s="169" t="s">
        <v>219</v>
      </c>
      <c r="F114" s="169" t="s">
        <v>220</v>
      </c>
      <c r="G114" s="167"/>
      <c r="H114" s="167"/>
      <c r="I114" s="170"/>
      <c r="J114" s="171">
        <f>BK114</f>
        <v>0</v>
      </c>
      <c r="K114" s="167"/>
      <c r="L114" s="172"/>
      <c r="M114" s="173"/>
      <c r="N114" s="174"/>
      <c r="O114" s="174"/>
      <c r="P114" s="175">
        <f>P115+P165+P173+P226+P231+P236+P432+P550</f>
        <v>0</v>
      </c>
      <c r="Q114" s="174"/>
      <c r="R114" s="175">
        <f>R115+R165+R173+R226+R231+R236+R432+R550</f>
        <v>499.3513513929625</v>
      </c>
      <c r="S114" s="174"/>
      <c r="T114" s="176">
        <f>T115+T165+T173+T226+T231+T236+T432+T550</f>
        <v>0</v>
      </c>
      <c r="AR114" s="177" t="s">
        <v>80</v>
      </c>
      <c r="AT114" s="178" t="s">
        <v>71</v>
      </c>
      <c r="AU114" s="178" t="s">
        <v>72</v>
      </c>
      <c r="AY114" s="177" t="s">
        <v>221</v>
      </c>
      <c r="BK114" s="179">
        <f>BK115+BK165+BK173+BK226+BK231+BK236+BK432+BK550</f>
        <v>0</v>
      </c>
    </row>
    <row r="115" spans="1:65" s="12" customFormat="1" ht="22.9" customHeight="1">
      <c r="B115" s="166"/>
      <c r="C115" s="167"/>
      <c r="D115" s="168" t="s">
        <v>71</v>
      </c>
      <c r="E115" s="180" t="s">
        <v>80</v>
      </c>
      <c r="F115" s="180" t="s">
        <v>222</v>
      </c>
      <c r="G115" s="167"/>
      <c r="H115" s="167"/>
      <c r="I115" s="170"/>
      <c r="J115" s="181">
        <f>BK115</f>
        <v>0</v>
      </c>
      <c r="K115" s="167"/>
      <c r="L115" s="172"/>
      <c r="M115" s="173"/>
      <c r="N115" s="174"/>
      <c r="O115" s="174"/>
      <c r="P115" s="175">
        <f>SUM(P116:P164)</f>
        <v>0</v>
      </c>
      <c r="Q115" s="174"/>
      <c r="R115" s="175">
        <f>SUM(R116:R164)</f>
        <v>287.63200000000001</v>
      </c>
      <c r="S115" s="174"/>
      <c r="T115" s="176">
        <f>SUM(T116:T164)</f>
        <v>0</v>
      </c>
      <c r="AR115" s="177" t="s">
        <v>80</v>
      </c>
      <c r="AT115" s="178" t="s">
        <v>71</v>
      </c>
      <c r="AU115" s="178" t="s">
        <v>80</v>
      </c>
      <c r="AY115" s="177" t="s">
        <v>221</v>
      </c>
      <c r="BK115" s="179">
        <f>SUM(BK116:BK164)</f>
        <v>0</v>
      </c>
    </row>
    <row r="116" spans="1:65" s="2" customFormat="1" ht="24.2" customHeight="1">
      <c r="A116" s="37"/>
      <c r="B116" s="38"/>
      <c r="C116" s="182" t="s">
        <v>80</v>
      </c>
      <c r="D116" s="182" t="s">
        <v>223</v>
      </c>
      <c r="E116" s="183" t="s">
        <v>224</v>
      </c>
      <c r="F116" s="184" t="s">
        <v>225</v>
      </c>
      <c r="G116" s="185" t="s">
        <v>226</v>
      </c>
      <c r="H116" s="186">
        <v>263.25</v>
      </c>
      <c r="I116" s="187"/>
      <c r="J116" s="188">
        <f>ROUND(I116*H116,2)</f>
        <v>0</v>
      </c>
      <c r="K116" s="184" t="s">
        <v>227</v>
      </c>
      <c r="L116" s="42"/>
      <c r="M116" s="189" t="s">
        <v>19</v>
      </c>
      <c r="N116" s="190" t="s">
        <v>43</v>
      </c>
      <c r="O116" s="67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3" t="s">
        <v>228</v>
      </c>
      <c r="AT116" s="193" t="s">
        <v>223</v>
      </c>
      <c r="AU116" s="193" t="s">
        <v>82</v>
      </c>
      <c r="AY116" s="20" t="s">
        <v>221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20" t="s">
        <v>80</v>
      </c>
      <c r="BK116" s="194">
        <f>ROUND(I116*H116,2)</f>
        <v>0</v>
      </c>
      <c r="BL116" s="20" t="s">
        <v>228</v>
      </c>
      <c r="BM116" s="193" t="s">
        <v>229</v>
      </c>
    </row>
    <row r="117" spans="1:65" s="2" customFormat="1" ht="19.5">
      <c r="A117" s="37"/>
      <c r="B117" s="38"/>
      <c r="C117" s="39"/>
      <c r="D117" s="195" t="s">
        <v>230</v>
      </c>
      <c r="E117" s="39"/>
      <c r="F117" s="196" t="s">
        <v>231</v>
      </c>
      <c r="G117" s="39"/>
      <c r="H117" s="39"/>
      <c r="I117" s="197"/>
      <c r="J117" s="39"/>
      <c r="K117" s="39"/>
      <c r="L117" s="42"/>
      <c r="M117" s="198"/>
      <c r="N117" s="199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230</v>
      </c>
      <c r="AU117" s="20" t="s">
        <v>82</v>
      </c>
    </row>
    <row r="118" spans="1:65" s="2" customFormat="1">
      <c r="A118" s="37"/>
      <c r="B118" s="38"/>
      <c r="C118" s="39"/>
      <c r="D118" s="200" t="s">
        <v>232</v>
      </c>
      <c r="E118" s="39"/>
      <c r="F118" s="201" t="s">
        <v>233</v>
      </c>
      <c r="G118" s="39"/>
      <c r="H118" s="39"/>
      <c r="I118" s="197"/>
      <c r="J118" s="39"/>
      <c r="K118" s="39"/>
      <c r="L118" s="42"/>
      <c r="M118" s="198"/>
      <c r="N118" s="199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232</v>
      </c>
      <c r="AU118" s="20" t="s">
        <v>82</v>
      </c>
    </row>
    <row r="119" spans="1:65" s="13" customFormat="1" ht="22.5">
      <c r="B119" s="202"/>
      <c r="C119" s="203"/>
      <c r="D119" s="195" t="s">
        <v>234</v>
      </c>
      <c r="E119" s="204" t="s">
        <v>156</v>
      </c>
      <c r="F119" s="205" t="s">
        <v>235</v>
      </c>
      <c r="G119" s="203"/>
      <c r="H119" s="206">
        <v>263.25</v>
      </c>
      <c r="I119" s="207"/>
      <c r="J119" s="203"/>
      <c r="K119" s="203"/>
      <c r="L119" s="208"/>
      <c r="M119" s="209"/>
      <c r="N119" s="210"/>
      <c r="O119" s="210"/>
      <c r="P119" s="210"/>
      <c r="Q119" s="210"/>
      <c r="R119" s="210"/>
      <c r="S119" s="210"/>
      <c r="T119" s="211"/>
      <c r="AT119" s="212" t="s">
        <v>234</v>
      </c>
      <c r="AU119" s="212" t="s">
        <v>82</v>
      </c>
      <c r="AV119" s="13" t="s">
        <v>82</v>
      </c>
      <c r="AW119" s="13" t="s">
        <v>33</v>
      </c>
      <c r="AX119" s="13" t="s">
        <v>80</v>
      </c>
      <c r="AY119" s="212" t="s">
        <v>221</v>
      </c>
    </row>
    <row r="120" spans="1:65" s="2" customFormat="1" ht="33" customHeight="1">
      <c r="A120" s="37"/>
      <c r="B120" s="38"/>
      <c r="C120" s="182" t="s">
        <v>82</v>
      </c>
      <c r="D120" s="182" t="s">
        <v>223</v>
      </c>
      <c r="E120" s="183" t="s">
        <v>236</v>
      </c>
      <c r="F120" s="184" t="s">
        <v>237</v>
      </c>
      <c r="G120" s="185" t="s">
        <v>238</v>
      </c>
      <c r="H120" s="186">
        <v>35</v>
      </c>
      <c r="I120" s="187"/>
      <c r="J120" s="188">
        <f>ROUND(I120*H120,2)</f>
        <v>0</v>
      </c>
      <c r="K120" s="184" t="s">
        <v>227</v>
      </c>
      <c r="L120" s="42"/>
      <c r="M120" s="189" t="s">
        <v>19</v>
      </c>
      <c r="N120" s="190" t="s">
        <v>43</v>
      </c>
      <c r="O120" s="67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3" t="s">
        <v>228</v>
      </c>
      <c r="AT120" s="193" t="s">
        <v>223</v>
      </c>
      <c r="AU120" s="193" t="s">
        <v>82</v>
      </c>
      <c r="AY120" s="20" t="s">
        <v>221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20" t="s">
        <v>80</v>
      </c>
      <c r="BK120" s="194">
        <f>ROUND(I120*H120,2)</f>
        <v>0</v>
      </c>
      <c r="BL120" s="20" t="s">
        <v>228</v>
      </c>
      <c r="BM120" s="193" t="s">
        <v>239</v>
      </c>
    </row>
    <row r="121" spans="1:65" s="2" customFormat="1" ht="19.5">
      <c r="A121" s="37"/>
      <c r="B121" s="38"/>
      <c r="C121" s="39"/>
      <c r="D121" s="195" t="s">
        <v>230</v>
      </c>
      <c r="E121" s="39"/>
      <c r="F121" s="196" t="s">
        <v>240</v>
      </c>
      <c r="G121" s="39"/>
      <c r="H121" s="39"/>
      <c r="I121" s="197"/>
      <c r="J121" s="39"/>
      <c r="K121" s="39"/>
      <c r="L121" s="42"/>
      <c r="M121" s="198"/>
      <c r="N121" s="199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230</v>
      </c>
      <c r="AU121" s="20" t="s">
        <v>82</v>
      </c>
    </row>
    <row r="122" spans="1:65" s="2" customFormat="1">
      <c r="A122" s="37"/>
      <c r="B122" s="38"/>
      <c r="C122" s="39"/>
      <c r="D122" s="200" t="s">
        <v>232</v>
      </c>
      <c r="E122" s="39"/>
      <c r="F122" s="201" t="s">
        <v>241</v>
      </c>
      <c r="G122" s="39"/>
      <c r="H122" s="39"/>
      <c r="I122" s="197"/>
      <c r="J122" s="39"/>
      <c r="K122" s="39"/>
      <c r="L122" s="42"/>
      <c r="M122" s="198"/>
      <c r="N122" s="199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232</v>
      </c>
      <c r="AU122" s="20" t="s">
        <v>82</v>
      </c>
    </row>
    <row r="123" spans="1:65" s="14" customFormat="1">
      <c r="B123" s="213"/>
      <c r="C123" s="214"/>
      <c r="D123" s="195" t="s">
        <v>234</v>
      </c>
      <c r="E123" s="215" t="s">
        <v>19</v>
      </c>
      <c r="F123" s="216" t="s">
        <v>242</v>
      </c>
      <c r="G123" s="214"/>
      <c r="H123" s="215" t="s">
        <v>19</v>
      </c>
      <c r="I123" s="217"/>
      <c r="J123" s="214"/>
      <c r="K123" s="214"/>
      <c r="L123" s="218"/>
      <c r="M123" s="219"/>
      <c r="N123" s="220"/>
      <c r="O123" s="220"/>
      <c r="P123" s="220"/>
      <c r="Q123" s="220"/>
      <c r="R123" s="220"/>
      <c r="S123" s="220"/>
      <c r="T123" s="221"/>
      <c r="AT123" s="222" t="s">
        <v>234</v>
      </c>
      <c r="AU123" s="222" t="s">
        <v>82</v>
      </c>
      <c r="AV123" s="14" t="s">
        <v>80</v>
      </c>
      <c r="AW123" s="14" t="s">
        <v>33</v>
      </c>
      <c r="AX123" s="14" t="s">
        <v>72</v>
      </c>
      <c r="AY123" s="222" t="s">
        <v>221</v>
      </c>
    </row>
    <row r="124" spans="1:65" s="13" customFormat="1">
      <c r="B124" s="202"/>
      <c r="C124" s="203"/>
      <c r="D124" s="195" t="s">
        <v>234</v>
      </c>
      <c r="E124" s="204" t="s">
        <v>19</v>
      </c>
      <c r="F124" s="205" t="s">
        <v>159</v>
      </c>
      <c r="G124" s="203"/>
      <c r="H124" s="206">
        <v>35</v>
      </c>
      <c r="I124" s="207"/>
      <c r="J124" s="203"/>
      <c r="K124" s="203"/>
      <c r="L124" s="208"/>
      <c r="M124" s="209"/>
      <c r="N124" s="210"/>
      <c r="O124" s="210"/>
      <c r="P124" s="210"/>
      <c r="Q124" s="210"/>
      <c r="R124" s="210"/>
      <c r="S124" s="210"/>
      <c r="T124" s="211"/>
      <c r="AT124" s="212" t="s">
        <v>234</v>
      </c>
      <c r="AU124" s="212" t="s">
        <v>82</v>
      </c>
      <c r="AV124" s="13" t="s">
        <v>82</v>
      </c>
      <c r="AW124" s="13" t="s">
        <v>33</v>
      </c>
      <c r="AX124" s="13" t="s">
        <v>72</v>
      </c>
      <c r="AY124" s="212" t="s">
        <v>221</v>
      </c>
    </row>
    <row r="125" spans="1:65" s="15" customFormat="1">
      <c r="B125" s="223"/>
      <c r="C125" s="224"/>
      <c r="D125" s="195" t="s">
        <v>234</v>
      </c>
      <c r="E125" s="225" t="s">
        <v>158</v>
      </c>
      <c r="F125" s="226" t="s">
        <v>243</v>
      </c>
      <c r="G125" s="224"/>
      <c r="H125" s="227">
        <v>35</v>
      </c>
      <c r="I125" s="228"/>
      <c r="J125" s="224"/>
      <c r="K125" s="224"/>
      <c r="L125" s="229"/>
      <c r="M125" s="230"/>
      <c r="N125" s="231"/>
      <c r="O125" s="231"/>
      <c r="P125" s="231"/>
      <c r="Q125" s="231"/>
      <c r="R125" s="231"/>
      <c r="S125" s="231"/>
      <c r="T125" s="232"/>
      <c r="AT125" s="233" t="s">
        <v>234</v>
      </c>
      <c r="AU125" s="233" t="s">
        <v>82</v>
      </c>
      <c r="AV125" s="15" t="s">
        <v>228</v>
      </c>
      <c r="AW125" s="15" t="s">
        <v>33</v>
      </c>
      <c r="AX125" s="15" t="s">
        <v>80</v>
      </c>
      <c r="AY125" s="233" t="s">
        <v>221</v>
      </c>
    </row>
    <row r="126" spans="1:65" s="2" customFormat="1" ht="33" customHeight="1">
      <c r="A126" s="37"/>
      <c r="B126" s="38"/>
      <c r="C126" s="182" t="s">
        <v>95</v>
      </c>
      <c r="D126" s="182" t="s">
        <v>223</v>
      </c>
      <c r="E126" s="183" t="s">
        <v>244</v>
      </c>
      <c r="F126" s="184" t="s">
        <v>245</v>
      </c>
      <c r="G126" s="185" t="s">
        <v>238</v>
      </c>
      <c r="H126" s="186">
        <v>86.638000000000005</v>
      </c>
      <c r="I126" s="187"/>
      <c r="J126" s="188">
        <f>ROUND(I126*H126,2)</f>
        <v>0</v>
      </c>
      <c r="K126" s="184" t="s">
        <v>227</v>
      </c>
      <c r="L126" s="42"/>
      <c r="M126" s="189" t="s">
        <v>19</v>
      </c>
      <c r="N126" s="190" t="s">
        <v>43</v>
      </c>
      <c r="O126" s="67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3" t="s">
        <v>228</v>
      </c>
      <c r="AT126" s="193" t="s">
        <v>223</v>
      </c>
      <c r="AU126" s="193" t="s">
        <v>82</v>
      </c>
      <c r="AY126" s="20" t="s">
        <v>221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20" t="s">
        <v>80</v>
      </c>
      <c r="BK126" s="194">
        <f>ROUND(I126*H126,2)</f>
        <v>0</v>
      </c>
      <c r="BL126" s="20" t="s">
        <v>228</v>
      </c>
      <c r="BM126" s="193" t="s">
        <v>246</v>
      </c>
    </row>
    <row r="127" spans="1:65" s="2" customFormat="1" ht="29.25">
      <c r="A127" s="37"/>
      <c r="B127" s="38"/>
      <c r="C127" s="39"/>
      <c r="D127" s="195" t="s">
        <v>230</v>
      </c>
      <c r="E127" s="39"/>
      <c r="F127" s="196" t="s">
        <v>247</v>
      </c>
      <c r="G127" s="39"/>
      <c r="H127" s="39"/>
      <c r="I127" s="197"/>
      <c r="J127" s="39"/>
      <c r="K127" s="39"/>
      <c r="L127" s="42"/>
      <c r="M127" s="198"/>
      <c r="N127" s="199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230</v>
      </c>
      <c r="AU127" s="20" t="s">
        <v>82</v>
      </c>
    </row>
    <row r="128" spans="1:65" s="2" customFormat="1">
      <c r="A128" s="37"/>
      <c r="B128" s="38"/>
      <c r="C128" s="39"/>
      <c r="D128" s="200" t="s">
        <v>232</v>
      </c>
      <c r="E128" s="39"/>
      <c r="F128" s="201" t="s">
        <v>248</v>
      </c>
      <c r="G128" s="39"/>
      <c r="H128" s="39"/>
      <c r="I128" s="197"/>
      <c r="J128" s="39"/>
      <c r="K128" s="39"/>
      <c r="L128" s="42"/>
      <c r="M128" s="198"/>
      <c r="N128" s="199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232</v>
      </c>
      <c r="AU128" s="20" t="s">
        <v>82</v>
      </c>
    </row>
    <row r="129" spans="1:65" s="14" customFormat="1">
      <c r="B129" s="213"/>
      <c r="C129" s="214"/>
      <c r="D129" s="195" t="s">
        <v>234</v>
      </c>
      <c r="E129" s="215" t="s">
        <v>19</v>
      </c>
      <c r="F129" s="216" t="s">
        <v>249</v>
      </c>
      <c r="G129" s="214"/>
      <c r="H129" s="215" t="s">
        <v>19</v>
      </c>
      <c r="I129" s="217"/>
      <c r="J129" s="214"/>
      <c r="K129" s="214"/>
      <c r="L129" s="218"/>
      <c r="M129" s="219"/>
      <c r="N129" s="220"/>
      <c r="O129" s="220"/>
      <c r="P129" s="220"/>
      <c r="Q129" s="220"/>
      <c r="R129" s="220"/>
      <c r="S129" s="220"/>
      <c r="T129" s="221"/>
      <c r="AT129" s="222" t="s">
        <v>234</v>
      </c>
      <c r="AU129" s="222" t="s">
        <v>82</v>
      </c>
      <c r="AV129" s="14" t="s">
        <v>80</v>
      </c>
      <c r="AW129" s="14" t="s">
        <v>33</v>
      </c>
      <c r="AX129" s="14" t="s">
        <v>72</v>
      </c>
      <c r="AY129" s="222" t="s">
        <v>221</v>
      </c>
    </row>
    <row r="130" spans="1:65" s="13" customFormat="1" ht="22.5">
      <c r="B130" s="202"/>
      <c r="C130" s="203"/>
      <c r="D130" s="195" t="s">
        <v>234</v>
      </c>
      <c r="E130" s="204" t="s">
        <v>19</v>
      </c>
      <c r="F130" s="205" t="s">
        <v>250</v>
      </c>
      <c r="G130" s="203"/>
      <c r="H130" s="206">
        <v>86.638000000000005</v>
      </c>
      <c r="I130" s="207"/>
      <c r="J130" s="203"/>
      <c r="K130" s="203"/>
      <c r="L130" s="208"/>
      <c r="M130" s="209"/>
      <c r="N130" s="210"/>
      <c r="O130" s="210"/>
      <c r="P130" s="210"/>
      <c r="Q130" s="210"/>
      <c r="R130" s="210"/>
      <c r="S130" s="210"/>
      <c r="T130" s="211"/>
      <c r="AT130" s="212" t="s">
        <v>234</v>
      </c>
      <c r="AU130" s="212" t="s">
        <v>82</v>
      </c>
      <c r="AV130" s="13" t="s">
        <v>82</v>
      </c>
      <c r="AW130" s="13" t="s">
        <v>33</v>
      </c>
      <c r="AX130" s="13" t="s">
        <v>72</v>
      </c>
      <c r="AY130" s="212" t="s">
        <v>221</v>
      </c>
    </row>
    <row r="131" spans="1:65" s="15" customFormat="1">
      <c r="B131" s="223"/>
      <c r="C131" s="224"/>
      <c r="D131" s="195" t="s">
        <v>234</v>
      </c>
      <c r="E131" s="225" t="s">
        <v>160</v>
      </c>
      <c r="F131" s="226" t="s">
        <v>243</v>
      </c>
      <c r="G131" s="224"/>
      <c r="H131" s="227">
        <v>86.638000000000005</v>
      </c>
      <c r="I131" s="228"/>
      <c r="J131" s="224"/>
      <c r="K131" s="224"/>
      <c r="L131" s="229"/>
      <c r="M131" s="230"/>
      <c r="N131" s="231"/>
      <c r="O131" s="231"/>
      <c r="P131" s="231"/>
      <c r="Q131" s="231"/>
      <c r="R131" s="231"/>
      <c r="S131" s="231"/>
      <c r="T131" s="232"/>
      <c r="AT131" s="233" t="s">
        <v>234</v>
      </c>
      <c r="AU131" s="233" t="s">
        <v>82</v>
      </c>
      <c r="AV131" s="15" t="s">
        <v>228</v>
      </c>
      <c r="AW131" s="15" t="s">
        <v>33</v>
      </c>
      <c r="AX131" s="15" t="s">
        <v>80</v>
      </c>
      <c r="AY131" s="233" t="s">
        <v>221</v>
      </c>
    </row>
    <row r="132" spans="1:65" s="2" customFormat="1" ht="37.9" customHeight="1">
      <c r="A132" s="37"/>
      <c r="B132" s="38"/>
      <c r="C132" s="182" t="s">
        <v>228</v>
      </c>
      <c r="D132" s="182" t="s">
        <v>223</v>
      </c>
      <c r="E132" s="183" t="s">
        <v>251</v>
      </c>
      <c r="F132" s="184" t="s">
        <v>252</v>
      </c>
      <c r="G132" s="185" t="s">
        <v>238</v>
      </c>
      <c r="H132" s="186">
        <v>121.63800000000001</v>
      </c>
      <c r="I132" s="187"/>
      <c r="J132" s="188">
        <f>ROUND(I132*H132,2)</f>
        <v>0</v>
      </c>
      <c r="K132" s="184" t="s">
        <v>227</v>
      </c>
      <c r="L132" s="42"/>
      <c r="M132" s="189" t="s">
        <v>19</v>
      </c>
      <c r="N132" s="190" t="s">
        <v>43</v>
      </c>
      <c r="O132" s="6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3" t="s">
        <v>228</v>
      </c>
      <c r="AT132" s="193" t="s">
        <v>223</v>
      </c>
      <c r="AU132" s="193" t="s">
        <v>82</v>
      </c>
      <c r="AY132" s="20" t="s">
        <v>221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20" t="s">
        <v>80</v>
      </c>
      <c r="BK132" s="194">
        <f>ROUND(I132*H132,2)</f>
        <v>0</v>
      </c>
      <c r="BL132" s="20" t="s">
        <v>228</v>
      </c>
      <c r="BM132" s="193" t="s">
        <v>253</v>
      </c>
    </row>
    <row r="133" spans="1:65" s="2" customFormat="1" ht="39">
      <c r="A133" s="37"/>
      <c r="B133" s="38"/>
      <c r="C133" s="39"/>
      <c r="D133" s="195" t="s">
        <v>230</v>
      </c>
      <c r="E133" s="39"/>
      <c r="F133" s="196" t="s">
        <v>254</v>
      </c>
      <c r="G133" s="39"/>
      <c r="H133" s="39"/>
      <c r="I133" s="197"/>
      <c r="J133" s="39"/>
      <c r="K133" s="39"/>
      <c r="L133" s="42"/>
      <c r="M133" s="198"/>
      <c r="N133" s="199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230</v>
      </c>
      <c r="AU133" s="20" t="s">
        <v>82</v>
      </c>
    </row>
    <row r="134" spans="1:65" s="2" customFormat="1">
      <c r="A134" s="37"/>
      <c r="B134" s="38"/>
      <c r="C134" s="39"/>
      <c r="D134" s="200" t="s">
        <v>232</v>
      </c>
      <c r="E134" s="39"/>
      <c r="F134" s="201" t="s">
        <v>255</v>
      </c>
      <c r="G134" s="39"/>
      <c r="H134" s="39"/>
      <c r="I134" s="197"/>
      <c r="J134" s="39"/>
      <c r="K134" s="39"/>
      <c r="L134" s="42"/>
      <c r="M134" s="198"/>
      <c r="N134" s="199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232</v>
      </c>
      <c r="AU134" s="20" t="s">
        <v>82</v>
      </c>
    </row>
    <row r="135" spans="1:65" s="13" customFormat="1">
      <c r="B135" s="202"/>
      <c r="C135" s="203"/>
      <c r="D135" s="195" t="s">
        <v>234</v>
      </c>
      <c r="E135" s="204" t="s">
        <v>162</v>
      </c>
      <c r="F135" s="205" t="s">
        <v>256</v>
      </c>
      <c r="G135" s="203"/>
      <c r="H135" s="206">
        <v>121.63800000000001</v>
      </c>
      <c r="I135" s="207"/>
      <c r="J135" s="203"/>
      <c r="K135" s="203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234</v>
      </c>
      <c r="AU135" s="212" t="s">
        <v>82</v>
      </c>
      <c r="AV135" s="13" t="s">
        <v>82</v>
      </c>
      <c r="AW135" s="13" t="s">
        <v>33</v>
      </c>
      <c r="AX135" s="13" t="s">
        <v>80</v>
      </c>
      <c r="AY135" s="212" t="s">
        <v>221</v>
      </c>
    </row>
    <row r="136" spans="1:65" s="2" customFormat="1" ht="37.9" customHeight="1">
      <c r="A136" s="37"/>
      <c r="B136" s="38"/>
      <c r="C136" s="182" t="s">
        <v>257</v>
      </c>
      <c r="D136" s="182" t="s">
        <v>223</v>
      </c>
      <c r="E136" s="183" t="s">
        <v>258</v>
      </c>
      <c r="F136" s="184" t="s">
        <v>259</v>
      </c>
      <c r="G136" s="185" t="s">
        <v>238</v>
      </c>
      <c r="H136" s="186">
        <v>1216.3800000000001</v>
      </c>
      <c r="I136" s="187"/>
      <c r="J136" s="188">
        <f>ROUND(I136*H136,2)</f>
        <v>0</v>
      </c>
      <c r="K136" s="184" t="s">
        <v>227</v>
      </c>
      <c r="L136" s="42"/>
      <c r="M136" s="189" t="s">
        <v>19</v>
      </c>
      <c r="N136" s="190" t="s">
        <v>43</v>
      </c>
      <c r="O136" s="6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3" t="s">
        <v>228</v>
      </c>
      <c r="AT136" s="193" t="s">
        <v>223</v>
      </c>
      <c r="AU136" s="193" t="s">
        <v>82</v>
      </c>
      <c r="AY136" s="20" t="s">
        <v>221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20" t="s">
        <v>80</v>
      </c>
      <c r="BK136" s="194">
        <f>ROUND(I136*H136,2)</f>
        <v>0</v>
      </c>
      <c r="BL136" s="20" t="s">
        <v>228</v>
      </c>
      <c r="BM136" s="193" t="s">
        <v>260</v>
      </c>
    </row>
    <row r="137" spans="1:65" s="2" customFormat="1" ht="48.75">
      <c r="A137" s="37"/>
      <c r="B137" s="38"/>
      <c r="C137" s="39"/>
      <c r="D137" s="195" t="s">
        <v>230</v>
      </c>
      <c r="E137" s="39"/>
      <c r="F137" s="196" t="s">
        <v>261</v>
      </c>
      <c r="G137" s="39"/>
      <c r="H137" s="39"/>
      <c r="I137" s="197"/>
      <c r="J137" s="39"/>
      <c r="K137" s="39"/>
      <c r="L137" s="42"/>
      <c r="M137" s="198"/>
      <c r="N137" s="199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230</v>
      </c>
      <c r="AU137" s="20" t="s">
        <v>82</v>
      </c>
    </row>
    <row r="138" spans="1:65" s="2" customFormat="1">
      <c r="A138" s="37"/>
      <c r="B138" s="38"/>
      <c r="C138" s="39"/>
      <c r="D138" s="200" t="s">
        <v>232</v>
      </c>
      <c r="E138" s="39"/>
      <c r="F138" s="201" t="s">
        <v>262</v>
      </c>
      <c r="G138" s="39"/>
      <c r="H138" s="39"/>
      <c r="I138" s="197"/>
      <c r="J138" s="39"/>
      <c r="K138" s="39"/>
      <c r="L138" s="42"/>
      <c r="M138" s="198"/>
      <c r="N138" s="199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232</v>
      </c>
      <c r="AU138" s="20" t="s">
        <v>82</v>
      </c>
    </row>
    <row r="139" spans="1:65" s="13" customFormat="1">
      <c r="B139" s="202"/>
      <c r="C139" s="203"/>
      <c r="D139" s="195" t="s">
        <v>234</v>
      </c>
      <c r="E139" s="204" t="s">
        <v>19</v>
      </c>
      <c r="F139" s="205" t="s">
        <v>162</v>
      </c>
      <c r="G139" s="203"/>
      <c r="H139" s="206">
        <v>121.63800000000001</v>
      </c>
      <c r="I139" s="207"/>
      <c r="J139" s="203"/>
      <c r="K139" s="203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234</v>
      </c>
      <c r="AU139" s="212" t="s">
        <v>82</v>
      </c>
      <c r="AV139" s="13" t="s">
        <v>82</v>
      </c>
      <c r="AW139" s="13" t="s">
        <v>33</v>
      </c>
      <c r="AX139" s="13" t="s">
        <v>80</v>
      </c>
      <c r="AY139" s="212" t="s">
        <v>221</v>
      </c>
    </row>
    <row r="140" spans="1:65" s="13" customFormat="1">
      <c r="B140" s="202"/>
      <c r="C140" s="203"/>
      <c r="D140" s="195" t="s">
        <v>234</v>
      </c>
      <c r="E140" s="203"/>
      <c r="F140" s="205" t="s">
        <v>263</v>
      </c>
      <c r="G140" s="203"/>
      <c r="H140" s="206">
        <v>1216.3800000000001</v>
      </c>
      <c r="I140" s="207"/>
      <c r="J140" s="203"/>
      <c r="K140" s="203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234</v>
      </c>
      <c r="AU140" s="212" t="s">
        <v>82</v>
      </c>
      <c r="AV140" s="13" t="s">
        <v>82</v>
      </c>
      <c r="AW140" s="13" t="s">
        <v>4</v>
      </c>
      <c r="AX140" s="13" t="s">
        <v>80</v>
      </c>
      <c r="AY140" s="212" t="s">
        <v>221</v>
      </c>
    </row>
    <row r="141" spans="1:65" s="2" customFormat="1" ht="33" customHeight="1">
      <c r="A141" s="37"/>
      <c r="B141" s="38"/>
      <c r="C141" s="182" t="s">
        <v>264</v>
      </c>
      <c r="D141" s="182" t="s">
        <v>223</v>
      </c>
      <c r="E141" s="183" t="s">
        <v>265</v>
      </c>
      <c r="F141" s="184" t="s">
        <v>266</v>
      </c>
      <c r="G141" s="185" t="s">
        <v>267</v>
      </c>
      <c r="H141" s="186">
        <v>212.86699999999999</v>
      </c>
      <c r="I141" s="187"/>
      <c r="J141" s="188">
        <f>ROUND(I141*H141,2)</f>
        <v>0</v>
      </c>
      <c r="K141" s="184" t="s">
        <v>227</v>
      </c>
      <c r="L141" s="42"/>
      <c r="M141" s="189" t="s">
        <v>19</v>
      </c>
      <c r="N141" s="190" t="s">
        <v>43</v>
      </c>
      <c r="O141" s="6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3" t="s">
        <v>228</v>
      </c>
      <c r="AT141" s="193" t="s">
        <v>223</v>
      </c>
      <c r="AU141" s="193" t="s">
        <v>82</v>
      </c>
      <c r="AY141" s="20" t="s">
        <v>221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20" t="s">
        <v>80</v>
      </c>
      <c r="BK141" s="194">
        <f>ROUND(I141*H141,2)</f>
        <v>0</v>
      </c>
      <c r="BL141" s="20" t="s">
        <v>228</v>
      </c>
      <c r="BM141" s="193" t="s">
        <v>268</v>
      </c>
    </row>
    <row r="142" spans="1:65" s="2" customFormat="1" ht="29.25">
      <c r="A142" s="37"/>
      <c r="B142" s="38"/>
      <c r="C142" s="39"/>
      <c r="D142" s="195" t="s">
        <v>230</v>
      </c>
      <c r="E142" s="39"/>
      <c r="F142" s="196" t="s">
        <v>269</v>
      </c>
      <c r="G142" s="39"/>
      <c r="H142" s="39"/>
      <c r="I142" s="197"/>
      <c r="J142" s="39"/>
      <c r="K142" s="39"/>
      <c r="L142" s="42"/>
      <c r="M142" s="198"/>
      <c r="N142" s="199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230</v>
      </c>
      <c r="AU142" s="20" t="s">
        <v>82</v>
      </c>
    </row>
    <row r="143" spans="1:65" s="2" customFormat="1">
      <c r="A143" s="37"/>
      <c r="B143" s="38"/>
      <c r="C143" s="39"/>
      <c r="D143" s="200" t="s">
        <v>232</v>
      </c>
      <c r="E143" s="39"/>
      <c r="F143" s="201" t="s">
        <v>270</v>
      </c>
      <c r="G143" s="39"/>
      <c r="H143" s="39"/>
      <c r="I143" s="197"/>
      <c r="J143" s="39"/>
      <c r="K143" s="39"/>
      <c r="L143" s="42"/>
      <c r="M143" s="198"/>
      <c r="N143" s="199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232</v>
      </c>
      <c r="AU143" s="20" t="s">
        <v>82</v>
      </c>
    </row>
    <row r="144" spans="1:65" s="13" customFormat="1">
      <c r="B144" s="202"/>
      <c r="C144" s="203"/>
      <c r="D144" s="195" t="s">
        <v>234</v>
      </c>
      <c r="E144" s="204" t="s">
        <v>19</v>
      </c>
      <c r="F144" s="205" t="s">
        <v>162</v>
      </c>
      <c r="G144" s="203"/>
      <c r="H144" s="206">
        <v>121.63800000000001</v>
      </c>
      <c r="I144" s="207"/>
      <c r="J144" s="203"/>
      <c r="K144" s="203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234</v>
      </c>
      <c r="AU144" s="212" t="s">
        <v>82</v>
      </c>
      <c r="AV144" s="13" t="s">
        <v>82</v>
      </c>
      <c r="AW144" s="13" t="s">
        <v>33</v>
      </c>
      <c r="AX144" s="13" t="s">
        <v>80</v>
      </c>
      <c r="AY144" s="212" t="s">
        <v>221</v>
      </c>
    </row>
    <row r="145" spans="1:65" s="13" customFormat="1">
      <c r="B145" s="202"/>
      <c r="C145" s="203"/>
      <c r="D145" s="195" t="s">
        <v>234</v>
      </c>
      <c r="E145" s="203"/>
      <c r="F145" s="205" t="s">
        <v>271</v>
      </c>
      <c r="G145" s="203"/>
      <c r="H145" s="206">
        <v>212.86699999999999</v>
      </c>
      <c r="I145" s="207"/>
      <c r="J145" s="203"/>
      <c r="K145" s="203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234</v>
      </c>
      <c r="AU145" s="212" t="s">
        <v>82</v>
      </c>
      <c r="AV145" s="13" t="s">
        <v>82</v>
      </c>
      <c r="AW145" s="13" t="s">
        <v>4</v>
      </c>
      <c r="AX145" s="13" t="s">
        <v>80</v>
      </c>
      <c r="AY145" s="212" t="s">
        <v>221</v>
      </c>
    </row>
    <row r="146" spans="1:65" s="2" customFormat="1" ht="16.5" customHeight="1">
      <c r="A146" s="37"/>
      <c r="B146" s="38"/>
      <c r="C146" s="182" t="s">
        <v>272</v>
      </c>
      <c r="D146" s="182" t="s">
        <v>223</v>
      </c>
      <c r="E146" s="183" t="s">
        <v>273</v>
      </c>
      <c r="F146" s="184" t="s">
        <v>274</v>
      </c>
      <c r="G146" s="185" t="s">
        <v>238</v>
      </c>
      <c r="H146" s="186">
        <v>78.974999999999994</v>
      </c>
      <c r="I146" s="187"/>
      <c r="J146" s="188">
        <f>ROUND(I146*H146,2)</f>
        <v>0</v>
      </c>
      <c r="K146" s="184" t="s">
        <v>227</v>
      </c>
      <c r="L146" s="42"/>
      <c r="M146" s="189" t="s">
        <v>19</v>
      </c>
      <c r="N146" s="190" t="s">
        <v>43</v>
      </c>
      <c r="O146" s="6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3" t="s">
        <v>228</v>
      </c>
      <c r="AT146" s="193" t="s">
        <v>223</v>
      </c>
      <c r="AU146" s="193" t="s">
        <v>82</v>
      </c>
      <c r="AY146" s="20" t="s">
        <v>221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20" t="s">
        <v>80</v>
      </c>
      <c r="BK146" s="194">
        <f>ROUND(I146*H146,2)</f>
        <v>0</v>
      </c>
      <c r="BL146" s="20" t="s">
        <v>228</v>
      </c>
      <c r="BM146" s="193" t="s">
        <v>275</v>
      </c>
    </row>
    <row r="147" spans="1:65" s="2" customFormat="1" ht="19.5">
      <c r="A147" s="37"/>
      <c r="B147" s="38"/>
      <c r="C147" s="39"/>
      <c r="D147" s="195" t="s">
        <v>230</v>
      </c>
      <c r="E147" s="39"/>
      <c r="F147" s="196" t="s">
        <v>276</v>
      </c>
      <c r="G147" s="39"/>
      <c r="H147" s="39"/>
      <c r="I147" s="197"/>
      <c r="J147" s="39"/>
      <c r="K147" s="39"/>
      <c r="L147" s="42"/>
      <c r="M147" s="198"/>
      <c r="N147" s="199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230</v>
      </c>
      <c r="AU147" s="20" t="s">
        <v>82</v>
      </c>
    </row>
    <row r="148" spans="1:65" s="2" customFormat="1">
      <c r="A148" s="37"/>
      <c r="B148" s="38"/>
      <c r="C148" s="39"/>
      <c r="D148" s="200" t="s">
        <v>232</v>
      </c>
      <c r="E148" s="39"/>
      <c r="F148" s="201" t="s">
        <v>277</v>
      </c>
      <c r="G148" s="39"/>
      <c r="H148" s="39"/>
      <c r="I148" s="197"/>
      <c r="J148" s="39"/>
      <c r="K148" s="39"/>
      <c r="L148" s="42"/>
      <c r="M148" s="198"/>
      <c r="N148" s="199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232</v>
      </c>
      <c r="AU148" s="20" t="s">
        <v>82</v>
      </c>
    </row>
    <row r="149" spans="1:65" s="13" customFormat="1">
      <c r="B149" s="202"/>
      <c r="C149" s="203"/>
      <c r="D149" s="195" t="s">
        <v>234</v>
      </c>
      <c r="E149" s="204" t="s">
        <v>19</v>
      </c>
      <c r="F149" s="205" t="s">
        <v>278</v>
      </c>
      <c r="G149" s="203"/>
      <c r="H149" s="206">
        <v>78.974999999999994</v>
      </c>
      <c r="I149" s="207"/>
      <c r="J149" s="203"/>
      <c r="K149" s="203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234</v>
      </c>
      <c r="AU149" s="212" t="s">
        <v>82</v>
      </c>
      <c r="AV149" s="13" t="s">
        <v>82</v>
      </c>
      <c r="AW149" s="13" t="s">
        <v>33</v>
      </c>
      <c r="AX149" s="13" t="s">
        <v>72</v>
      </c>
      <c r="AY149" s="212" t="s">
        <v>221</v>
      </c>
    </row>
    <row r="150" spans="1:65" s="15" customFormat="1">
      <c r="B150" s="223"/>
      <c r="C150" s="224"/>
      <c r="D150" s="195" t="s">
        <v>234</v>
      </c>
      <c r="E150" s="225" t="s">
        <v>19</v>
      </c>
      <c r="F150" s="226" t="s">
        <v>243</v>
      </c>
      <c r="G150" s="224"/>
      <c r="H150" s="227">
        <v>78.974999999999994</v>
      </c>
      <c r="I150" s="228"/>
      <c r="J150" s="224"/>
      <c r="K150" s="224"/>
      <c r="L150" s="229"/>
      <c r="M150" s="230"/>
      <c r="N150" s="231"/>
      <c r="O150" s="231"/>
      <c r="P150" s="231"/>
      <c r="Q150" s="231"/>
      <c r="R150" s="231"/>
      <c r="S150" s="231"/>
      <c r="T150" s="232"/>
      <c r="AT150" s="233" t="s">
        <v>234</v>
      </c>
      <c r="AU150" s="233" t="s">
        <v>82</v>
      </c>
      <c r="AV150" s="15" t="s">
        <v>228</v>
      </c>
      <c r="AW150" s="15" t="s">
        <v>33</v>
      </c>
      <c r="AX150" s="15" t="s">
        <v>80</v>
      </c>
      <c r="AY150" s="233" t="s">
        <v>221</v>
      </c>
    </row>
    <row r="151" spans="1:65" s="2" customFormat="1" ht="24.2" customHeight="1">
      <c r="A151" s="37"/>
      <c r="B151" s="38"/>
      <c r="C151" s="182" t="s">
        <v>279</v>
      </c>
      <c r="D151" s="182" t="s">
        <v>223</v>
      </c>
      <c r="E151" s="183" t="s">
        <v>280</v>
      </c>
      <c r="F151" s="184" t="s">
        <v>281</v>
      </c>
      <c r="G151" s="185" t="s">
        <v>238</v>
      </c>
      <c r="H151" s="186">
        <v>120</v>
      </c>
      <c r="I151" s="187"/>
      <c r="J151" s="188">
        <f>ROUND(I151*H151,2)</f>
        <v>0</v>
      </c>
      <c r="K151" s="184" t="s">
        <v>227</v>
      </c>
      <c r="L151" s="42"/>
      <c r="M151" s="189" t="s">
        <v>19</v>
      </c>
      <c r="N151" s="190" t="s">
        <v>43</v>
      </c>
      <c r="O151" s="6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3" t="s">
        <v>228</v>
      </c>
      <c r="AT151" s="193" t="s">
        <v>223</v>
      </c>
      <c r="AU151" s="193" t="s">
        <v>82</v>
      </c>
      <c r="AY151" s="20" t="s">
        <v>221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20" t="s">
        <v>80</v>
      </c>
      <c r="BK151" s="194">
        <f>ROUND(I151*H151,2)</f>
        <v>0</v>
      </c>
      <c r="BL151" s="20" t="s">
        <v>228</v>
      </c>
      <c r="BM151" s="193" t="s">
        <v>282</v>
      </c>
    </row>
    <row r="152" spans="1:65" s="2" customFormat="1" ht="29.25">
      <c r="A152" s="37"/>
      <c r="B152" s="38"/>
      <c r="C152" s="39"/>
      <c r="D152" s="195" t="s">
        <v>230</v>
      </c>
      <c r="E152" s="39"/>
      <c r="F152" s="196" t="s">
        <v>283</v>
      </c>
      <c r="G152" s="39"/>
      <c r="H152" s="39"/>
      <c r="I152" s="197"/>
      <c r="J152" s="39"/>
      <c r="K152" s="39"/>
      <c r="L152" s="42"/>
      <c r="M152" s="198"/>
      <c r="N152" s="199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230</v>
      </c>
      <c r="AU152" s="20" t="s">
        <v>82</v>
      </c>
    </row>
    <row r="153" spans="1:65" s="2" customFormat="1">
      <c r="A153" s="37"/>
      <c r="B153" s="38"/>
      <c r="C153" s="39"/>
      <c r="D153" s="200" t="s">
        <v>232</v>
      </c>
      <c r="E153" s="39"/>
      <c r="F153" s="201" t="s">
        <v>284</v>
      </c>
      <c r="G153" s="39"/>
      <c r="H153" s="39"/>
      <c r="I153" s="197"/>
      <c r="J153" s="39"/>
      <c r="K153" s="39"/>
      <c r="L153" s="42"/>
      <c r="M153" s="198"/>
      <c r="N153" s="199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232</v>
      </c>
      <c r="AU153" s="20" t="s">
        <v>82</v>
      </c>
    </row>
    <row r="154" spans="1:65" s="13" customFormat="1">
      <c r="B154" s="202"/>
      <c r="C154" s="203"/>
      <c r="D154" s="195" t="s">
        <v>234</v>
      </c>
      <c r="E154" s="204" t="s">
        <v>164</v>
      </c>
      <c r="F154" s="205" t="s">
        <v>285</v>
      </c>
      <c r="G154" s="203"/>
      <c r="H154" s="206">
        <v>120</v>
      </c>
      <c r="I154" s="207"/>
      <c r="J154" s="203"/>
      <c r="K154" s="203"/>
      <c r="L154" s="208"/>
      <c r="M154" s="209"/>
      <c r="N154" s="210"/>
      <c r="O154" s="210"/>
      <c r="P154" s="210"/>
      <c r="Q154" s="210"/>
      <c r="R154" s="210"/>
      <c r="S154" s="210"/>
      <c r="T154" s="211"/>
      <c r="AT154" s="212" t="s">
        <v>234</v>
      </c>
      <c r="AU154" s="212" t="s">
        <v>82</v>
      </c>
      <c r="AV154" s="13" t="s">
        <v>82</v>
      </c>
      <c r="AW154" s="13" t="s">
        <v>33</v>
      </c>
      <c r="AX154" s="13" t="s">
        <v>80</v>
      </c>
      <c r="AY154" s="212" t="s">
        <v>221</v>
      </c>
    </row>
    <row r="155" spans="1:65" s="2" customFormat="1" ht="24.2" customHeight="1">
      <c r="A155" s="37"/>
      <c r="B155" s="38"/>
      <c r="C155" s="182" t="s">
        <v>286</v>
      </c>
      <c r="D155" s="182" t="s">
        <v>223</v>
      </c>
      <c r="E155" s="183" t="s">
        <v>287</v>
      </c>
      <c r="F155" s="184" t="s">
        <v>288</v>
      </c>
      <c r="G155" s="185" t="s">
        <v>238</v>
      </c>
      <c r="H155" s="186">
        <v>35.476999999999997</v>
      </c>
      <c r="I155" s="187"/>
      <c r="J155" s="188">
        <f>ROUND(I155*H155,2)</f>
        <v>0</v>
      </c>
      <c r="K155" s="184" t="s">
        <v>227</v>
      </c>
      <c r="L155" s="42"/>
      <c r="M155" s="189" t="s">
        <v>19</v>
      </c>
      <c r="N155" s="190" t="s">
        <v>43</v>
      </c>
      <c r="O155" s="6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3" t="s">
        <v>228</v>
      </c>
      <c r="AT155" s="193" t="s">
        <v>223</v>
      </c>
      <c r="AU155" s="193" t="s">
        <v>82</v>
      </c>
      <c r="AY155" s="20" t="s">
        <v>221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20" t="s">
        <v>80</v>
      </c>
      <c r="BK155" s="194">
        <f>ROUND(I155*H155,2)</f>
        <v>0</v>
      </c>
      <c r="BL155" s="20" t="s">
        <v>228</v>
      </c>
      <c r="BM155" s="193" t="s">
        <v>289</v>
      </c>
    </row>
    <row r="156" spans="1:65" s="2" customFormat="1" ht="29.25">
      <c r="A156" s="37"/>
      <c r="B156" s="38"/>
      <c r="C156" s="39"/>
      <c r="D156" s="195" t="s">
        <v>230</v>
      </c>
      <c r="E156" s="39"/>
      <c r="F156" s="196" t="s">
        <v>290</v>
      </c>
      <c r="G156" s="39"/>
      <c r="H156" s="39"/>
      <c r="I156" s="197"/>
      <c r="J156" s="39"/>
      <c r="K156" s="39"/>
      <c r="L156" s="42"/>
      <c r="M156" s="198"/>
      <c r="N156" s="199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230</v>
      </c>
      <c r="AU156" s="20" t="s">
        <v>82</v>
      </c>
    </row>
    <row r="157" spans="1:65" s="2" customFormat="1">
      <c r="A157" s="37"/>
      <c r="B157" s="38"/>
      <c r="C157" s="39"/>
      <c r="D157" s="200" t="s">
        <v>232</v>
      </c>
      <c r="E157" s="39"/>
      <c r="F157" s="201" t="s">
        <v>291</v>
      </c>
      <c r="G157" s="39"/>
      <c r="H157" s="39"/>
      <c r="I157" s="197"/>
      <c r="J157" s="39"/>
      <c r="K157" s="39"/>
      <c r="L157" s="42"/>
      <c r="M157" s="198"/>
      <c r="N157" s="199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232</v>
      </c>
      <c r="AU157" s="20" t="s">
        <v>82</v>
      </c>
    </row>
    <row r="158" spans="1:65" s="14" customFormat="1">
      <c r="B158" s="213"/>
      <c r="C158" s="214"/>
      <c r="D158" s="195" t="s">
        <v>234</v>
      </c>
      <c r="E158" s="215" t="s">
        <v>19</v>
      </c>
      <c r="F158" s="216" t="s">
        <v>292</v>
      </c>
      <c r="G158" s="214"/>
      <c r="H158" s="215" t="s">
        <v>19</v>
      </c>
      <c r="I158" s="217"/>
      <c r="J158" s="214"/>
      <c r="K158" s="214"/>
      <c r="L158" s="218"/>
      <c r="M158" s="219"/>
      <c r="N158" s="220"/>
      <c r="O158" s="220"/>
      <c r="P158" s="220"/>
      <c r="Q158" s="220"/>
      <c r="R158" s="220"/>
      <c r="S158" s="220"/>
      <c r="T158" s="221"/>
      <c r="AT158" s="222" t="s">
        <v>234</v>
      </c>
      <c r="AU158" s="222" t="s">
        <v>82</v>
      </c>
      <c r="AV158" s="14" t="s">
        <v>80</v>
      </c>
      <c r="AW158" s="14" t="s">
        <v>33</v>
      </c>
      <c r="AX158" s="14" t="s">
        <v>72</v>
      </c>
      <c r="AY158" s="222" t="s">
        <v>221</v>
      </c>
    </row>
    <row r="159" spans="1:65" s="13" customFormat="1" ht="22.5">
      <c r="B159" s="202"/>
      <c r="C159" s="203"/>
      <c r="D159" s="195" t="s">
        <v>234</v>
      </c>
      <c r="E159" s="204" t="s">
        <v>19</v>
      </c>
      <c r="F159" s="205" t="s">
        <v>293</v>
      </c>
      <c r="G159" s="203"/>
      <c r="H159" s="206">
        <v>35.476999999999997</v>
      </c>
      <c r="I159" s="207"/>
      <c r="J159" s="203"/>
      <c r="K159" s="203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234</v>
      </c>
      <c r="AU159" s="212" t="s">
        <v>82</v>
      </c>
      <c r="AV159" s="13" t="s">
        <v>82</v>
      </c>
      <c r="AW159" s="13" t="s">
        <v>33</v>
      </c>
      <c r="AX159" s="13" t="s">
        <v>72</v>
      </c>
      <c r="AY159" s="212" t="s">
        <v>221</v>
      </c>
    </row>
    <row r="160" spans="1:65" s="15" customFormat="1">
      <c r="B160" s="223"/>
      <c r="C160" s="224"/>
      <c r="D160" s="195" t="s">
        <v>234</v>
      </c>
      <c r="E160" s="225" t="s">
        <v>166</v>
      </c>
      <c r="F160" s="226" t="s">
        <v>243</v>
      </c>
      <c r="G160" s="224"/>
      <c r="H160" s="227">
        <v>35.476999999999997</v>
      </c>
      <c r="I160" s="228"/>
      <c r="J160" s="224"/>
      <c r="K160" s="224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234</v>
      </c>
      <c r="AU160" s="233" t="s">
        <v>82</v>
      </c>
      <c r="AV160" s="15" t="s">
        <v>228</v>
      </c>
      <c r="AW160" s="15" t="s">
        <v>33</v>
      </c>
      <c r="AX160" s="15" t="s">
        <v>80</v>
      </c>
      <c r="AY160" s="233" t="s">
        <v>221</v>
      </c>
    </row>
    <row r="161" spans="1:65" s="2" customFormat="1" ht="16.5" customHeight="1">
      <c r="A161" s="37"/>
      <c r="B161" s="38"/>
      <c r="C161" s="234" t="s">
        <v>294</v>
      </c>
      <c r="D161" s="234" t="s">
        <v>295</v>
      </c>
      <c r="E161" s="235" t="s">
        <v>296</v>
      </c>
      <c r="F161" s="236" t="s">
        <v>297</v>
      </c>
      <c r="G161" s="237" t="s">
        <v>267</v>
      </c>
      <c r="H161" s="238">
        <v>287.63200000000001</v>
      </c>
      <c r="I161" s="239"/>
      <c r="J161" s="240">
        <f>ROUND(I161*H161,2)</f>
        <v>0</v>
      </c>
      <c r="K161" s="236" t="s">
        <v>227</v>
      </c>
      <c r="L161" s="241"/>
      <c r="M161" s="242" t="s">
        <v>19</v>
      </c>
      <c r="N161" s="243" t="s">
        <v>43</v>
      </c>
      <c r="O161" s="67"/>
      <c r="P161" s="191">
        <f>O161*H161</f>
        <v>0</v>
      </c>
      <c r="Q161" s="191">
        <v>1</v>
      </c>
      <c r="R161" s="191">
        <f>Q161*H161</f>
        <v>287.63200000000001</v>
      </c>
      <c r="S161" s="191">
        <v>0</v>
      </c>
      <c r="T161" s="192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3" t="s">
        <v>279</v>
      </c>
      <c r="AT161" s="193" t="s">
        <v>295</v>
      </c>
      <c r="AU161" s="193" t="s">
        <v>82</v>
      </c>
      <c r="AY161" s="20" t="s">
        <v>221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20" t="s">
        <v>80</v>
      </c>
      <c r="BK161" s="194">
        <f>ROUND(I161*H161,2)</f>
        <v>0</v>
      </c>
      <c r="BL161" s="20" t="s">
        <v>228</v>
      </c>
      <c r="BM161" s="193" t="s">
        <v>298</v>
      </c>
    </row>
    <row r="162" spans="1:65" s="2" customFormat="1">
      <c r="A162" s="37"/>
      <c r="B162" s="38"/>
      <c r="C162" s="39"/>
      <c r="D162" s="195" t="s">
        <v>230</v>
      </c>
      <c r="E162" s="39"/>
      <c r="F162" s="196" t="s">
        <v>297</v>
      </c>
      <c r="G162" s="39"/>
      <c r="H162" s="39"/>
      <c r="I162" s="197"/>
      <c r="J162" s="39"/>
      <c r="K162" s="39"/>
      <c r="L162" s="42"/>
      <c r="M162" s="198"/>
      <c r="N162" s="199"/>
      <c r="O162" s="67"/>
      <c r="P162" s="67"/>
      <c r="Q162" s="67"/>
      <c r="R162" s="67"/>
      <c r="S162" s="67"/>
      <c r="T162" s="68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20" t="s">
        <v>230</v>
      </c>
      <c r="AU162" s="20" t="s">
        <v>82</v>
      </c>
    </row>
    <row r="163" spans="1:65" s="13" customFormat="1">
      <c r="B163" s="202"/>
      <c r="C163" s="203"/>
      <c r="D163" s="195" t="s">
        <v>234</v>
      </c>
      <c r="E163" s="204" t="s">
        <v>19</v>
      </c>
      <c r="F163" s="205" t="s">
        <v>299</v>
      </c>
      <c r="G163" s="203"/>
      <c r="H163" s="206">
        <v>155.477</v>
      </c>
      <c r="I163" s="207"/>
      <c r="J163" s="203"/>
      <c r="K163" s="203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234</v>
      </c>
      <c r="AU163" s="212" t="s">
        <v>82</v>
      </c>
      <c r="AV163" s="13" t="s">
        <v>82</v>
      </c>
      <c r="AW163" s="13" t="s">
        <v>33</v>
      </c>
      <c r="AX163" s="13" t="s">
        <v>80</v>
      </c>
      <c r="AY163" s="212" t="s">
        <v>221</v>
      </c>
    </row>
    <row r="164" spans="1:65" s="13" customFormat="1">
      <c r="B164" s="202"/>
      <c r="C164" s="203"/>
      <c r="D164" s="195" t="s">
        <v>234</v>
      </c>
      <c r="E164" s="203"/>
      <c r="F164" s="205" t="s">
        <v>300</v>
      </c>
      <c r="G164" s="203"/>
      <c r="H164" s="206">
        <v>287.63200000000001</v>
      </c>
      <c r="I164" s="207"/>
      <c r="J164" s="203"/>
      <c r="K164" s="203"/>
      <c r="L164" s="208"/>
      <c r="M164" s="209"/>
      <c r="N164" s="210"/>
      <c r="O164" s="210"/>
      <c r="P164" s="210"/>
      <c r="Q164" s="210"/>
      <c r="R164" s="210"/>
      <c r="S164" s="210"/>
      <c r="T164" s="211"/>
      <c r="AT164" s="212" t="s">
        <v>234</v>
      </c>
      <c r="AU164" s="212" t="s">
        <v>82</v>
      </c>
      <c r="AV164" s="13" t="s">
        <v>82</v>
      </c>
      <c r="AW164" s="13" t="s">
        <v>4</v>
      </c>
      <c r="AX164" s="13" t="s">
        <v>80</v>
      </c>
      <c r="AY164" s="212" t="s">
        <v>221</v>
      </c>
    </row>
    <row r="165" spans="1:65" s="12" customFormat="1" ht="22.9" customHeight="1">
      <c r="B165" s="166"/>
      <c r="C165" s="167"/>
      <c r="D165" s="168" t="s">
        <v>71</v>
      </c>
      <c r="E165" s="180" t="s">
        <v>82</v>
      </c>
      <c r="F165" s="180" t="s">
        <v>301</v>
      </c>
      <c r="G165" s="167"/>
      <c r="H165" s="167"/>
      <c r="I165" s="170"/>
      <c r="J165" s="181">
        <f>BK165</f>
        <v>0</v>
      </c>
      <c r="K165" s="167"/>
      <c r="L165" s="172"/>
      <c r="M165" s="173"/>
      <c r="N165" s="174"/>
      <c r="O165" s="174"/>
      <c r="P165" s="175">
        <f>SUM(P166:P172)</f>
        <v>0</v>
      </c>
      <c r="Q165" s="174"/>
      <c r="R165" s="175">
        <f>SUM(R166:R172)</f>
        <v>3.9904200000000001E-2</v>
      </c>
      <c r="S165" s="174"/>
      <c r="T165" s="176">
        <f>SUM(T166:T172)</f>
        <v>0</v>
      </c>
      <c r="AR165" s="177" t="s">
        <v>80</v>
      </c>
      <c r="AT165" s="178" t="s">
        <v>71</v>
      </c>
      <c r="AU165" s="178" t="s">
        <v>80</v>
      </c>
      <c r="AY165" s="177" t="s">
        <v>221</v>
      </c>
      <c r="BK165" s="179">
        <f>SUM(BK166:BK172)</f>
        <v>0</v>
      </c>
    </row>
    <row r="166" spans="1:65" s="2" customFormat="1" ht="37.9" customHeight="1">
      <c r="A166" s="37"/>
      <c r="B166" s="38"/>
      <c r="C166" s="182" t="s">
        <v>302</v>
      </c>
      <c r="D166" s="182" t="s">
        <v>223</v>
      </c>
      <c r="E166" s="183" t="s">
        <v>303</v>
      </c>
      <c r="F166" s="184" t="s">
        <v>304</v>
      </c>
      <c r="G166" s="185" t="s">
        <v>305</v>
      </c>
      <c r="H166" s="186">
        <v>59.7</v>
      </c>
      <c r="I166" s="187"/>
      <c r="J166" s="188">
        <f>ROUND(I166*H166,2)</f>
        <v>0</v>
      </c>
      <c r="K166" s="184" t="s">
        <v>227</v>
      </c>
      <c r="L166" s="42"/>
      <c r="M166" s="189" t="s">
        <v>19</v>
      </c>
      <c r="N166" s="190" t="s">
        <v>43</v>
      </c>
      <c r="O166" s="67"/>
      <c r="P166" s="191">
        <f>O166*H166</f>
        <v>0</v>
      </c>
      <c r="Q166" s="191">
        <v>5.04E-4</v>
      </c>
      <c r="R166" s="191">
        <f>Q166*H166</f>
        <v>3.0088800000000002E-2</v>
      </c>
      <c r="S166" s="191">
        <v>0</v>
      </c>
      <c r="T166" s="192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3" t="s">
        <v>228</v>
      </c>
      <c r="AT166" s="193" t="s">
        <v>223</v>
      </c>
      <c r="AU166" s="193" t="s">
        <v>82</v>
      </c>
      <c r="AY166" s="20" t="s">
        <v>221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20" t="s">
        <v>80</v>
      </c>
      <c r="BK166" s="194">
        <f>ROUND(I166*H166,2)</f>
        <v>0</v>
      </c>
      <c r="BL166" s="20" t="s">
        <v>228</v>
      </c>
      <c r="BM166" s="193" t="s">
        <v>306</v>
      </c>
    </row>
    <row r="167" spans="1:65" s="2" customFormat="1" ht="29.25">
      <c r="A167" s="37"/>
      <c r="B167" s="38"/>
      <c r="C167" s="39"/>
      <c r="D167" s="195" t="s">
        <v>230</v>
      </c>
      <c r="E167" s="39"/>
      <c r="F167" s="196" t="s">
        <v>307</v>
      </c>
      <c r="G167" s="39"/>
      <c r="H167" s="39"/>
      <c r="I167" s="197"/>
      <c r="J167" s="39"/>
      <c r="K167" s="39"/>
      <c r="L167" s="42"/>
      <c r="M167" s="198"/>
      <c r="N167" s="199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230</v>
      </c>
      <c r="AU167" s="20" t="s">
        <v>82</v>
      </c>
    </row>
    <row r="168" spans="1:65" s="2" customFormat="1">
      <c r="A168" s="37"/>
      <c r="B168" s="38"/>
      <c r="C168" s="39"/>
      <c r="D168" s="200" t="s">
        <v>232</v>
      </c>
      <c r="E168" s="39"/>
      <c r="F168" s="201" t="s">
        <v>308</v>
      </c>
      <c r="G168" s="39"/>
      <c r="H168" s="39"/>
      <c r="I168" s="197"/>
      <c r="J168" s="39"/>
      <c r="K168" s="39"/>
      <c r="L168" s="42"/>
      <c r="M168" s="198"/>
      <c r="N168" s="199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20" t="s">
        <v>232</v>
      </c>
      <c r="AU168" s="20" t="s">
        <v>82</v>
      </c>
    </row>
    <row r="169" spans="1:65" s="13" customFormat="1">
      <c r="B169" s="202"/>
      <c r="C169" s="203"/>
      <c r="D169" s="195" t="s">
        <v>234</v>
      </c>
      <c r="E169" s="204" t="s">
        <v>19</v>
      </c>
      <c r="F169" s="205" t="s">
        <v>309</v>
      </c>
      <c r="G169" s="203"/>
      <c r="H169" s="206">
        <v>59.7</v>
      </c>
      <c r="I169" s="207"/>
      <c r="J169" s="203"/>
      <c r="K169" s="203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234</v>
      </c>
      <c r="AU169" s="212" t="s">
        <v>82</v>
      </c>
      <c r="AV169" s="13" t="s">
        <v>82</v>
      </c>
      <c r="AW169" s="13" t="s">
        <v>33</v>
      </c>
      <c r="AX169" s="13" t="s">
        <v>80</v>
      </c>
      <c r="AY169" s="212" t="s">
        <v>221</v>
      </c>
    </row>
    <row r="170" spans="1:65" s="2" customFormat="1" ht="37.9" customHeight="1">
      <c r="A170" s="37"/>
      <c r="B170" s="38"/>
      <c r="C170" s="182" t="s">
        <v>8</v>
      </c>
      <c r="D170" s="182" t="s">
        <v>223</v>
      </c>
      <c r="E170" s="183" t="s">
        <v>310</v>
      </c>
      <c r="F170" s="184" t="s">
        <v>311</v>
      </c>
      <c r="G170" s="185" t="s">
        <v>305</v>
      </c>
      <c r="H170" s="186">
        <v>8.1999999999999993</v>
      </c>
      <c r="I170" s="187"/>
      <c r="J170" s="188">
        <f>ROUND(I170*H170,2)</f>
        <v>0</v>
      </c>
      <c r="K170" s="184" t="s">
        <v>227</v>
      </c>
      <c r="L170" s="42"/>
      <c r="M170" s="189" t="s">
        <v>19</v>
      </c>
      <c r="N170" s="190" t="s">
        <v>43</v>
      </c>
      <c r="O170" s="67"/>
      <c r="P170" s="191">
        <f>O170*H170</f>
        <v>0</v>
      </c>
      <c r="Q170" s="191">
        <v>1.1969999999999999E-3</v>
      </c>
      <c r="R170" s="191">
        <f>Q170*H170</f>
        <v>9.8153999999999984E-3</v>
      </c>
      <c r="S170" s="191">
        <v>0</v>
      </c>
      <c r="T170" s="192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3" t="s">
        <v>228</v>
      </c>
      <c r="AT170" s="193" t="s">
        <v>223</v>
      </c>
      <c r="AU170" s="193" t="s">
        <v>82</v>
      </c>
      <c r="AY170" s="20" t="s">
        <v>221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20" t="s">
        <v>80</v>
      </c>
      <c r="BK170" s="194">
        <f>ROUND(I170*H170,2)</f>
        <v>0</v>
      </c>
      <c r="BL170" s="20" t="s">
        <v>228</v>
      </c>
      <c r="BM170" s="193" t="s">
        <v>312</v>
      </c>
    </row>
    <row r="171" spans="1:65" s="2" customFormat="1" ht="29.25">
      <c r="A171" s="37"/>
      <c r="B171" s="38"/>
      <c r="C171" s="39"/>
      <c r="D171" s="195" t="s">
        <v>230</v>
      </c>
      <c r="E171" s="39"/>
      <c r="F171" s="196" t="s">
        <v>313</v>
      </c>
      <c r="G171" s="39"/>
      <c r="H171" s="39"/>
      <c r="I171" s="197"/>
      <c r="J171" s="39"/>
      <c r="K171" s="39"/>
      <c r="L171" s="42"/>
      <c r="M171" s="198"/>
      <c r="N171" s="199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230</v>
      </c>
      <c r="AU171" s="20" t="s">
        <v>82</v>
      </c>
    </row>
    <row r="172" spans="1:65" s="2" customFormat="1">
      <c r="A172" s="37"/>
      <c r="B172" s="38"/>
      <c r="C172" s="39"/>
      <c r="D172" s="200" t="s">
        <v>232</v>
      </c>
      <c r="E172" s="39"/>
      <c r="F172" s="201" t="s">
        <v>314</v>
      </c>
      <c r="G172" s="39"/>
      <c r="H172" s="39"/>
      <c r="I172" s="197"/>
      <c r="J172" s="39"/>
      <c r="K172" s="39"/>
      <c r="L172" s="42"/>
      <c r="M172" s="198"/>
      <c r="N172" s="199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232</v>
      </c>
      <c r="AU172" s="20" t="s">
        <v>82</v>
      </c>
    </row>
    <row r="173" spans="1:65" s="12" customFormat="1" ht="22.9" customHeight="1">
      <c r="B173" s="166"/>
      <c r="C173" s="167"/>
      <c r="D173" s="168" t="s">
        <v>71</v>
      </c>
      <c r="E173" s="180" t="s">
        <v>95</v>
      </c>
      <c r="F173" s="180" t="s">
        <v>315</v>
      </c>
      <c r="G173" s="167"/>
      <c r="H173" s="167"/>
      <c r="I173" s="170"/>
      <c r="J173" s="181">
        <f>BK173</f>
        <v>0</v>
      </c>
      <c r="K173" s="167"/>
      <c r="L173" s="172"/>
      <c r="M173" s="173"/>
      <c r="N173" s="174"/>
      <c r="O173" s="174"/>
      <c r="P173" s="175">
        <f>SUM(P174:P225)</f>
        <v>0</v>
      </c>
      <c r="Q173" s="174"/>
      <c r="R173" s="175">
        <f>SUM(R174:R225)</f>
        <v>64.339239055299998</v>
      </c>
      <c r="S173" s="174"/>
      <c r="T173" s="176">
        <f>SUM(T174:T225)</f>
        <v>0</v>
      </c>
      <c r="AR173" s="177" t="s">
        <v>80</v>
      </c>
      <c r="AT173" s="178" t="s">
        <v>71</v>
      </c>
      <c r="AU173" s="178" t="s">
        <v>80</v>
      </c>
      <c r="AY173" s="177" t="s">
        <v>221</v>
      </c>
      <c r="BK173" s="179">
        <f>SUM(BK174:BK225)</f>
        <v>0</v>
      </c>
    </row>
    <row r="174" spans="1:65" s="2" customFormat="1" ht="24.2" customHeight="1">
      <c r="A174" s="37"/>
      <c r="B174" s="38"/>
      <c r="C174" s="182" t="s">
        <v>316</v>
      </c>
      <c r="D174" s="182" t="s">
        <v>223</v>
      </c>
      <c r="E174" s="183" t="s">
        <v>317</v>
      </c>
      <c r="F174" s="184" t="s">
        <v>318</v>
      </c>
      <c r="G174" s="185" t="s">
        <v>226</v>
      </c>
      <c r="H174" s="186">
        <v>69.606999999999999</v>
      </c>
      <c r="I174" s="187"/>
      <c r="J174" s="188">
        <f>ROUND(I174*H174,2)</f>
        <v>0</v>
      </c>
      <c r="K174" s="184" t="s">
        <v>227</v>
      </c>
      <c r="L174" s="42"/>
      <c r="M174" s="189" t="s">
        <v>19</v>
      </c>
      <c r="N174" s="190" t="s">
        <v>43</v>
      </c>
      <c r="O174" s="67"/>
      <c r="P174" s="191">
        <f>O174*H174</f>
        <v>0</v>
      </c>
      <c r="Q174" s="191">
        <v>0.25867590000000001</v>
      </c>
      <c r="R174" s="191">
        <f>Q174*H174</f>
        <v>18.005653371299999</v>
      </c>
      <c r="S174" s="191">
        <v>0</v>
      </c>
      <c r="T174" s="192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3" t="s">
        <v>228</v>
      </c>
      <c r="AT174" s="193" t="s">
        <v>223</v>
      </c>
      <c r="AU174" s="193" t="s">
        <v>82</v>
      </c>
      <c r="AY174" s="20" t="s">
        <v>221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20" t="s">
        <v>80</v>
      </c>
      <c r="BK174" s="194">
        <f>ROUND(I174*H174,2)</f>
        <v>0</v>
      </c>
      <c r="BL174" s="20" t="s">
        <v>228</v>
      </c>
      <c r="BM174" s="193" t="s">
        <v>319</v>
      </c>
    </row>
    <row r="175" spans="1:65" s="2" customFormat="1" ht="29.25">
      <c r="A175" s="37"/>
      <c r="B175" s="38"/>
      <c r="C175" s="39"/>
      <c r="D175" s="195" t="s">
        <v>230</v>
      </c>
      <c r="E175" s="39"/>
      <c r="F175" s="196" t="s">
        <v>320</v>
      </c>
      <c r="G175" s="39"/>
      <c r="H175" s="39"/>
      <c r="I175" s="197"/>
      <c r="J175" s="39"/>
      <c r="K175" s="39"/>
      <c r="L175" s="42"/>
      <c r="M175" s="198"/>
      <c r="N175" s="199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230</v>
      </c>
      <c r="AU175" s="20" t="s">
        <v>82</v>
      </c>
    </row>
    <row r="176" spans="1:65" s="2" customFormat="1">
      <c r="A176" s="37"/>
      <c r="B176" s="38"/>
      <c r="C176" s="39"/>
      <c r="D176" s="200" t="s">
        <v>232</v>
      </c>
      <c r="E176" s="39"/>
      <c r="F176" s="201" t="s">
        <v>321</v>
      </c>
      <c r="G176" s="39"/>
      <c r="H176" s="39"/>
      <c r="I176" s="197"/>
      <c r="J176" s="39"/>
      <c r="K176" s="39"/>
      <c r="L176" s="42"/>
      <c r="M176" s="198"/>
      <c r="N176" s="199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232</v>
      </c>
      <c r="AU176" s="20" t="s">
        <v>82</v>
      </c>
    </row>
    <row r="177" spans="1:65" s="13" customFormat="1">
      <c r="B177" s="202"/>
      <c r="C177" s="203"/>
      <c r="D177" s="195" t="s">
        <v>234</v>
      </c>
      <c r="E177" s="204" t="s">
        <v>19</v>
      </c>
      <c r="F177" s="205" t="s">
        <v>322</v>
      </c>
      <c r="G177" s="203"/>
      <c r="H177" s="206">
        <v>69.606999999999999</v>
      </c>
      <c r="I177" s="207"/>
      <c r="J177" s="203"/>
      <c r="K177" s="203"/>
      <c r="L177" s="208"/>
      <c r="M177" s="209"/>
      <c r="N177" s="210"/>
      <c r="O177" s="210"/>
      <c r="P177" s="210"/>
      <c r="Q177" s="210"/>
      <c r="R177" s="210"/>
      <c r="S177" s="210"/>
      <c r="T177" s="211"/>
      <c r="AT177" s="212" t="s">
        <v>234</v>
      </c>
      <c r="AU177" s="212" t="s">
        <v>82</v>
      </c>
      <c r="AV177" s="13" t="s">
        <v>82</v>
      </c>
      <c r="AW177" s="13" t="s">
        <v>33</v>
      </c>
      <c r="AX177" s="13" t="s">
        <v>72</v>
      </c>
      <c r="AY177" s="212" t="s">
        <v>221</v>
      </c>
    </row>
    <row r="178" spans="1:65" s="15" customFormat="1">
      <c r="B178" s="223"/>
      <c r="C178" s="224"/>
      <c r="D178" s="195" t="s">
        <v>234</v>
      </c>
      <c r="E178" s="225" t="s">
        <v>19</v>
      </c>
      <c r="F178" s="226" t="s">
        <v>243</v>
      </c>
      <c r="G178" s="224"/>
      <c r="H178" s="227">
        <v>69.606999999999999</v>
      </c>
      <c r="I178" s="228"/>
      <c r="J178" s="224"/>
      <c r="K178" s="224"/>
      <c r="L178" s="229"/>
      <c r="M178" s="230"/>
      <c r="N178" s="231"/>
      <c r="O178" s="231"/>
      <c r="P178" s="231"/>
      <c r="Q178" s="231"/>
      <c r="R178" s="231"/>
      <c r="S178" s="231"/>
      <c r="T178" s="232"/>
      <c r="AT178" s="233" t="s">
        <v>234</v>
      </c>
      <c r="AU178" s="233" t="s">
        <v>82</v>
      </c>
      <c r="AV178" s="15" t="s">
        <v>228</v>
      </c>
      <c r="AW178" s="15" t="s">
        <v>33</v>
      </c>
      <c r="AX178" s="15" t="s">
        <v>80</v>
      </c>
      <c r="AY178" s="233" t="s">
        <v>221</v>
      </c>
    </row>
    <row r="179" spans="1:65" s="2" customFormat="1" ht="44.25" customHeight="1">
      <c r="A179" s="37"/>
      <c r="B179" s="38"/>
      <c r="C179" s="182" t="s">
        <v>323</v>
      </c>
      <c r="D179" s="182" t="s">
        <v>223</v>
      </c>
      <c r="E179" s="183" t="s">
        <v>324</v>
      </c>
      <c r="F179" s="184" t="s">
        <v>325</v>
      </c>
      <c r="G179" s="185" t="s">
        <v>226</v>
      </c>
      <c r="H179" s="186">
        <v>104.31699999999999</v>
      </c>
      <c r="I179" s="187"/>
      <c r="J179" s="188">
        <f>ROUND(I179*H179,2)</f>
        <v>0</v>
      </c>
      <c r="K179" s="184" t="s">
        <v>227</v>
      </c>
      <c r="L179" s="42"/>
      <c r="M179" s="189" t="s">
        <v>19</v>
      </c>
      <c r="N179" s="190" t="s">
        <v>43</v>
      </c>
      <c r="O179" s="67"/>
      <c r="P179" s="191">
        <f>O179*H179</f>
        <v>0</v>
      </c>
      <c r="Q179" s="191">
        <v>0.32007200000000002</v>
      </c>
      <c r="R179" s="191">
        <f>Q179*H179</f>
        <v>33.388950823999998</v>
      </c>
      <c r="S179" s="191">
        <v>0</v>
      </c>
      <c r="T179" s="192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3" t="s">
        <v>228</v>
      </c>
      <c r="AT179" s="193" t="s">
        <v>223</v>
      </c>
      <c r="AU179" s="193" t="s">
        <v>82</v>
      </c>
      <c r="AY179" s="20" t="s">
        <v>221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20" t="s">
        <v>80</v>
      </c>
      <c r="BK179" s="194">
        <f>ROUND(I179*H179,2)</f>
        <v>0</v>
      </c>
      <c r="BL179" s="20" t="s">
        <v>228</v>
      </c>
      <c r="BM179" s="193" t="s">
        <v>326</v>
      </c>
    </row>
    <row r="180" spans="1:65" s="2" customFormat="1" ht="39">
      <c r="A180" s="37"/>
      <c r="B180" s="38"/>
      <c r="C180" s="39"/>
      <c r="D180" s="195" t="s">
        <v>230</v>
      </c>
      <c r="E180" s="39"/>
      <c r="F180" s="196" t="s">
        <v>327</v>
      </c>
      <c r="G180" s="39"/>
      <c r="H180" s="39"/>
      <c r="I180" s="197"/>
      <c r="J180" s="39"/>
      <c r="K180" s="39"/>
      <c r="L180" s="42"/>
      <c r="M180" s="198"/>
      <c r="N180" s="199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230</v>
      </c>
      <c r="AU180" s="20" t="s">
        <v>82</v>
      </c>
    </row>
    <row r="181" spans="1:65" s="2" customFormat="1">
      <c r="A181" s="37"/>
      <c r="B181" s="38"/>
      <c r="C181" s="39"/>
      <c r="D181" s="200" t="s">
        <v>232</v>
      </c>
      <c r="E181" s="39"/>
      <c r="F181" s="201" t="s">
        <v>328</v>
      </c>
      <c r="G181" s="39"/>
      <c r="H181" s="39"/>
      <c r="I181" s="197"/>
      <c r="J181" s="39"/>
      <c r="K181" s="39"/>
      <c r="L181" s="42"/>
      <c r="M181" s="198"/>
      <c r="N181" s="199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232</v>
      </c>
      <c r="AU181" s="20" t="s">
        <v>82</v>
      </c>
    </row>
    <row r="182" spans="1:65" s="13" customFormat="1">
      <c r="B182" s="202"/>
      <c r="C182" s="203"/>
      <c r="D182" s="195" t="s">
        <v>234</v>
      </c>
      <c r="E182" s="204" t="s">
        <v>19</v>
      </c>
      <c r="F182" s="205" t="s">
        <v>329</v>
      </c>
      <c r="G182" s="203"/>
      <c r="H182" s="206">
        <v>182.32499999999999</v>
      </c>
      <c r="I182" s="207"/>
      <c r="J182" s="203"/>
      <c r="K182" s="203"/>
      <c r="L182" s="208"/>
      <c r="M182" s="209"/>
      <c r="N182" s="210"/>
      <c r="O182" s="210"/>
      <c r="P182" s="210"/>
      <c r="Q182" s="210"/>
      <c r="R182" s="210"/>
      <c r="S182" s="210"/>
      <c r="T182" s="211"/>
      <c r="AT182" s="212" t="s">
        <v>234</v>
      </c>
      <c r="AU182" s="212" t="s">
        <v>82</v>
      </c>
      <c r="AV182" s="13" t="s">
        <v>82</v>
      </c>
      <c r="AW182" s="13" t="s">
        <v>33</v>
      </c>
      <c r="AX182" s="13" t="s">
        <v>72</v>
      </c>
      <c r="AY182" s="212" t="s">
        <v>221</v>
      </c>
    </row>
    <row r="183" spans="1:65" s="14" customFormat="1">
      <c r="B183" s="213"/>
      <c r="C183" s="214"/>
      <c r="D183" s="195" t="s">
        <v>234</v>
      </c>
      <c r="E183" s="215" t="s">
        <v>19</v>
      </c>
      <c r="F183" s="216" t="s">
        <v>330</v>
      </c>
      <c r="G183" s="214"/>
      <c r="H183" s="215" t="s">
        <v>19</v>
      </c>
      <c r="I183" s="217"/>
      <c r="J183" s="214"/>
      <c r="K183" s="214"/>
      <c r="L183" s="218"/>
      <c r="M183" s="219"/>
      <c r="N183" s="220"/>
      <c r="O183" s="220"/>
      <c r="P183" s="220"/>
      <c r="Q183" s="220"/>
      <c r="R183" s="220"/>
      <c r="S183" s="220"/>
      <c r="T183" s="221"/>
      <c r="AT183" s="222" t="s">
        <v>234</v>
      </c>
      <c r="AU183" s="222" t="s">
        <v>82</v>
      </c>
      <c r="AV183" s="14" t="s">
        <v>80</v>
      </c>
      <c r="AW183" s="14" t="s">
        <v>33</v>
      </c>
      <c r="AX183" s="14" t="s">
        <v>72</v>
      </c>
      <c r="AY183" s="222" t="s">
        <v>221</v>
      </c>
    </row>
    <row r="184" spans="1:65" s="13" customFormat="1" ht="45">
      <c r="B184" s="202"/>
      <c r="C184" s="203"/>
      <c r="D184" s="195" t="s">
        <v>234</v>
      </c>
      <c r="E184" s="204" t="s">
        <v>19</v>
      </c>
      <c r="F184" s="205" t="s">
        <v>331</v>
      </c>
      <c r="G184" s="203"/>
      <c r="H184" s="206">
        <v>-69.856999999999999</v>
      </c>
      <c r="I184" s="207"/>
      <c r="J184" s="203"/>
      <c r="K184" s="203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234</v>
      </c>
      <c r="AU184" s="212" t="s">
        <v>82</v>
      </c>
      <c r="AV184" s="13" t="s">
        <v>82</v>
      </c>
      <c r="AW184" s="13" t="s">
        <v>33</v>
      </c>
      <c r="AX184" s="13" t="s">
        <v>72</v>
      </c>
      <c r="AY184" s="212" t="s">
        <v>221</v>
      </c>
    </row>
    <row r="185" spans="1:65" s="13" customFormat="1">
      <c r="B185" s="202"/>
      <c r="C185" s="203"/>
      <c r="D185" s="195" t="s">
        <v>234</v>
      </c>
      <c r="E185" s="204" t="s">
        <v>19</v>
      </c>
      <c r="F185" s="205" t="s">
        <v>332</v>
      </c>
      <c r="G185" s="203"/>
      <c r="H185" s="206">
        <v>-8.1509999999999998</v>
      </c>
      <c r="I185" s="207"/>
      <c r="J185" s="203"/>
      <c r="K185" s="203"/>
      <c r="L185" s="208"/>
      <c r="M185" s="209"/>
      <c r="N185" s="210"/>
      <c r="O185" s="210"/>
      <c r="P185" s="210"/>
      <c r="Q185" s="210"/>
      <c r="R185" s="210"/>
      <c r="S185" s="210"/>
      <c r="T185" s="211"/>
      <c r="AT185" s="212" t="s">
        <v>234</v>
      </c>
      <c r="AU185" s="212" t="s">
        <v>82</v>
      </c>
      <c r="AV185" s="13" t="s">
        <v>82</v>
      </c>
      <c r="AW185" s="13" t="s">
        <v>33</v>
      </c>
      <c r="AX185" s="13" t="s">
        <v>72</v>
      </c>
      <c r="AY185" s="212" t="s">
        <v>221</v>
      </c>
    </row>
    <row r="186" spans="1:65" s="15" customFormat="1">
      <c r="B186" s="223"/>
      <c r="C186" s="224"/>
      <c r="D186" s="195" t="s">
        <v>234</v>
      </c>
      <c r="E186" s="225" t="s">
        <v>19</v>
      </c>
      <c r="F186" s="226" t="s">
        <v>243</v>
      </c>
      <c r="G186" s="224"/>
      <c r="H186" s="227">
        <v>104.31699999999999</v>
      </c>
      <c r="I186" s="228"/>
      <c r="J186" s="224"/>
      <c r="K186" s="224"/>
      <c r="L186" s="229"/>
      <c r="M186" s="230"/>
      <c r="N186" s="231"/>
      <c r="O186" s="231"/>
      <c r="P186" s="231"/>
      <c r="Q186" s="231"/>
      <c r="R186" s="231"/>
      <c r="S186" s="231"/>
      <c r="T186" s="232"/>
      <c r="AT186" s="233" t="s">
        <v>234</v>
      </c>
      <c r="AU186" s="233" t="s">
        <v>82</v>
      </c>
      <c r="AV186" s="15" t="s">
        <v>228</v>
      </c>
      <c r="AW186" s="15" t="s">
        <v>33</v>
      </c>
      <c r="AX186" s="15" t="s">
        <v>80</v>
      </c>
      <c r="AY186" s="233" t="s">
        <v>221</v>
      </c>
    </row>
    <row r="187" spans="1:65" s="2" customFormat="1" ht="21.75" customHeight="1">
      <c r="A187" s="37"/>
      <c r="B187" s="38"/>
      <c r="C187" s="182" t="s">
        <v>333</v>
      </c>
      <c r="D187" s="182" t="s">
        <v>223</v>
      </c>
      <c r="E187" s="183" t="s">
        <v>334</v>
      </c>
      <c r="F187" s="184" t="s">
        <v>335</v>
      </c>
      <c r="G187" s="185" t="s">
        <v>336</v>
      </c>
      <c r="H187" s="186">
        <v>3</v>
      </c>
      <c r="I187" s="187"/>
      <c r="J187" s="188">
        <f>ROUND(I187*H187,2)</f>
        <v>0</v>
      </c>
      <c r="K187" s="184" t="s">
        <v>227</v>
      </c>
      <c r="L187" s="42"/>
      <c r="M187" s="189" t="s">
        <v>19</v>
      </c>
      <c r="N187" s="190" t="s">
        <v>43</v>
      </c>
      <c r="O187" s="67"/>
      <c r="P187" s="191">
        <f>O187*H187</f>
        <v>0</v>
      </c>
      <c r="Q187" s="191">
        <v>2.6931E-2</v>
      </c>
      <c r="R187" s="191">
        <f>Q187*H187</f>
        <v>8.0793000000000004E-2</v>
      </c>
      <c r="S187" s="191">
        <v>0</v>
      </c>
      <c r="T187" s="192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3" t="s">
        <v>228</v>
      </c>
      <c r="AT187" s="193" t="s">
        <v>223</v>
      </c>
      <c r="AU187" s="193" t="s">
        <v>82</v>
      </c>
      <c r="AY187" s="20" t="s">
        <v>221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20" t="s">
        <v>80</v>
      </c>
      <c r="BK187" s="194">
        <f>ROUND(I187*H187,2)</f>
        <v>0</v>
      </c>
      <c r="BL187" s="20" t="s">
        <v>228</v>
      </c>
      <c r="BM187" s="193" t="s">
        <v>337</v>
      </c>
    </row>
    <row r="188" spans="1:65" s="2" customFormat="1" ht="19.5">
      <c r="A188" s="37"/>
      <c r="B188" s="38"/>
      <c r="C188" s="39"/>
      <c r="D188" s="195" t="s">
        <v>230</v>
      </c>
      <c r="E188" s="39"/>
      <c r="F188" s="196" t="s">
        <v>338</v>
      </c>
      <c r="G188" s="39"/>
      <c r="H188" s="39"/>
      <c r="I188" s="197"/>
      <c r="J188" s="39"/>
      <c r="K188" s="39"/>
      <c r="L188" s="42"/>
      <c r="M188" s="198"/>
      <c r="N188" s="199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230</v>
      </c>
      <c r="AU188" s="20" t="s">
        <v>82</v>
      </c>
    </row>
    <row r="189" spans="1:65" s="2" customFormat="1">
      <c r="A189" s="37"/>
      <c r="B189" s="38"/>
      <c r="C189" s="39"/>
      <c r="D189" s="200" t="s">
        <v>232</v>
      </c>
      <c r="E189" s="39"/>
      <c r="F189" s="201" t="s">
        <v>339</v>
      </c>
      <c r="G189" s="39"/>
      <c r="H189" s="39"/>
      <c r="I189" s="197"/>
      <c r="J189" s="39"/>
      <c r="K189" s="39"/>
      <c r="L189" s="42"/>
      <c r="M189" s="198"/>
      <c r="N189" s="199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232</v>
      </c>
      <c r="AU189" s="20" t="s">
        <v>82</v>
      </c>
    </row>
    <row r="190" spans="1:65" s="13" customFormat="1">
      <c r="B190" s="202"/>
      <c r="C190" s="203"/>
      <c r="D190" s="195" t="s">
        <v>234</v>
      </c>
      <c r="E190" s="204" t="s">
        <v>19</v>
      </c>
      <c r="F190" s="205" t="s">
        <v>340</v>
      </c>
      <c r="G190" s="203"/>
      <c r="H190" s="206">
        <v>3</v>
      </c>
      <c r="I190" s="207"/>
      <c r="J190" s="203"/>
      <c r="K190" s="203"/>
      <c r="L190" s="208"/>
      <c r="M190" s="209"/>
      <c r="N190" s="210"/>
      <c r="O190" s="210"/>
      <c r="P190" s="210"/>
      <c r="Q190" s="210"/>
      <c r="R190" s="210"/>
      <c r="S190" s="210"/>
      <c r="T190" s="211"/>
      <c r="AT190" s="212" t="s">
        <v>234</v>
      </c>
      <c r="AU190" s="212" t="s">
        <v>82</v>
      </c>
      <c r="AV190" s="13" t="s">
        <v>82</v>
      </c>
      <c r="AW190" s="13" t="s">
        <v>33</v>
      </c>
      <c r="AX190" s="13" t="s">
        <v>72</v>
      </c>
      <c r="AY190" s="212" t="s">
        <v>221</v>
      </c>
    </row>
    <row r="191" spans="1:65" s="15" customFormat="1">
      <c r="B191" s="223"/>
      <c r="C191" s="224"/>
      <c r="D191" s="195" t="s">
        <v>234</v>
      </c>
      <c r="E191" s="225" t="s">
        <v>19</v>
      </c>
      <c r="F191" s="226" t="s">
        <v>243</v>
      </c>
      <c r="G191" s="224"/>
      <c r="H191" s="227">
        <v>3</v>
      </c>
      <c r="I191" s="228"/>
      <c r="J191" s="224"/>
      <c r="K191" s="224"/>
      <c r="L191" s="229"/>
      <c r="M191" s="230"/>
      <c r="N191" s="231"/>
      <c r="O191" s="231"/>
      <c r="P191" s="231"/>
      <c r="Q191" s="231"/>
      <c r="R191" s="231"/>
      <c r="S191" s="231"/>
      <c r="T191" s="232"/>
      <c r="AT191" s="233" t="s">
        <v>234</v>
      </c>
      <c r="AU191" s="233" t="s">
        <v>82</v>
      </c>
      <c r="AV191" s="15" t="s">
        <v>228</v>
      </c>
      <c r="AW191" s="15" t="s">
        <v>33</v>
      </c>
      <c r="AX191" s="15" t="s">
        <v>80</v>
      </c>
      <c r="AY191" s="233" t="s">
        <v>221</v>
      </c>
    </row>
    <row r="192" spans="1:65" s="2" customFormat="1" ht="21.75" customHeight="1">
      <c r="A192" s="37"/>
      <c r="B192" s="38"/>
      <c r="C192" s="182" t="s">
        <v>341</v>
      </c>
      <c r="D192" s="182" t="s">
        <v>223</v>
      </c>
      <c r="E192" s="183" t="s">
        <v>342</v>
      </c>
      <c r="F192" s="184" t="s">
        <v>343</v>
      </c>
      <c r="G192" s="185" t="s">
        <v>336</v>
      </c>
      <c r="H192" s="186">
        <v>6</v>
      </c>
      <c r="I192" s="187"/>
      <c r="J192" s="188">
        <f>ROUND(I192*H192,2)</f>
        <v>0</v>
      </c>
      <c r="K192" s="184" t="s">
        <v>227</v>
      </c>
      <c r="L192" s="42"/>
      <c r="M192" s="189" t="s">
        <v>19</v>
      </c>
      <c r="N192" s="190" t="s">
        <v>43</v>
      </c>
      <c r="O192" s="67"/>
      <c r="P192" s="191">
        <f>O192*H192</f>
        <v>0</v>
      </c>
      <c r="Q192" s="191">
        <v>4.5547999999999998E-2</v>
      </c>
      <c r="R192" s="191">
        <f>Q192*H192</f>
        <v>0.27328799999999998</v>
      </c>
      <c r="S192" s="191">
        <v>0</v>
      </c>
      <c r="T192" s="192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3" t="s">
        <v>228</v>
      </c>
      <c r="AT192" s="193" t="s">
        <v>223</v>
      </c>
      <c r="AU192" s="193" t="s">
        <v>82</v>
      </c>
      <c r="AY192" s="20" t="s">
        <v>221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20" t="s">
        <v>80</v>
      </c>
      <c r="BK192" s="194">
        <f>ROUND(I192*H192,2)</f>
        <v>0</v>
      </c>
      <c r="BL192" s="20" t="s">
        <v>228</v>
      </c>
      <c r="BM192" s="193" t="s">
        <v>344</v>
      </c>
    </row>
    <row r="193" spans="1:65" s="2" customFormat="1" ht="19.5">
      <c r="A193" s="37"/>
      <c r="B193" s="38"/>
      <c r="C193" s="39"/>
      <c r="D193" s="195" t="s">
        <v>230</v>
      </c>
      <c r="E193" s="39"/>
      <c r="F193" s="196" t="s">
        <v>345</v>
      </c>
      <c r="G193" s="39"/>
      <c r="H193" s="39"/>
      <c r="I193" s="197"/>
      <c r="J193" s="39"/>
      <c r="K193" s="39"/>
      <c r="L193" s="42"/>
      <c r="M193" s="198"/>
      <c r="N193" s="199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230</v>
      </c>
      <c r="AU193" s="20" t="s">
        <v>82</v>
      </c>
    </row>
    <row r="194" spans="1:65" s="2" customFormat="1">
      <c r="A194" s="37"/>
      <c r="B194" s="38"/>
      <c r="C194" s="39"/>
      <c r="D194" s="200" t="s">
        <v>232</v>
      </c>
      <c r="E194" s="39"/>
      <c r="F194" s="201" t="s">
        <v>346</v>
      </c>
      <c r="G194" s="39"/>
      <c r="H194" s="39"/>
      <c r="I194" s="197"/>
      <c r="J194" s="39"/>
      <c r="K194" s="39"/>
      <c r="L194" s="42"/>
      <c r="M194" s="198"/>
      <c r="N194" s="199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232</v>
      </c>
      <c r="AU194" s="20" t="s">
        <v>82</v>
      </c>
    </row>
    <row r="195" spans="1:65" s="13" customFormat="1">
      <c r="B195" s="202"/>
      <c r="C195" s="203"/>
      <c r="D195" s="195" t="s">
        <v>234</v>
      </c>
      <c r="E195" s="204" t="s">
        <v>19</v>
      </c>
      <c r="F195" s="205" t="s">
        <v>347</v>
      </c>
      <c r="G195" s="203"/>
      <c r="H195" s="206">
        <v>6</v>
      </c>
      <c r="I195" s="207"/>
      <c r="J195" s="203"/>
      <c r="K195" s="203"/>
      <c r="L195" s="208"/>
      <c r="M195" s="209"/>
      <c r="N195" s="210"/>
      <c r="O195" s="210"/>
      <c r="P195" s="210"/>
      <c r="Q195" s="210"/>
      <c r="R195" s="210"/>
      <c r="S195" s="210"/>
      <c r="T195" s="211"/>
      <c r="AT195" s="212" t="s">
        <v>234</v>
      </c>
      <c r="AU195" s="212" t="s">
        <v>82</v>
      </c>
      <c r="AV195" s="13" t="s">
        <v>82</v>
      </c>
      <c r="AW195" s="13" t="s">
        <v>33</v>
      </c>
      <c r="AX195" s="13" t="s">
        <v>72</v>
      </c>
      <c r="AY195" s="212" t="s">
        <v>221</v>
      </c>
    </row>
    <row r="196" spans="1:65" s="15" customFormat="1">
      <c r="B196" s="223"/>
      <c r="C196" s="224"/>
      <c r="D196" s="195" t="s">
        <v>234</v>
      </c>
      <c r="E196" s="225" t="s">
        <v>19</v>
      </c>
      <c r="F196" s="226" t="s">
        <v>243</v>
      </c>
      <c r="G196" s="224"/>
      <c r="H196" s="227">
        <v>6</v>
      </c>
      <c r="I196" s="228"/>
      <c r="J196" s="224"/>
      <c r="K196" s="224"/>
      <c r="L196" s="229"/>
      <c r="M196" s="230"/>
      <c r="N196" s="231"/>
      <c r="O196" s="231"/>
      <c r="P196" s="231"/>
      <c r="Q196" s="231"/>
      <c r="R196" s="231"/>
      <c r="S196" s="231"/>
      <c r="T196" s="232"/>
      <c r="AT196" s="233" t="s">
        <v>234</v>
      </c>
      <c r="AU196" s="233" t="s">
        <v>82</v>
      </c>
      <c r="AV196" s="15" t="s">
        <v>228</v>
      </c>
      <c r="AW196" s="15" t="s">
        <v>33</v>
      </c>
      <c r="AX196" s="15" t="s">
        <v>80</v>
      </c>
      <c r="AY196" s="233" t="s">
        <v>221</v>
      </c>
    </row>
    <row r="197" spans="1:65" s="2" customFormat="1" ht="21.75" customHeight="1">
      <c r="A197" s="37"/>
      <c r="B197" s="38"/>
      <c r="C197" s="182" t="s">
        <v>348</v>
      </c>
      <c r="D197" s="182" t="s">
        <v>223</v>
      </c>
      <c r="E197" s="183" t="s">
        <v>349</v>
      </c>
      <c r="F197" s="184" t="s">
        <v>350</v>
      </c>
      <c r="G197" s="185" t="s">
        <v>336</v>
      </c>
      <c r="H197" s="186">
        <v>4</v>
      </c>
      <c r="I197" s="187"/>
      <c r="J197" s="188">
        <f>ROUND(I197*H197,2)</f>
        <v>0</v>
      </c>
      <c r="K197" s="184" t="s">
        <v>227</v>
      </c>
      <c r="L197" s="42"/>
      <c r="M197" s="189" t="s">
        <v>19</v>
      </c>
      <c r="N197" s="190" t="s">
        <v>43</v>
      </c>
      <c r="O197" s="67"/>
      <c r="P197" s="191">
        <f>O197*H197</f>
        <v>0</v>
      </c>
      <c r="Q197" s="191">
        <v>7.2847999999999996E-2</v>
      </c>
      <c r="R197" s="191">
        <f>Q197*H197</f>
        <v>0.29139199999999998</v>
      </c>
      <c r="S197" s="191">
        <v>0</v>
      </c>
      <c r="T197" s="192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3" t="s">
        <v>228</v>
      </c>
      <c r="AT197" s="193" t="s">
        <v>223</v>
      </c>
      <c r="AU197" s="193" t="s">
        <v>82</v>
      </c>
      <c r="AY197" s="20" t="s">
        <v>221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20" t="s">
        <v>80</v>
      </c>
      <c r="BK197" s="194">
        <f>ROUND(I197*H197,2)</f>
        <v>0</v>
      </c>
      <c r="BL197" s="20" t="s">
        <v>228</v>
      </c>
      <c r="BM197" s="193" t="s">
        <v>351</v>
      </c>
    </row>
    <row r="198" spans="1:65" s="2" customFormat="1" ht="19.5">
      <c r="A198" s="37"/>
      <c r="B198" s="38"/>
      <c r="C198" s="39"/>
      <c r="D198" s="195" t="s">
        <v>230</v>
      </c>
      <c r="E198" s="39"/>
      <c r="F198" s="196" t="s">
        <v>352</v>
      </c>
      <c r="G198" s="39"/>
      <c r="H198" s="39"/>
      <c r="I198" s="197"/>
      <c r="J198" s="39"/>
      <c r="K198" s="39"/>
      <c r="L198" s="42"/>
      <c r="M198" s="198"/>
      <c r="N198" s="199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230</v>
      </c>
      <c r="AU198" s="20" t="s">
        <v>82</v>
      </c>
    </row>
    <row r="199" spans="1:65" s="2" customFormat="1">
      <c r="A199" s="37"/>
      <c r="B199" s="38"/>
      <c r="C199" s="39"/>
      <c r="D199" s="200" t="s">
        <v>232</v>
      </c>
      <c r="E199" s="39"/>
      <c r="F199" s="201" t="s">
        <v>353</v>
      </c>
      <c r="G199" s="39"/>
      <c r="H199" s="39"/>
      <c r="I199" s="197"/>
      <c r="J199" s="39"/>
      <c r="K199" s="39"/>
      <c r="L199" s="42"/>
      <c r="M199" s="198"/>
      <c r="N199" s="199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232</v>
      </c>
      <c r="AU199" s="20" t="s">
        <v>82</v>
      </c>
    </row>
    <row r="200" spans="1:65" s="13" customFormat="1">
      <c r="B200" s="202"/>
      <c r="C200" s="203"/>
      <c r="D200" s="195" t="s">
        <v>234</v>
      </c>
      <c r="E200" s="204" t="s">
        <v>19</v>
      </c>
      <c r="F200" s="205" t="s">
        <v>354</v>
      </c>
      <c r="G200" s="203"/>
      <c r="H200" s="206">
        <v>4</v>
      </c>
      <c r="I200" s="207"/>
      <c r="J200" s="203"/>
      <c r="K200" s="203"/>
      <c r="L200" s="208"/>
      <c r="M200" s="209"/>
      <c r="N200" s="210"/>
      <c r="O200" s="210"/>
      <c r="P200" s="210"/>
      <c r="Q200" s="210"/>
      <c r="R200" s="210"/>
      <c r="S200" s="210"/>
      <c r="T200" s="211"/>
      <c r="AT200" s="212" t="s">
        <v>234</v>
      </c>
      <c r="AU200" s="212" t="s">
        <v>82</v>
      </c>
      <c r="AV200" s="13" t="s">
        <v>82</v>
      </c>
      <c r="AW200" s="13" t="s">
        <v>33</v>
      </c>
      <c r="AX200" s="13" t="s">
        <v>72</v>
      </c>
      <c r="AY200" s="212" t="s">
        <v>221</v>
      </c>
    </row>
    <row r="201" spans="1:65" s="15" customFormat="1">
      <c r="B201" s="223"/>
      <c r="C201" s="224"/>
      <c r="D201" s="195" t="s">
        <v>234</v>
      </c>
      <c r="E201" s="225" t="s">
        <v>19</v>
      </c>
      <c r="F201" s="226" t="s">
        <v>243</v>
      </c>
      <c r="G201" s="224"/>
      <c r="H201" s="227">
        <v>4</v>
      </c>
      <c r="I201" s="228"/>
      <c r="J201" s="224"/>
      <c r="K201" s="224"/>
      <c r="L201" s="229"/>
      <c r="M201" s="230"/>
      <c r="N201" s="231"/>
      <c r="O201" s="231"/>
      <c r="P201" s="231"/>
      <c r="Q201" s="231"/>
      <c r="R201" s="231"/>
      <c r="S201" s="231"/>
      <c r="T201" s="232"/>
      <c r="AT201" s="233" t="s">
        <v>234</v>
      </c>
      <c r="AU201" s="233" t="s">
        <v>82</v>
      </c>
      <c r="AV201" s="15" t="s">
        <v>228</v>
      </c>
      <c r="AW201" s="15" t="s">
        <v>33</v>
      </c>
      <c r="AX201" s="15" t="s">
        <v>80</v>
      </c>
      <c r="AY201" s="233" t="s">
        <v>221</v>
      </c>
    </row>
    <row r="202" spans="1:65" s="2" customFormat="1" ht="21.75" customHeight="1">
      <c r="A202" s="37"/>
      <c r="B202" s="38"/>
      <c r="C202" s="182" t="s">
        <v>355</v>
      </c>
      <c r="D202" s="182" t="s">
        <v>223</v>
      </c>
      <c r="E202" s="183" t="s">
        <v>356</v>
      </c>
      <c r="F202" s="184" t="s">
        <v>357</v>
      </c>
      <c r="G202" s="185" t="s">
        <v>336</v>
      </c>
      <c r="H202" s="186">
        <v>3</v>
      </c>
      <c r="I202" s="187"/>
      <c r="J202" s="188">
        <f>ROUND(I202*H202,2)</f>
        <v>0</v>
      </c>
      <c r="K202" s="184" t="s">
        <v>227</v>
      </c>
      <c r="L202" s="42"/>
      <c r="M202" s="189" t="s">
        <v>19</v>
      </c>
      <c r="N202" s="190" t="s">
        <v>43</v>
      </c>
      <c r="O202" s="67"/>
      <c r="P202" s="191">
        <f>O202*H202</f>
        <v>0</v>
      </c>
      <c r="Q202" s="191">
        <v>8.1848000000000004E-2</v>
      </c>
      <c r="R202" s="191">
        <f>Q202*H202</f>
        <v>0.24554400000000001</v>
      </c>
      <c r="S202" s="191">
        <v>0</v>
      </c>
      <c r="T202" s="192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3" t="s">
        <v>228</v>
      </c>
      <c r="AT202" s="193" t="s">
        <v>223</v>
      </c>
      <c r="AU202" s="193" t="s">
        <v>82</v>
      </c>
      <c r="AY202" s="20" t="s">
        <v>221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20" t="s">
        <v>80</v>
      </c>
      <c r="BK202" s="194">
        <f>ROUND(I202*H202,2)</f>
        <v>0</v>
      </c>
      <c r="BL202" s="20" t="s">
        <v>228</v>
      </c>
      <c r="BM202" s="193" t="s">
        <v>358</v>
      </c>
    </row>
    <row r="203" spans="1:65" s="2" customFormat="1" ht="19.5">
      <c r="A203" s="37"/>
      <c r="B203" s="38"/>
      <c r="C203" s="39"/>
      <c r="D203" s="195" t="s">
        <v>230</v>
      </c>
      <c r="E203" s="39"/>
      <c r="F203" s="196" t="s">
        <v>359</v>
      </c>
      <c r="G203" s="39"/>
      <c r="H203" s="39"/>
      <c r="I203" s="197"/>
      <c r="J203" s="39"/>
      <c r="K203" s="39"/>
      <c r="L203" s="42"/>
      <c r="M203" s="198"/>
      <c r="N203" s="199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230</v>
      </c>
      <c r="AU203" s="20" t="s">
        <v>82</v>
      </c>
    </row>
    <row r="204" spans="1:65" s="2" customFormat="1">
      <c r="A204" s="37"/>
      <c r="B204" s="38"/>
      <c r="C204" s="39"/>
      <c r="D204" s="200" t="s">
        <v>232</v>
      </c>
      <c r="E204" s="39"/>
      <c r="F204" s="201" t="s">
        <v>360</v>
      </c>
      <c r="G204" s="39"/>
      <c r="H204" s="39"/>
      <c r="I204" s="197"/>
      <c r="J204" s="39"/>
      <c r="K204" s="39"/>
      <c r="L204" s="42"/>
      <c r="M204" s="198"/>
      <c r="N204" s="199"/>
      <c r="O204" s="67"/>
      <c r="P204" s="67"/>
      <c r="Q204" s="67"/>
      <c r="R204" s="67"/>
      <c r="S204" s="67"/>
      <c r="T204" s="68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20" t="s">
        <v>232</v>
      </c>
      <c r="AU204" s="20" t="s">
        <v>82</v>
      </c>
    </row>
    <row r="205" spans="1:65" s="13" customFormat="1">
      <c r="B205" s="202"/>
      <c r="C205" s="203"/>
      <c r="D205" s="195" t="s">
        <v>234</v>
      </c>
      <c r="E205" s="204" t="s">
        <v>19</v>
      </c>
      <c r="F205" s="205" t="s">
        <v>361</v>
      </c>
      <c r="G205" s="203"/>
      <c r="H205" s="206">
        <v>3</v>
      </c>
      <c r="I205" s="207"/>
      <c r="J205" s="203"/>
      <c r="K205" s="203"/>
      <c r="L205" s="208"/>
      <c r="M205" s="209"/>
      <c r="N205" s="210"/>
      <c r="O205" s="210"/>
      <c r="P205" s="210"/>
      <c r="Q205" s="210"/>
      <c r="R205" s="210"/>
      <c r="S205" s="210"/>
      <c r="T205" s="211"/>
      <c r="AT205" s="212" t="s">
        <v>234</v>
      </c>
      <c r="AU205" s="212" t="s">
        <v>82</v>
      </c>
      <c r="AV205" s="13" t="s">
        <v>82</v>
      </c>
      <c r="AW205" s="13" t="s">
        <v>33</v>
      </c>
      <c r="AX205" s="13" t="s">
        <v>72</v>
      </c>
      <c r="AY205" s="212" t="s">
        <v>221</v>
      </c>
    </row>
    <row r="206" spans="1:65" s="15" customFormat="1">
      <c r="B206" s="223"/>
      <c r="C206" s="224"/>
      <c r="D206" s="195" t="s">
        <v>234</v>
      </c>
      <c r="E206" s="225" t="s">
        <v>19</v>
      </c>
      <c r="F206" s="226" t="s">
        <v>243</v>
      </c>
      <c r="G206" s="224"/>
      <c r="H206" s="227">
        <v>3</v>
      </c>
      <c r="I206" s="228"/>
      <c r="J206" s="224"/>
      <c r="K206" s="224"/>
      <c r="L206" s="229"/>
      <c r="M206" s="230"/>
      <c r="N206" s="231"/>
      <c r="O206" s="231"/>
      <c r="P206" s="231"/>
      <c r="Q206" s="231"/>
      <c r="R206" s="231"/>
      <c r="S206" s="231"/>
      <c r="T206" s="232"/>
      <c r="AT206" s="233" t="s">
        <v>234</v>
      </c>
      <c r="AU206" s="233" t="s">
        <v>82</v>
      </c>
      <c r="AV206" s="15" t="s">
        <v>228</v>
      </c>
      <c r="AW206" s="15" t="s">
        <v>33</v>
      </c>
      <c r="AX206" s="15" t="s">
        <v>80</v>
      </c>
      <c r="AY206" s="233" t="s">
        <v>221</v>
      </c>
    </row>
    <row r="207" spans="1:65" s="2" customFormat="1" ht="33" customHeight="1">
      <c r="A207" s="37"/>
      <c r="B207" s="38"/>
      <c r="C207" s="182" t="s">
        <v>362</v>
      </c>
      <c r="D207" s="182" t="s">
        <v>223</v>
      </c>
      <c r="E207" s="183" t="s">
        <v>363</v>
      </c>
      <c r="F207" s="184" t="s">
        <v>364</v>
      </c>
      <c r="G207" s="185" t="s">
        <v>267</v>
      </c>
      <c r="H207" s="186">
        <v>1E-3</v>
      </c>
      <c r="I207" s="187"/>
      <c r="J207" s="188">
        <f>ROUND(I207*H207,2)</f>
        <v>0</v>
      </c>
      <c r="K207" s="184" t="s">
        <v>227</v>
      </c>
      <c r="L207" s="42"/>
      <c r="M207" s="189" t="s">
        <v>19</v>
      </c>
      <c r="N207" s="190" t="s">
        <v>43</v>
      </c>
      <c r="O207" s="67"/>
      <c r="P207" s="191">
        <f>O207*H207</f>
        <v>0</v>
      </c>
      <c r="Q207" s="191">
        <v>1.9539999999999998E-2</v>
      </c>
      <c r="R207" s="191">
        <f>Q207*H207</f>
        <v>1.9539999999999999E-5</v>
      </c>
      <c r="S207" s="191">
        <v>0</v>
      </c>
      <c r="T207" s="192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3" t="s">
        <v>228</v>
      </c>
      <c r="AT207" s="193" t="s">
        <v>223</v>
      </c>
      <c r="AU207" s="193" t="s">
        <v>82</v>
      </c>
      <c r="AY207" s="20" t="s">
        <v>221</v>
      </c>
      <c r="BE207" s="194">
        <f>IF(N207="základní",J207,0)</f>
        <v>0</v>
      </c>
      <c r="BF207" s="194">
        <f>IF(N207="snížená",J207,0)</f>
        <v>0</v>
      </c>
      <c r="BG207" s="194">
        <f>IF(N207="zákl. přenesená",J207,0)</f>
        <v>0</v>
      </c>
      <c r="BH207" s="194">
        <f>IF(N207="sníž. přenesená",J207,0)</f>
        <v>0</v>
      </c>
      <c r="BI207" s="194">
        <f>IF(N207="nulová",J207,0)</f>
        <v>0</v>
      </c>
      <c r="BJ207" s="20" t="s">
        <v>80</v>
      </c>
      <c r="BK207" s="194">
        <f>ROUND(I207*H207,2)</f>
        <v>0</v>
      </c>
      <c r="BL207" s="20" t="s">
        <v>228</v>
      </c>
      <c r="BM207" s="193" t="s">
        <v>365</v>
      </c>
    </row>
    <row r="208" spans="1:65" s="2" customFormat="1" ht="19.5">
      <c r="A208" s="37"/>
      <c r="B208" s="38"/>
      <c r="C208" s="39"/>
      <c r="D208" s="195" t="s">
        <v>230</v>
      </c>
      <c r="E208" s="39"/>
      <c r="F208" s="196" t="s">
        <v>366</v>
      </c>
      <c r="G208" s="39"/>
      <c r="H208" s="39"/>
      <c r="I208" s="197"/>
      <c r="J208" s="39"/>
      <c r="K208" s="39"/>
      <c r="L208" s="42"/>
      <c r="M208" s="198"/>
      <c r="N208" s="199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230</v>
      </c>
      <c r="AU208" s="20" t="s">
        <v>82</v>
      </c>
    </row>
    <row r="209" spans="1:65" s="2" customFormat="1">
      <c r="A209" s="37"/>
      <c r="B209" s="38"/>
      <c r="C209" s="39"/>
      <c r="D209" s="200" t="s">
        <v>232</v>
      </c>
      <c r="E209" s="39"/>
      <c r="F209" s="201" t="s">
        <v>367</v>
      </c>
      <c r="G209" s="39"/>
      <c r="H209" s="39"/>
      <c r="I209" s="197"/>
      <c r="J209" s="39"/>
      <c r="K209" s="39"/>
      <c r="L209" s="42"/>
      <c r="M209" s="198"/>
      <c r="N209" s="199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232</v>
      </c>
      <c r="AU209" s="20" t="s">
        <v>82</v>
      </c>
    </row>
    <row r="210" spans="1:65" s="14" customFormat="1">
      <c r="B210" s="213"/>
      <c r="C210" s="214"/>
      <c r="D210" s="195" t="s">
        <v>234</v>
      </c>
      <c r="E210" s="215" t="s">
        <v>19</v>
      </c>
      <c r="F210" s="216" t="s">
        <v>368</v>
      </c>
      <c r="G210" s="214"/>
      <c r="H210" s="215" t="s">
        <v>19</v>
      </c>
      <c r="I210" s="217"/>
      <c r="J210" s="214"/>
      <c r="K210" s="214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234</v>
      </c>
      <c r="AU210" s="222" t="s">
        <v>82</v>
      </c>
      <c r="AV210" s="14" t="s">
        <v>80</v>
      </c>
      <c r="AW210" s="14" t="s">
        <v>33</v>
      </c>
      <c r="AX210" s="14" t="s">
        <v>72</v>
      </c>
      <c r="AY210" s="222" t="s">
        <v>221</v>
      </c>
    </row>
    <row r="211" spans="1:65" s="13" customFormat="1">
      <c r="B211" s="202"/>
      <c r="C211" s="203"/>
      <c r="D211" s="195" t="s">
        <v>234</v>
      </c>
      <c r="E211" s="204" t="s">
        <v>19</v>
      </c>
      <c r="F211" s="205" t="s">
        <v>369</v>
      </c>
      <c r="G211" s="203"/>
      <c r="H211" s="206">
        <v>1E-3</v>
      </c>
      <c r="I211" s="207"/>
      <c r="J211" s="203"/>
      <c r="K211" s="203"/>
      <c r="L211" s="208"/>
      <c r="M211" s="209"/>
      <c r="N211" s="210"/>
      <c r="O211" s="210"/>
      <c r="P211" s="210"/>
      <c r="Q211" s="210"/>
      <c r="R211" s="210"/>
      <c r="S211" s="210"/>
      <c r="T211" s="211"/>
      <c r="AT211" s="212" t="s">
        <v>234</v>
      </c>
      <c r="AU211" s="212" t="s">
        <v>82</v>
      </c>
      <c r="AV211" s="13" t="s">
        <v>82</v>
      </c>
      <c r="AW211" s="13" t="s">
        <v>33</v>
      </c>
      <c r="AX211" s="13" t="s">
        <v>72</v>
      </c>
      <c r="AY211" s="212" t="s">
        <v>221</v>
      </c>
    </row>
    <row r="212" spans="1:65" s="15" customFormat="1">
      <c r="B212" s="223"/>
      <c r="C212" s="224"/>
      <c r="D212" s="195" t="s">
        <v>234</v>
      </c>
      <c r="E212" s="225" t="s">
        <v>19</v>
      </c>
      <c r="F212" s="226" t="s">
        <v>243</v>
      </c>
      <c r="G212" s="224"/>
      <c r="H212" s="227">
        <v>1E-3</v>
      </c>
      <c r="I212" s="228"/>
      <c r="J212" s="224"/>
      <c r="K212" s="224"/>
      <c r="L212" s="229"/>
      <c r="M212" s="230"/>
      <c r="N212" s="231"/>
      <c r="O212" s="231"/>
      <c r="P212" s="231"/>
      <c r="Q212" s="231"/>
      <c r="R212" s="231"/>
      <c r="S212" s="231"/>
      <c r="T212" s="232"/>
      <c r="AT212" s="233" t="s">
        <v>234</v>
      </c>
      <c r="AU212" s="233" t="s">
        <v>82</v>
      </c>
      <c r="AV212" s="15" t="s">
        <v>228</v>
      </c>
      <c r="AW212" s="15" t="s">
        <v>33</v>
      </c>
      <c r="AX212" s="15" t="s">
        <v>80</v>
      </c>
      <c r="AY212" s="233" t="s">
        <v>221</v>
      </c>
    </row>
    <row r="213" spans="1:65" s="2" customFormat="1" ht="24.2" customHeight="1">
      <c r="A213" s="37"/>
      <c r="B213" s="38"/>
      <c r="C213" s="234" t="s">
        <v>370</v>
      </c>
      <c r="D213" s="234" t="s">
        <v>295</v>
      </c>
      <c r="E213" s="235" t="s">
        <v>371</v>
      </c>
      <c r="F213" s="236" t="s">
        <v>372</v>
      </c>
      <c r="G213" s="237" t="s">
        <v>267</v>
      </c>
      <c r="H213" s="238">
        <v>2E-3</v>
      </c>
      <c r="I213" s="239"/>
      <c r="J213" s="240">
        <f>ROUND(I213*H213,2)</f>
        <v>0</v>
      </c>
      <c r="K213" s="236" t="s">
        <v>227</v>
      </c>
      <c r="L213" s="241"/>
      <c r="M213" s="242" t="s">
        <v>19</v>
      </c>
      <c r="N213" s="243" t="s">
        <v>43</v>
      </c>
      <c r="O213" s="67"/>
      <c r="P213" s="191">
        <f>O213*H213</f>
        <v>0</v>
      </c>
      <c r="Q213" s="191">
        <v>1</v>
      </c>
      <c r="R213" s="191">
        <f>Q213*H213</f>
        <v>2E-3</v>
      </c>
      <c r="S213" s="191">
        <v>0</v>
      </c>
      <c r="T213" s="192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3" t="s">
        <v>279</v>
      </c>
      <c r="AT213" s="193" t="s">
        <v>295</v>
      </c>
      <c r="AU213" s="193" t="s">
        <v>82</v>
      </c>
      <c r="AY213" s="20" t="s">
        <v>221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20" t="s">
        <v>80</v>
      </c>
      <c r="BK213" s="194">
        <f>ROUND(I213*H213,2)</f>
        <v>0</v>
      </c>
      <c r="BL213" s="20" t="s">
        <v>228</v>
      </c>
      <c r="BM213" s="193" t="s">
        <v>373</v>
      </c>
    </row>
    <row r="214" spans="1:65" s="2" customFormat="1">
      <c r="A214" s="37"/>
      <c r="B214" s="38"/>
      <c r="C214" s="39"/>
      <c r="D214" s="195" t="s">
        <v>230</v>
      </c>
      <c r="E214" s="39"/>
      <c r="F214" s="196" t="s">
        <v>372</v>
      </c>
      <c r="G214" s="39"/>
      <c r="H214" s="39"/>
      <c r="I214" s="197"/>
      <c r="J214" s="39"/>
      <c r="K214" s="39"/>
      <c r="L214" s="42"/>
      <c r="M214" s="198"/>
      <c r="N214" s="199"/>
      <c r="O214" s="67"/>
      <c r="P214" s="67"/>
      <c r="Q214" s="67"/>
      <c r="R214" s="67"/>
      <c r="S214" s="67"/>
      <c r="T214" s="68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20" t="s">
        <v>230</v>
      </c>
      <c r="AU214" s="20" t="s">
        <v>82</v>
      </c>
    </row>
    <row r="215" spans="1:65" s="13" customFormat="1">
      <c r="B215" s="202"/>
      <c r="C215" s="203"/>
      <c r="D215" s="195" t="s">
        <v>234</v>
      </c>
      <c r="E215" s="204" t="s">
        <v>19</v>
      </c>
      <c r="F215" s="205" t="s">
        <v>374</v>
      </c>
      <c r="G215" s="203"/>
      <c r="H215" s="206">
        <v>2E-3</v>
      </c>
      <c r="I215" s="207"/>
      <c r="J215" s="203"/>
      <c r="K215" s="203"/>
      <c r="L215" s="208"/>
      <c r="M215" s="209"/>
      <c r="N215" s="210"/>
      <c r="O215" s="210"/>
      <c r="P215" s="210"/>
      <c r="Q215" s="210"/>
      <c r="R215" s="210"/>
      <c r="S215" s="210"/>
      <c r="T215" s="211"/>
      <c r="AT215" s="212" t="s">
        <v>234</v>
      </c>
      <c r="AU215" s="212" t="s">
        <v>82</v>
      </c>
      <c r="AV215" s="13" t="s">
        <v>82</v>
      </c>
      <c r="AW215" s="13" t="s">
        <v>33</v>
      </c>
      <c r="AX215" s="13" t="s">
        <v>80</v>
      </c>
      <c r="AY215" s="212" t="s">
        <v>221</v>
      </c>
    </row>
    <row r="216" spans="1:65" s="2" customFormat="1" ht="24.2" customHeight="1">
      <c r="A216" s="37"/>
      <c r="B216" s="38"/>
      <c r="C216" s="182" t="s">
        <v>7</v>
      </c>
      <c r="D216" s="182" t="s">
        <v>223</v>
      </c>
      <c r="E216" s="183" t="s">
        <v>375</v>
      </c>
      <c r="F216" s="184" t="s">
        <v>376</v>
      </c>
      <c r="G216" s="185" t="s">
        <v>226</v>
      </c>
      <c r="H216" s="186">
        <v>6.9450000000000003</v>
      </c>
      <c r="I216" s="187"/>
      <c r="J216" s="188">
        <f>ROUND(I216*H216,2)</f>
        <v>0</v>
      </c>
      <c r="K216" s="184" t="s">
        <v>227</v>
      </c>
      <c r="L216" s="42"/>
      <c r="M216" s="189" t="s">
        <v>19</v>
      </c>
      <c r="N216" s="190" t="s">
        <v>43</v>
      </c>
      <c r="O216" s="67"/>
      <c r="P216" s="191">
        <f>O216*H216</f>
        <v>0</v>
      </c>
      <c r="Q216" s="191">
        <v>6.8479999999999999E-2</v>
      </c>
      <c r="R216" s="191">
        <f>Q216*H216</f>
        <v>0.47559360000000001</v>
      </c>
      <c r="S216" s="191">
        <v>0</v>
      </c>
      <c r="T216" s="192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3" t="s">
        <v>228</v>
      </c>
      <c r="AT216" s="193" t="s">
        <v>223</v>
      </c>
      <c r="AU216" s="193" t="s">
        <v>82</v>
      </c>
      <c r="AY216" s="20" t="s">
        <v>221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20" t="s">
        <v>80</v>
      </c>
      <c r="BK216" s="194">
        <f>ROUND(I216*H216,2)</f>
        <v>0</v>
      </c>
      <c r="BL216" s="20" t="s">
        <v>228</v>
      </c>
      <c r="BM216" s="193" t="s">
        <v>377</v>
      </c>
    </row>
    <row r="217" spans="1:65" s="2" customFormat="1" ht="19.5">
      <c r="A217" s="37"/>
      <c r="B217" s="38"/>
      <c r="C217" s="39"/>
      <c r="D217" s="195" t="s">
        <v>230</v>
      </c>
      <c r="E217" s="39"/>
      <c r="F217" s="196" t="s">
        <v>378</v>
      </c>
      <c r="G217" s="39"/>
      <c r="H217" s="39"/>
      <c r="I217" s="197"/>
      <c r="J217" s="39"/>
      <c r="K217" s="39"/>
      <c r="L217" s="42"/>
      <c r="M217" s="198"/>
      <c r="N217" s="199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230</v>
      </c>
      <c r="AU217" s="20" t="s">
        <v>82</v>
      </c>
    </row>
    <row r="218" spans="1:65" s="2" customFormat="1">
      <c r="A218" s="37"/>
      <c r="B218" s="38"/>
      <c r="C218" s="39"/>
      <c r="D218" s="200" t="s">
        <v>232</v>
      </c>
      <c r="E218" s="39"/>
      <c r="F218" s="201" t="s">
        <v>379</v>
      </c>
      <c r="G218" s="39"/>
      <c r="H218" s="39"/>
      <c r="I218" s="197"/>
      <c r="J218" s="39"/>
      <c r="K218" s="39"/>
      <c r="L218" s="42"/>
      <c r="M218" s="198"/>
      <c r="N218" s="199"/>
      <c r="O218" s="67"/>
      <c r="P218" s="67"/>
      <c r="Q218" s="67"/>
      <c r="R218" s="67"/>
      <c r="S218" s="67"/>
      <c r="T218" s="68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20" t="s">
        <v>232</v>
      </c>
      <c r="AU218" s="20" t="s">
        <v>82</v>
      </c>
    </row>
    <row r="219" spans="1:65" s="13" customFormat="1">
      <c r="B219" s="202"/>
      <c r="C219" s="203"/>
      <c r="D219" s="195" t="s">
        <v>234</v>
      </c>
      <c r="E219" s="204" t="s">
        <v>19</v>
      </c>
      <c r="F219" s="205" t="s">
        <v>380</v>
      </c>
      <c r="G219" s="203"/>
      <c r="H219" s="206">
        <v>6.9450000000000003</v>
      </c>
      <c r="I219" s="207"/>
      <c r="J219" s="203"/>
      <c r="K219" s="203"/>
      <c r="L219" s="208"/>
      <c r="M219" s="209"/>
      <c r="N219" s="210"/>
      <c r="O219" s="210"/>
      <c r="P219" s="210"/>
      <c r="Q219" s="210"/>
      <c r="R219" s="210"/>
      <c r="S219" s="210"/>
      <c r="T219" s="211"/>
      <c r="AT219" s="212" t="s">
        <v>234</v>
      </c>
      <c r="AU219" s="212" t="s">
        <v>82</v>
      </c>
      <c r="AV219" s="13" t="s">
        <v>82</v>
      </c>
      <c r="AW219" s="13" t="s">
        <v>33</v>
      </c>
      <c r="AX219" s="13" t="s">
        <v>72</v>
      </c>
      <c r="AY219" s="212" t="s">
        <v>221</v>
      </c>
    </row>
    <row r="220" spans="1:65" s="15" customFormat="1">
      <c r="B220" s="223"/>
      <c r="C220" s="224"/>
      <c r="D220" s="195" t="s">
        <v>234</v>
      </c>
      <c r="E220" s="225" t="s">
        <v>19</v>
      </c>
      <c r="F220" s="226" t="s">
        <v>243</v>
      </c>
      <c r="G220" s="224"/>
      <c r="H220" s="227">
        <v>6.9450000000000003</v>
      </c>
      <c r="I220" s="228"/>
      <c r="J220" s="224"/>
      <c r="K220" s="224"/>
      <c r="L220" s="229"/>
      <c r="M220" s="230"/>
      <c r="N220" s="231"/>
      <c r="O220" s="231"/>
      <c r="P220" s="231"/>
      <c r="Q220" s="231"/>
      <c r="R220" s="231"/>
      <c r="S220" s="231"/>
      <c r="T220" s="232"/>
      <c r="AT220" s="233" t="s">
        <v>234</v>
      </c>
      <c r="AU220" s="233" t="s">
        <v>82</v>
      </c>
      <c r="AV220" s="15" t="s">
        <v>228</v>
      </c>
      <c r="AW220" s="15" t="s">
        <v>33</v>
      </c>
      <c r="AX220" s="15" t="s">
        <v>80</v>
      </c>
      <c r="AY220" s="233" t="s">
        <v>221</v>
      </c>
    </row>
    <row r="221" spans="1:65" s="2" customFormat="1" ht="24.2" customHeight="1">
      <c r="A221" s="37"/>
      <c r="B221" s="38"/>
      <c r="C221" s="182" t="s">
        <v>381</v>
      </c>
      <c r="D221" s="182" t="s">
        <v>223</v>
      </c>
      <c r="E221" s="183" t="s">
        <v>382</v>
      </c>
      <c r="F221" s="184" t="s">
        <v>383</v>
      </c>
      <c r="G221" s="185" t="s">
        <v>226</v>
      </c>
      <c r="H221" s="186">
        <v>101.584</v>
      </c>
      <c r="I221" s="187"/>
      <c r="J221" s="188">
        <f>ROUND(I221*H221,2)</f>
        <v>0</v>
      </c>
      <c r="K221" s="184" t="s">
        <v>227</v>
      </c>
      <c r="L221" s="42"/>
      <c r="M221" s="189" t="s">
        <v>19</v>
      </c>
      <c r="N221" s="190" t="s">
        <v>43</v>
      </c>
      <c r="O221" s="67"/>
      <c r="P221" s="191">
        <f>O221*H221</f>
        <v>0</v>
      </c>
      <c r="Q221" s="191">
        <v>0.113955</v>
      </c>
      <c r="R221" s="191">
        <f>Q221*H221</f>
        <v>11.57600472</v>
      </c>
      <c r="S221" s="191">
        <v>0</v>
      </c>
      <c r="T221" s="192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3" t="s">
        <v>228</v>
      </c>
      <c r="AT221" s="193" t="s">
        <v>223</v>
      </c>
      <c r="AU221" s="193" t="s">
        <v>82</v>
      </c>
      <c r="AY221" s="20" t="s">
        <v>221</v>
      </c>
      <c r="BE221" s="194">
        <f>IF(N221="základní",J221,0)</f>
        <v>0</v>
      </c>
      <c r="BF221" s="194">
        <f>IF(N221="snížená",J221,0)</f>
        <v>0</v>
      </c>
      <c r="BG221" s="194">
        <f>IF(N221="zákl. přenesená",J221,0)</f>
        <v>0</v>
      </c>
      <c r="BH221" s="194">
        <f>IF(N221="sníž. přenesená",J221,0)</f>
        <v>0</v>
      </c>
      <c r="BI221" s="194">
        <f>IF(N221="nulová",J221,0)</f>
        <v>0</v>
      </c>
      <c r="BJ221" s="20" t="s">
        <v>80</v>
      </c>
      <c r="BK221" s="194">
        <f>ROUND(I221*H221,2)</f>
        <v>0</v>
      </c>
      <c r="BL221" s="20" t="s">
        <v>228</v>
      </c>
      <c r="BM221" s="193" t="s">
        <v>384</v>
      </c>
    </row>
    <row r="222" spans="1:65" s="2" customFormat="1" ht="19.5">
      <c r="A222" s="37"/>
      <c r="B222" s="38"/>
      <c r="C222" s="39"/>
      <c r="D222" s="195" t="s">
        <v>230</v>
      </c>
      <c r="E222" s="39"/>
      <c r="F222" s="196" t="s">
        <v>385</v>
      </c>
      <c r="G222" s="39"/>
      <c r="H222" s="39"/>
      <c r="I222" s="197"/>
      <c r="J222" s="39"/>
      <c r="K222" s="39"/>
      <c r="L222" s="42"/>
      <c r="M222" s="198"/>
      <c r="N222" s="199"/>
      <c r="O222" s="67"/>
      <c r="P222" s="67"/>
      <c r="Q222" s="67"/>
      <c r="R222" s="67"/>
      <c r="S222" s="67"/>
      <c r="T222" s="68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20" t="s">
        <v>230</v>
      </c>
      <c r="AU222" s="20" t="s">
        <v>82</v>
      </c>
    </row>
    <row r="223" spans="1:65" s="2" customFormat="1">
      <c r="A223" s="37"/>
      <c r="B223" s="38"/>
      <c r="C223" s="39"/>
      <c r="D223" s="200" t="s">
        <v>232</v>
      </c>
      <c r="E223" s="39"/>
      <c r="F223" s="201" t="s">
        <v>386</v>
      </c>
      <c r="G223" s="39"/>
      <c r="H223" s="39"/>
      <c r="I223" s="197"/>
      <c r="J223" s="39"/>
      <c r="K223" s="39"/>
      <c r="L223" s="42"/>
      <c r="M223" s="198"/>
      <c r="N223" s="199"/>
      <c r="O223" s="67"/>
      <c r="P223" s="67"/>
      <c r="Q223" s="67"/>
      <c r="R223" s="67"/>
      <c r="S223" s="67"/>
      <c r="T223" s="68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20" t="s">
        <v>232</v>
      </c>
      <c r="AU223" s="20" t="s">
        <v>82</v>
      </c>
    </row>
    <row r="224" spans="1:65" s="13" customFormat="1">
      <c r="B224" s="202"/>
      <c r="C224" s="203"/>
      <c r="D224" s="195" t="s">
        <v>234</v>
      </c>
      <c r="E224" s="204" t="s">
        <v>19</v>
      </c>
      <c r="F224" s="205" t="s">
        <v>387</v>
      </c>
      <c r="G224" s="203"/>
      <c r="H224" s="206">
        <v>101.584</v>
      </c>
      <c r="I224" s="207"/>
      <c r="J224" s="203"/>
      <c r="K224" s="203"/>
      <c r="L224" s="208"/>
      <c r="M224" s="209"/>
      <c r="N224" s="210"/>
      <c r="O224" s="210"/>
      <c r="P224" s="210"/>
      <c r="Q224" s="210"/>
      <c r="R224" s="210"/>
      <c r="S224" s="210"/>
      <c r="T224" s="211"/>
      <c r="AT224" s="212" t="s">
        <v>234</v>
      </c>
      <c r="AU224" s="212" t="s">
        <v>82</v>
      </c>
      <c r="AV224" s="13" t="s">
        <v>82</v>
      </c>
      <c r="AW224" s="13" t="s">
        <v>33</v>
      </c>
      <c r="AX224" s="13" t="s">
        <v>72</v>
      </c>
      <c r="AY224" s="212" t="s">
        <v>221</v>
      </c>
    </row>
    <row r="225" spans="1:65" s="15" customFormat="1">
      <c r="B225" s="223"/>
      <c r="C225" s="224"/>
      <c r="D225" s="195" t="s">
        <v>234</v>
      </c>
      <c r="E225" s="225" t="s">
        <v>19</v>
      </c>
      <c r="F225" s="226" t="s">
        <v>243</v>
      </c>
      <c r="G225" s="224"/>
      <c r="H225" s="227">
        <v>101.584</v>
      </c>
      <c r="I225" s="228"/>
      <c r="J225" s="224"/>
      <c r="K225" s="224"/>
      <c r="L225" s="229"/>
      <c r="M225" s="230"/>
      <c r="N225" s="231"/>
      <c r="O225" s="231"/>
      <c r="P225" s="231"/>
      <c r="Q225" s="231"/>
      <c r="R225" s="231"/>
      <c r="S225" s="231"/>
      <c r="T225" s="232"/>
      <c r="AT225" s="233" t="s">
        <v>234</v>
      </c>
      <c r="AU225" s="233" t="s">
        <v>82</v>
      </c>
      <c r="AV225" s="15" t="s">
        <v>228</v>
      </c>
      <c r="AW225" s="15" t="s">
        <v>33</v>
      </c>
      <c r="AX225" s="15" t="s">
        <v>80</v>
      </c>
      <c r="AY225" s="233" t="s">
        <v>221</v>
      </c>
    </row>
    <row r="226" spans="1:65" s="12" customFormat="1" ht="22.9" customHeight="1">
      <c r="B226" s="166"/>
      <c r="C226" s="167"/>
      <c r="D226" s="168" t="s">
        <v>71</v>
      </c>
      <c r="E226" s="180" t="s">
        <v>228</v>
      </c>
      <c r="F226" s="180" t="s">
        <v>388</v>
      </c>
      <c r="G226" s="167"/>
      <c r="H226" s="167"/>
      <c r="I226" s="170"/>
      <c r="J226" s="181">
        <f>BK226</f>
        <v>0</v>
      </c>
      <c r="K226" s="167"/>
      <c r="L226" s="172"/>
      <c r="M226" s="173"/>
      <c r="N226" s="174"/>
      <c r="O226" s="174"/>
      <c r="P226" s="175">
        <f>SUM(P227:P230)</f>
        <v>0</v>
      </c>
      <c r="Q226" s="174"/>
      <c r="R226" s="175">
        <f>SUM(R227:R230)</f>
        <v>6.5108032000000007</v>
      </c>
      <c r="S226" s="174"/>
      <c r="T226" s="176">
        <f>SUM(T227:T230)</f>
        <v>0</v>
      </c>
      <c r="AR226" s="177" t="s">
        <v>80</v>
      </c>
      <c r="AT226" s="178" t="s">
        <v>71</v>
      </c>
      <c r="AU226" s="178" t="s">
        <v>80</v>
      </c>
      <c r="AY226" s="177" t="s">
        <v>221</v>
      </c>
      <c r="BK226" s="179">
        <f>SUM(BK227:BK230)</f>
        <v>0</v>
      </c>
    </row>
    <row r="227" spans="1:65" s="2" customFormat="1" ht="33" customHeight="1">
      <c r="A227" s="37"/>
      <c r="B227" s="38"/>
      <c r="C227" s="182" t="s">
        <v>389</v>
      </c>
      <c r="D227" s="182" t="s">
        <v>223</v>
      </c>
      <c r="E227" s="183" t="s">
        <v>390</v>
      </c>
      <c r="F227" s="184" t="s">
        <v>391</v>
      </c>
      <c r="G227" s="185" t="s">
        <v>226</v>
      </c>
      <c r="H227" s="186">
        <v>40.21</v>
      </c>
      <c r="I227" s="187"/>
      <c r="J227" s="188">
        <f>ROUND(I227*H227,2)</f>
        <v>0</v>
      </c>
      <c r="K227" s="184" t="s">
        <v>227</v>
      </c>
      <c r="L227" s="42"/>
      <c r="M227" s="189" t="s">
        <v>19</v>
      </c>
      <c r="N227" s="190" t="s">
        <v>43</v>
      </c>
      <c r="O227" s="67"/>
      <c r="P227" s="191">
        <f>O227*H227</f>
        <v>0</v>
      </c>
      <c r="Q227" s="191">
        <v>0.16192000000000001</v>
      </c>
      <c r="R227" s="191">
        <f>Q227*H227</f>
        <v>6.5108032000000007</v>
      </c>
      <c r="S227" s="191">
        <v>0</v>
      </c>
      <c r="T227" s="192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3" t="s">
        <v>228</v>
      </c>
      <c r="AT227" s="193" t="s">
        <v>223</v>
      </c>
      <c r="AU227" s="193" t="s">
        <v>82</v>
      </c>
      <c r="AY227" s="20" t="s">
        <v>221</v>
      </c>
      <c r="BE227" s="194">
        <f>IF(N227="základní",J227,0)</f>
        <v>0</v>
      </c>
      <c r="BF227" s="194">
        <f>IF(N227="snížená",J227,0)</f>
        <v>0</v>
      </c>
      <c r="BG227" s="194">
        <f>IF(N227="zákl. přenesená",J227,0)</f>
        <v>0</v>
      </c>
      <c r="BH227" s="194">
        <f>IF(N227="sníž. přenesená",J227,0)</f>
        <v>0</v>
      </c>
      <c r="BI227" s="194">
        <f>IF(N227="nulová",J227,0)</f>
        <v>0</v>
      </c>
      <c r="BJ227" s="20" t="s">
        <v>80</v>
      </c>
      <c r="BK227" s="194">
        <f>ROUND(I227*H227,2)</f>
        <v>0</v>
      </c>
      <c r="BL227" s="20" t="s">
        <v>228</v>
      </c>
      <c r="BM227" s="193" t="s">
        <v>392</v>
      </c>
    </row>
    <row r="228" spans="1:65" s="2" customFormat="1" ht="19.5">
      <c r="A228" s="37"/>
      <c r="B228" s="38"/>
      <c r="C228" s="39"/>
      <c r="D228" s="195" t="s">
        <v>230</v>
      </c>
      <c r="E228" s="39"/>
      <c r="F228" s="196" t="s">
        <v>393</v>
      </c>
      <c r="G228" s="39"/>
      <c r="H228" s="39"/>
      <c r="I228" s="197"/>
      <c r="J228" s="39"/>
      <c r="K228" s="39"/>
      <c r="L228" s="42"/>
      <c r="M228" s="198"/>
      <c r="N228" s="199"/>
      <c r="O228" s="67"/>
      <c r="P228" s="67"/>
      <c r="Q228" s="67"/>
      <c r="R228" s="67"/>
      <c r="S228" s="67"/>
      <c r="T228" s="68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20" t="s">
        <v>230</v>
      </c>
      <c r="AU228" s="20" t="s">
        <v>82</v>
      </c>
    </row>
    <row r="229" spans="1:65" s="2" customFormat="1">
      <c r="A229" s="37"/>
      <c r="B229" s="38"/>
      <c r="C229" s="39"/>
      <c r="D229" s="200" t="s">
        <v>232</v>
      </c>
      <c r="E229" s="39"/>
      <c r="F229" s="201" t="s">
        <v>394</v>
      </c>
      <c r="G229" s="39"/>
      <c r="H229" s="39"/>
      <c r="I229" s="197"/>
      <c r="J229" s="39"/>
      <c r="K229" s="39"/>
      <c r="L229" s="42"/>
      <c r="M229" s="198"/>
      <c r="N229" s="199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232</v>
      </c>
      <c r="AU229" s="20" t="s">
        <v>82</v>
      </c>
    </row>
    <row r="230" spans="1:65" s="13" customFormat="1">
      <c r="B230" s="202"/>
      <c r="C230" s="203"/>
      <c r="D230" s="195" t="s">
        <v>234</v>
      </c>
      <c r="E230" s="204" t="s">
        <v>19</v>
      </c>
      <c r="F230" s="205" t="s">
        <v>148</v>
      </c>
      <c r="G230" s="203"/>
      <c r="H230" s="206">
        <v>40.21</v>
      </c>
      <c r="I230" s="207"/>
      <c r="J230" s="203"/>
      <c r="K230" s="203"/>
      <c r="L230" s="208"/>
      <c r="M230" s="209"/>
      <c r="N230" s="210"/>
      <c r="O230" s="210"/>
      <c r="P230" s="210"/>
      <c r="Q230" s="210"/>
      <c r="R230" s="210"/>
      <c r="S230" s="210"/>
      <c r="T230" s="211"/>
      <c r="AT230" s="212" t="s">
        <v>234</v>
      </c>
      <c r="AU230" s="212" t="s">
        <v>82</v>
      </c>
      <c r="AV230" s="13" t="s">
        <v>82</v>
      </c>
      <c r="AW230" s="13" t="s">
        <v>33</v>
      </c>
      <c r="AX230" s="13" t="s">
        <v>80</v>
      </c>
      <c r="AY230" s="212" t="s">
        <v>221</v>
      </c>
    </row>
    <row r="231" spans="1:65" s="12" customFormat="1" ht="22.9" customHeight="1">
      <c r="B231" s="166"/>
      <c r="C231" s="167"/>
      <c r="D231" s="168" t="s">
        <v>71</v>
      </c>
      <c r="E231" s="180" t="s">
        <v>257</v>
      </c>
      <c r="F231" s="180" t="s">
        <v>395</v>
      </c>
      <c r="G231" s="167"/>
      <c r="H231" s="167"/>
      <c r="I231" s="170"/>
      <c r="J231" s="181">
        <f>BK231</f>
        <v>0</v>
      </c>
      <c r="K231" s="167"/>
      <c r="L231" s="172"/>
      <c r="M231" s="173"/>
      <c r="N231" s="174"/>
      <c r="O231" s="174"/>
      <c r="P231" s="175">
        <f>SUM(P232:P235)</f>
        <v>0</v>
      </c>
      <c r="Q231" s="174"/>
      <c r="R231" s="175">
        <f>SUM(R232:R235)</f>
        <v>12.022790000000001</v>
      </c>
      <c r="S231" s="174"/>
      <c r="T231" s="176">
        <f>SUM(T232:T235)</f>
        <v>0</v>
      </c>
      <c r="AR231" s="177" t="s">
        <v>80</v>
      </c>
      <c r="AT231" s="178" t="s">
        <v>71</v>
      </c>
      <c r="AU231" s="178" t="s">
        <v>80</v>
      </c>
      <c r="AY231" s="177" t="s">
        <v>221</v>
      </c>
      <c r="BK231" s="179">
        <f>SUM(BK232:BK235)</f>
        <v>0</v>
      </c>
    </row>
    <row r="232" spans="1:65" s="2" customFormat="1" ht="24.2" customHeight="1">
      <c r="A232" s="37"/>
      <c r="B232" s="38"/>
      <c r="C232" s="182" t="s">
        <v>396</v>
      </c>
      <c r="D232" s="182" t="s">
        <v>223</v>
      </c>
      <c r="E232" s="183" t="s">
        <v>397</v>
      </c>
      <c r="F232" s="184" t="s">
        <v>398</v>
      </c>
      <c r="G232" s="185" t="s">
        <v>226</v>
      </c>
      <c r="H232" s="186">
        <v>40.21</v>
      </c>
      <c r="I232" s="187"/>
      <c r="J232" s="188">
        <f>ROUND(I232*H232,2)</f>
        <v>0</v>
      </c>
      <c r="K232" s="184" t="s">
        <v>227</v>
      </c>
      <c r="L232" s="42"/>
      <c r="M232" s="189" t="s">
        <v>19</v>
      </c>
      <c r="N232" s="190" t="s">
        <v>43</v>
      </c>
      <c r="O232" s="67"/>
      <c r="P232" s="191">
        <f>O232*H232</f>
        <v>0</v>
      </c>
      <c r="Q232" s="191">
        <v>0.29899999999999999</v>
      </c>
      <c r="R232" s="191">
        <f>Q232*H232</f>
        <v>12.022790000000001</v>
      </c>
      <c r="S232" s="191">
        <v>0</v>
      </c>
      <c r="T232" s="192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3" t="s">
        <v>228</v>
      </c>
      <c r="AT232" s="193" t="s">
        <v>223</v>
      </c>
      <c r="AU232" s="193" t="s">
        <v>82</v>
      </c>
      <c r="AY232" s="20" t="s">
        <v>221</v>
      </c>
      <c r="BE232" s="194">
        <f>IF(N232="základní",J232,0)</f>
        <v>0</v>
      </c>
      <c r="BF232" s="194">
        <f>IF(N232="snížená",J232,0)</f>
        <v>0</v>
      </c>
      <c r="BG232" s="194">
        <f>IF(N232="zákl. přenesená",J232,0)</f>
        <v>0</v>
      </c>
      <c r="BH232" s="194">
        <f>IF(N232="sníž. přenesená",J232,0)</f>
        <v>0</v>
      </c>
      <c r="BI232" s="194">
        <f>IF(N232="nulová",J232,0)</f>
        <v>0</v>
      </c>
      <c r="BJ232" s="20" t="s">
        <v>80</v>
      </c>
      <c r="BK232" s="194">
        <f>ROUND(I232*H232,2)</f>
        <v>0</v>
      </c>
      <c r="BL232" s="20" t="s">
        <v>228</v>
      </c>
      <c r="BM232" s="193" t="s">
        <v>399</v>
      </c>
    </row>
    <row r="233" spans="1:65" s="2" customFormat="1" ht="29.25">
      <c r="A233" s="37"/>
      <c r="B233" s="38"/>
      <c r="C233" s="39"/>
      <c r="D233" s="195" t="s">
        <v>230</v>
      </c>
      <c r="E233" s="39"/>
      <c r="F233" s="196" t="s">
        <v>400</v>
      </c>
      <c r="G233" s="39"/>
      <c r="H233" s="39"/>
      <c r="I233" s="197"/>
      <c r="J233" s="39"/>
      <c r="K233" s="39"/>
      <c r="L233" s="42"/>
      <c r="M233" s="198"/>
      <c r="N233" s="199"/>
      <c r="O233" s="67"/>
      <c r="P233" s="67"/>
      <c r="Q233" s="67"/>
      <c r="R233" s="67"/>
      <c r="S233" s="67"/>
      <c r="T233" s="68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20" t="s">
        <v>230</v>
      </c>
      <c r="AU233" s="20" t="s">
        <v>82</v>
      </c>
    </row>
    <row r="234" spans="1:65" s="2" customFormat="1">
      <c r="A234" s="37"/>
      <c r="B234" s="38"/>
      <c r="C234" s="39"/>
      <c r="D234" s="200" t="s">
        <v>232</v>
      </c>
      <c r="E234" s="39"/>
      <c r="F234" s="201" t="s">
        <v>401</v>
      </c>
      <c r="G234" s="39"/>
      <c r="H234" s="39"/>
      <c r="I234" s="197"/>
      <c r="J234" s="39"/>
      <c r="K234" s="39"/>
      <c r="L234" s="42"/>
      <c r="M234" s="198"/>
      <c r="N234" s="199"/>
      <c r="O234" s="67"/>
      <c r="P234" s="67"/>
      <c r="Q234" s="67"/>
      <c r="R234" s="67"/>
      <c r="S234" s="67"/>
      <c r="T234" s="68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20" t="s">
        <v>232</v>
      </c>
      <c r="AU234" s="20" t="s">
        <v>82</v>
      </c>
    </row>
    <row r="235" spans="1:65" s="13" customFormat="1">
      <c r="B235" s="202"/>
      <c r="C235" s="203"/>
      <c r="D235" s="195" t="s">
        <v>234</v>
      </c>
      <c r="E235" s="204" t="s">
        <v>148</v>
      </c>
      <c r="F235" s="205" t="s">
        <v>402</v>
      </c>
      <c r="G235" s="203"/>
      <c r="H235" s="206">
        <v>40.21</v>
      </c>
      <c r="I235" s="207"/>
      <c r="J235" s="203"/>
      <c r="K235" s="203"/>
      <c r="L235" s="208"/>
      <c r="M235" s="209"/>
      <c r="N235" s="210"/>
      <c r="O235" s="210"/>
      <c r="P235" s="210"/>
      <c r="Q235" s="210"/>
      <c r="R235" s="210"/>
      <c r="S235" s="210"/>
      <c r="T235" s="211"/>
      <c r="AT235" s="212" t="s">
        <v>234</v>
      </c>
      <c r="AU235" s="212" t="s">
        <v>82</v>
      </c>
      <c r="AV235" s="13" t="s">
        <v>82</v>
      </c>
      <c r="AW235" s="13" t="s">
        <v>33</v>
      </c>
      <c r="AX235" s="13" t="s">
        <v>80</v>
      </c>
      <c r="AY235" s="212" t="s">
        <v>221</v>
      </c>
    </row>
    <row r="236" spans="1:65" s="12" customFormat="1" ht="22.9" customHeight="1">
      <c r="B236" s="166"/>
      <c r="C236" s="167"/>
      <c r="D236" s="168" t="s">
        <v>71</v>
      </c>
      <c r="E236" s="180" t="s">
        <v>264</v>
      </c>
      <c r="F236" s="180" t="s">
        <v>403</v>
      </c>
      <c r="G236" s="167"/>
      <c r="H236" s="167"/>
      <c r="I236" s="170"/>
      <c r="J236" s="181">
        <f>BK236</f>
        <v>0</v>
      </c>
      <c r="K236" s="167"/>
      <c r="L236" s="172"/>
      <c r="M236" s="173"/>
      <c r="N236" s="174"/>
      <c r="O236" s="174"/>
      <c r="P236" s="175">
        <f>P237+P292+P386</f>
        <v>0</v>
      </c>
      <c r="Q236" s="174"/>
      <c r="R236" s="175">
        <f>R237+R292+R386</f>
        <v>128.73801493766251</v>
      </c>
      <c r="S236" s="174"/>
      <c r="T236" s="176">
        <f>T237+T292+T386</f>
        <v>0</v>
      </c>
      <c r="AR236" s="177" t="s">
        <v>80</v>
      </c>
      <c r="AT236" s="178" t="s">
        <v>71</v>
      </c>
      <c r="AU236" s="178" t="s">
        <v>80</v>
      </c>
      <c r="AY236" s="177" t="s">
        <v>221</v>
      </c>
      <c r="BK236" s="179">
        <f>BK237+BK292+BK386</f>
        <v>0</v>
      </c>
    </row>
    <row r="237" spans="1:65" s="12" customFormat="1" ht="20.85" customHeight="1">
      <c r="B237" s="166"/>
      <c r="C237" s="167"/>
      <c r="D237" s="168" t="s">
        <v>71</v>
      </c>
      <c r="E237" s="180" t="s">
        <v>404</v>
      </c>
      <c r="F237" s="180" t="s">
        <v>405</v>
      </c>
      <c r="G237" s="167"/>
      <c r="H237" s="167"/>
      <c r="I237" s="170"/>
      <c r="J237" s="181">
        <f>BK237</f>
        <v>0</v>
      </c>
      <c r="K237" s="167"/>
      <c r="L237" s="172"/>
      <c r="M237" s="173"/>
      <c r="N237" s="174"/>
      <c r="O237" s="174"/>
      <c r="P237" s="175">
        <f>SUM(P238:P291)</f>
        <v>0</v>
      </c>
      <c r="Q237" s="174"/>
      <c r="R237" s="175">
        <f>SUM(R238:R291)</f>
        <v>8.0216930700000013</v>
      </c>
      <c r="S237" s="174"/>
      <c r="T237" s="176">
        <f>SUM(T238:T291)</f>
        <v>0</v>
      </c>
      <c r="AR237" s="177" t="s">
        <v>80</v>
      </c>
      <c r="AT237" s="178" t="s">
        <v>71</v>
      </c>
      <c r="AU237" s="178" t="s">
        <v>82</v>
      </c>
      <c r="AY237" s="177" t="s">
        <v>221</v>
      </c>
      <c r="BK237" s="179">
        <f>SUM(BK238:BK291)</f>
        <v>0</v>
      </c>
    </row>
    <row r="238" spans="1:65" s="2" customFormat="1" ht="24.2" customHeight="1">
      <c r="A238" s="37"/>
      <c r="B238" s="38"/>
      <c r="C238" s="182" t="s">
        <v>406</v>
      </c>
      <c r="D238" s="182" t="s">
        <v>223</v>
      </c>
      <c r="E238" s="183" t="s">
        <v>407</v>
      </c>
      <c r="F238" s="184" t="s">
        <v>408</v>
      </c>
      <c r="G238" s="185" t="s">
        <v>226</v>
      </c>
      <c r="H238" s="186">
        <v>72.260000000000005</v>
      </c>
      <c r="I238" s="187"/>
      <c r="J238" s="188">
        <f>ROUND(I238*H238,2)</f>
        <v>0</v>
      </c>
      <c r="K238" s="184" t="s">
        <v>227</v>
      </c>
      <c r="L238" s="42"/>
      <c r="M238" s="189" t="s">
        <v>19</v>
      </c>
      <c r="N238" s="190" t="s">
        <v>43</v>
      </c>
      <c r="O238" s="67"/>
      <c r="P238" s="191">
        <f>O238*H238</f>
        <v>0</v>
      </c>
      <c r="Q238" s="191">
        <v>1.7330000000000002E-2</v>
      </c>
      <c r="R238" s="191">
        <f>Q238*H238</f>
        <v>1.2522658000000002</v>
      </c>
      <c r="S238" s="191">
        <v>0</v>
      </c>
      <c r="T238" s="192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3" t="s">
        <v>228</v>
      </c>
      <c r="AT238" s="193" t="s">
        <v>223</v>
      </c>
      <c r="AU238" s="193" t="s">
        <v>95</v>
      </c>
      <c r="AY238" s="20" t="s">
        <v>221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20" t="s">
        <v>80</v>
      </c>
      <c r="BK238" s="194">
        <f>ROUND(I238*H238,2)</f>
        <v>0</v>
      </c>
      <c r="BL238" s="20" t="s">
        <v>228</v>
      </c>
      <c r="BM238" s="193" t="s">
        <v>409</v>
      </c>
    </row>
    <row r="239" spans="1:65" s="2" customFormat="1" ht="29.25">
      <c r="A239" s="37"/>
      <c r="B239" s="38"/>
      <c r="C239" s="39"/>
      <c r="D239" s="195" t="s">
        <v>230</v>
      </c>
      <c r="E239" s="39"/>
      <c r="F239" s="196" t="s">
        <v>410</v>
      </c>
      <c r="G239" s="39"/>
      <c r="H239" s="39"/>
      <c r="I239" s="197"/>
      <c r="J239" s="39"/>
      <c r="K239" s="39"/>
      <c r="L239" s="42"/>
      <c r="M239" s="198"/>
      <c r="N239" s="199"/>
      <c r="O239" s="67"/>
      <c r="P239" s="67"/>
      <c r="Q239" s="67"/>
      <c r="R239" s="67"/>
      <c r="S239" s="67"/>
      <c r="T239" s="68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230</v>
      </c>
      <c r="AU239" s="20" t="s">
        <v>95</v>
      </c>
    </row>
    <row r="240" spans="1:65" s="2" customFormat="1">
      <c r="A240" s="37"/>
      <c r="B240" s="38"/>
      <c r="C240" s="39"/>
      <c r="D240" s="200" t="s">
        <v>232</v>
      </c>
      <c r="E240" s="39"/>
      <c r="F240" s="201" t="s">
        <v>411</v>
      </c>
      <c r="G240" s="39"/>
      <c r="H240" s="39"/>
      <c r="I240" s="197"/>
      <c r="J240" s="39"/>
      <c r="K240" s="39"/>
      <c r="L240" s="42"/>
      <c r="M240" s="198"/>
      <c r="N240" s="199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232</v>
      </c>
      <c r="AU240" s="20" t="s">
        <v>95</v>
      </c>
    </row>
    <row r="241" spans="2:51" s="14" customFormat="1">
      <c r="B241" s="213"/>
      <c r="C241" s="214"/>
      <c r="D241" s="195" t="s">
        <v>234</v>
      </c>
      <c r="E241" s="215" t="s">
        <v>19</v>
      </c>
      <c r="F241" s="216" t="s">
        <v>412</v>
      </c>
      <c r="G241" s="214"/>
      <c r="H241" s="215" t="s">
        <v>19</v>
      </c>
      <c r="I241" s="217"/>
      <c r="J241" s="214"/>
      <c r="K241" s="214"/>
      <c r="L241" s="218"/>
      <c r="M241" s="219"/>
      <c r="N241" s="220"/>
      <c r="O241" s="220"/>
      <c r="P241" s="220"/>
      <c r="Q241" s="220"/>
      <c r="R241" s="220"/>
      <c r="S241" s="220"/>
      <c r="T241" s="221"/>
      <c r="AT241" s="222" t="s">
        <v>234</v>
      </c>
      <c r="AU241" s="222" t="s">
        <v>95</v>
      </c>
      <c r="AV241" s="14" t="s">
        <v>80</v>
      </c>
      <c r="AW241" s="14" t="s">
        <v>33</v>
      </c>
      <c r="AX241" s="14" t="s">
        <v>72</v>
      </c>
      <c r="AY241" s="222" t="s">
        <v>221</v>
      </c>
    </row>
    <row r="242" spans="2:51" s="13" customFormat="1">
      <c r="B242" s="202"/>
      <c r="C242" s="203"/>
      <c r="D242" s="195" t="s">
        <v>234</v>
      </c>
      <c r="E242" s="204" t="s">
        <v>19</v>
      </c>
      <c r="F242" s="205" t="s">
        <v>413</v>
      </c>
      <c r="G242" s="203"/>
      <c r="H242" s="206">
        <v>8.3699999999999992</v>
      </c>
      <c r="I242" s="207"/>
      <c r="J242" s="203"/>
      <c r="K242" s="203"/>
      <c r="L242" s="208"/>
      <c r="M242" s="209"/>
      <c r="N242" s="210"/>
      <c r="O242" s="210"/>
      <c r="P242" s="210"/>
      <c r="Q242" s="210"/>
      <c r="R242" s="210"/>
      <c r="S242" s="210"/>
      <c r="T242" s="211"/>
      <c r="AT242" s="212" t="s">
        <v>234</v>
      </c>
      <c r="AU242" s="212" t="s">
        <v>95</v>
      </c>
      <c r="AV242" s="13" t="s">
        <v>82</v>
      </c>
      <c r="AW242" s="13" t="s">
        <v>33</v>
      </c>
      <c r="AX242" s="13" t="s">
        <v>72</v>
      </c>
      <c r="AY242" s="212" t="s">
        <v>221</v>
      </c>
    </row>
    <row r="243" spans="2:51" s="14" customFormat="1">
      <c r="B243" s="213"/>
      <c r="C243" s="214"/>
      <c r="D243" s="195" t="s">
        <v>234</v>
      </c>
      <c r="E243" s="215" t="s">
        <v>19</v>
      </c>
      <c r="F243" s="216" t="s">
        <v>414</v>
      </c>
      <c r="G243" s="214"/>
      <c r="H243" s="215" t="s">
        <v>19</v>
      </c>
      <c r="I243" s="217"/>
      <c r="J243" s="214"/>
      <c r="K243" s="214"/>
      <c r="L243" s="218"/>
      <c r="M243" s="219"/>
      <c r="N243" s="220"/>
      <c r="O243" s="220"/>
      <c r="P243" s="220"/>
      <c r="Q243" s="220"/>
      <c r="R243" s="220"/>
      <c r="S243" s="220"/>
      <c r="T243" s="221"/>
      <c r="AT243" s="222" t="s">
        <v>234</v>
      </c>
      <c r="AU243" s="222" t="s">
        <v>95</v>
      </c>
      <c r="AV243" s="14" t="s">
        <v>80</v>
      </c>
      <c r="AW243" s="14" t="s">
        <v>33</v>
      </c>
      <c r="AX243" s="14" t="s">
        <v>72</v>
      </c>
      <c r="AY243" s="222" t="s">
        <v>221</v>
      </c>
    </row>
    <row r="244" spans="2:51" s="13" customFormat="1">
      <c r="B244" s="202"/>
      <c r="C244" s="203"/>
      <c r="D244" s="195" t="s">
        <v>234</v>
      </c>
      <c r="E244" s="204" t="s">
        <v>19</v>
      </c>
      <c r="F244" s="205" t="s">
        <v>415</v>
      </c>
      <c r="G244" s="203"/>
      <c r="H244" s="206">
        <v>4.16</v>
      </c>
      <c r="I244" s="207"/>
      <c r="J244" s="203"/>
      <c r="K244" s="203"/>
      <c r="L244" s="208"/>
      <c r="M244" s="209"/>
      <c r="N244" s="210"/>
      <c r="O244" s="210"/>
      <c r="P244" s="210"/>
      <c r="Q244" s="210"/>
      <c r="R244" s="210"/>
      <c r="S244" s="210"/>
      <c r="T244" s="211"/>
      <c r="AT244" s="212" t="s">
        <v>234</v>
      </c>
      <c r="AU244" s="212" t="s">
        <v>95</v>
      </c>
      <c r="AV244" s="13" t="s">
        <v>82</v>
      </c>
      <c r="AW244" s="13" t="s">
        <v>33</v>
      </c>
      <c r="AX244" s="13" t="s">
        <v>72</v>
      </c>
      <c r="AY244" s="212" t="s">
        <v>221</v>
      </c>
    </row>
    <row r="245" spans="2:51" s="14" customFormat="1">
      <c r="B245" s="213"/>
      <c r="C245" s="214"/>
      <c r="D245" s="195" t="s">
        <v>234</v>
      </c>
      <c r="E245" s="215" t="s">
        <v>19</v>
      </c>
      <c r="F245" s="216" t="s">
        <v>416</v>
      </c>
      <c r="G245" s="214"/>
      <c r="H245" s="215" t="s">
        <v>19</v>
      </c>
      <c r="I245" s="217"/>
      <c r="J245" s="214"/>
      <c r="K245" s="214"/>
      <c r="L245" s="218"/>
      <c r="M245" s="219"/>
      <c r="N245" s="220"/>
      <c r="O245" s="220"/>
      <c r="P245" s="220"/>
      <c r="Q245" s="220"/>
      <c r="R245" s="220"/>
      <c r="S245" s="220"/>
      <c r="T245" s="221"/>
      <c r="AT245" s="222" t="s">
        <v>234</v>
      </c>
      <c r="AU245" s="222" t="s">
        <v>95</v>
      </c>
      <c r="AV245" s="14" t="s">
        <v>80</v>
      </c>
      <c r="AW245" s="14" t="s">
        <v>33</v>
      </c>
      <c r="AX245" s="14" t="s">
        <v>72</v>
      </c>
      <c r="AY245" s="222" t="s">
        <v>221</v>
      </c>
    </row>
    <row r="246" spans="2:51" s="13" customFormat="1">
      <c r="B246" s="202"/>
      <c r="C246" s="203"/>
      <c r="D246" s="195" t="s">
        <v>234</v>
      </c>
      <c r="E246" s="204" t="s">
        <v>19</v>
      </c>
      <c r="F246" s="205" t="s">
        <v>417</v>
      </c>
      <c r="G246" s="203"/>
      <c r="H246" s="206">
        <v>7.8</v>
      </c>
      <c r="I246" s="207"/>
      <c r="J246" s="203"/>
      <c r="K246" s="203"/>
      <c r="L246" s="208"/>
      <c r="M246" s="209"/>
      <c r="N246" s="210"/>
      <c r="O246" s="210"/>
      <c r="P246" s="210"/>
      <c r="Q246" s="210"/>
      <c r="R246" s="210"/>
      <c r="S246" s="210"/>
      <c r="T246" s="211"/>
      <c r="AT246" s="212" t="s">
        <v>234</v>
      </c>
      <c r="AU246" s="212" t="s">
        <v>95</v>
      </c>
      <c r="AV246" s="13" t="s">
        <v>82</v>
      </c>
      <c r="AW246" s="13" t="s">
        <v>33</v>
      </c>
      <c r="AX246" s="13" t="s">
        <v>72</v>
      </c>
      <c r="AY246" s="212" t="s">
        <v>221</v>
      </c>
    </row>
    <row r="247" spans="2:51" s="14" customFormat="1">
      <c r="B247" s="213"/>
      <c r="C247" s="214"/>
      <c r="D247" s="195" t="s">
        <v>234</v>
      </c>
      <c r="E247" s="215" t="s">
        <v>19</v>
      </c>
      <c r="F247" s="216" t="s">
        <v>418</v>
      </c>
      <c r="G247" s="214"/>
      <c r="H247" s="215" t="s">
        <v>19</v>
      </c>
      <c r="I247" s="217"/>
      <c r="J247" s="214"/>
      <c r="K247" s="214"/>
      <c r="L247" s="218"/>
      <c r="M247" s="219"/>
      <c r="N247" s="220"/>
      <c r="O247" s="220"/>
      <c r="P247" s="220"/>
      <c r="Q247" s="220"/>
      <c r="R247" s="220"/>
      <c r="S247" s="220"/>
      <c r="T247" s="221"/>
      <c r="AT247" s="222" t="s">
        <v>234</v>
      </c>
      <c r="AU247" s="222" t="s">
        <v>95</v>
      </c>
      <c r="AV247" s="14" t="s">
        <v>80</v>
      </c>
      <c r="AW247" s="14" t="s">
        <v>33</v>
      </c>
      <c r="AX247" s="14" t="s">
        <v>72</v>
      </c>
      <c r="AY247" s="222" t="s">
        <v>221</v>
      </c>
    </row>
    <row r="248" spans="2:51" s="13" customFormat="1">
      <c r="B248" s="202"/>
      <c r="C248" s="203"/>
      <c r="D248" s="195" t="s">
        <v>234</v>
      </c>
      <c r="E248" s="204" t="s">
        <v>19</v>
      </c>
      <c r="F248" s="205" t="s">
        <v>419</v>
      </c>
      <c r="G248" s="203"/>
      <c r="H248" s="206">
        <v>13.76</v>
      </c>
      <c r="I248" s="207"/>
      <c r="J248" s="203"/>
      <c r="K248" s="203"/>
      <c r="L248" s="208"/>
      <c r="M248" s="209"/>
      <c r="N248" s="210"/>
      <c r="O248" s="210"/>
      <c r="P248" s="210"/>
      <c r="Q248" s="210"/>
      <c r="R248" s="210"/>
      <c r="S248" s="210"/>
      <c r="T248" s="211"/>
      <c r="AT248" s="212" t="s">
        <v>234</v>
      </c>
      <c r="AU248" s="212" t="s">
        <v>95</v>
      </c>
      <c r="AV248" s="13" t="s">
        <v>82</v>
      </c>
      <c r="AW248" s="13" t="s">
        <v>33</v>
      </c>
      <c r="AX248" s="13" t="s">
        <v>72</v>
      </c>
      <c r="AY248" s="212" t="s">
        <v>221</v>
      </c>
    </row>
    <row r="249" spans="2:51" s="14" customFormat="1">
      <c r="B249" s="213"/>
      <c r="C249" s="214"/>
      <c r="D249" s="195" t="s">
        <v>234</v>
      </c>
      <c r="E249" s="215" t="s">
        <v>19</v>
      </c>
      <c r="F249" s="216" t="s">
        <v>420</v>
      </c>
      <c r="G249" s="214"/>
      <c r="H249" s="215" t="s">
        <v>19</v>
      </c>
      <c r="I249" s="217"/>
      <c r="J249" s="214"/>
      <c r="K249" s="214"/>
      <c r="L249" s="218"/>
      <c r="M249" s="219"/>
      <c r="N249" s="220"/>
      <c r="O249" s="220"/>
      <c r="P249" s="220"/>
      <c r="Q249" s="220"/>
      <c r="R249" s="220"/>
      <c r="S249" s="220"/>
      <c r="T249" s="221"/>
      <c r="AT249" s="222" t="s">
        <v>234</v>
      </c>
      <c r="AU249" s="222" t="s">
        <v>95</v>
      </c>
      <c r="AV249" s="14" t="s">
        <v>80</v>
      </c>
      <c r="AW249" s="14" t="s">
        <v>33</v>
      </c>
      <c r="AX249" s="14" t="s">
        <v>72</v>
      </c>
      <c r="AY249" s="222" t="s">
        <v>221</v>
      </c>
    </row>
    <row r="250" spans="2:51" s="13" customFormat="1">
      <c r="B250" s="202"/>
      <c r="C250" s="203"/>
      <c r="D250" s="195" t="s">
        <v>234</v>
      </c>
      <c r="E250" s="204" t="s">
        <v>19</v>
      </c>
      <c r="F250" s="205" t="s">
        <v>421</v>
      </c>
      <c r="G250" s="203"/>
      <c r="H250" s="206">
        <v>8.42</v>
      </c>
      <c r="I250" s="207"/>
      <c r="J250" s="203"/>
      <c r="K250" s="203"/>
      <c r="L250" s="208"/>
      <c r="M250" s="209"/>
      <c r="N250" s="210"/>
      <c r="O250" s="210"/>
      <c r="P250" s="210"/>
      <c r="Q250" s="210"/>
      <c r="R250" s="210"/>
      <c r="S250" s="210"/>
      <c r="T250" s="211"/>
      <c r="AT250" s="212" t="s">
        <v>234</v>
      </c>
      <c r="AU250" s="212" t="s">
        <v>95</v>
      </c>
      <c r="AV250" s="13" t="s">
        <v>82</v>
      </c>
      <c r="AW250" s="13" t="s">
        <v>33</v>
      </c>
      <c r="AX250" s="13" t="s">
        <v>72</v>
      </c>
      <c r="AY250" s="212" t="s">
        <v>221</v>
      </c>
    </row>
    <row r="251" spans="2:51" s="14" customFormat="1">
      <c r="B251" s="213"/>
      <c r="C251" s="214"/>
      <c r="D251" s="195" t="s">
        <v>234</v>
      </c>
      <c r="E251" s="215" t="s">
        <v>19</v>
      </c>
      <c r="F251" s="216" t="s">
        <v>422</v>
      </c>
      <c r="G251" s="214"/>
      <c r="H251" s="215" t="s">
        <v>19</v>
      </c>
      <c r="I251" s="217"/>
      <c r="J251" s="214"/>
      <c r="K251" s="214"/>
      <c r="L251" s="218"/>
      <c r="M251" s="219"/>
      <c r="N251" s="220"/>
      <c r="O251" s="220"/>
      <c r="P251" s="220"/>
      <c r="Q251" s="220"/>
      <c r="R251" s="220"/>
      <c r="S251" s="220"/>
      <c r="T251" s="221"/>
      <c r="AT251" s="222" t="s">
        <v>234</v>
      </c>
      <c r="AU251" s="222" t="s">
        <v>95</v>
      </c>
      <c r="AV251" s="14" t="s">
        <v>80</v>
      </c>
      <c r="AW251" s="14" t="s">
        <v>33</v>
      </c>
      <c r="AX251" s="14" t="s">
        <v>72</v>
      </c>
      <c r="AY251" s="222" t="s">
        <v>221</v>
      </c>
    </row>
    <row r="252" spans="2:51" s="13" customFormat="1">
      <c r="B252" s="202"/>
      <c r="C252" s="203"/>
      <c r="D252" s="195" t="s">
        <v>234</v>
      </c>
      <c r="E252" s="204" t="s">
        <v>19</v>
      </c>
      <c r="F252" s="205" t="s">
        <v>417</v>
      </c>
      <c r="G252" s="203"/>
      <c r="H252" s="206">
        <v>7.8</v>
      </c>
      <c r="I252" s="207"/>
      <c r="J252" s="203"/>
      <c r="K252" s="203"/>
      <c r="L252" s="208"/>
      <c r="M252" s="209"/>
      <c r="N252" s="210"/>
      <c r="O252" s="210"/>
      <c r="P252" s="210"/>
      <c r="Q252" s="210"/>
      <c r="R252" s="210"/>
      <c r="S252" s="210"/>
      <c r="T252" s="211"/>
      <c r="AT252" s="212" t="s">
        <v>234</v>
      </c>
      <c r="AU252" s="212" t="s">
        <v>95</v>
      </c>
      <c r="AV252" s="13" t="s">
        <v>82</v>
      </c>
      <c r="AW252" s="13" t="s">
        <v>33</v>
      </c>
      <c r="AX252" s="13" t="s">
        <v>72</v>
      </c>
      <c r="AY252" s="212" t="s">
        <v>221</v>
      </c>
    </row>
    <row r="253" spans="2:51" s="14" customFormat="1">
      <c r="B253" s="213"/>
      <c r="C253" s="214"/>
      <c r="D253" s="195" t="s">
        <v>234</v>
      </c>
      <c r="E253" s="215" t="s">
        <v>19</v>
      </c>
      <c r="F253" s="216" t="s">
        <v>423</v>
      </c>
      <c r="G253" s="214"/>
      <c r="H253" s="215" t="s">
        <v>19</v>
      </c>
      <c r="I253" s="217"/>
      <c r="J253" s="214"/>
      <c r="K253" s="214"/>
      <c r="L253" s="218"/>
      <c r="M253" s="219"/>
      <c r="N253" s="220"/>
      <c r="O253" s="220"/>
      <c r="P253" s="220"/>
      <c r="Q253" s="220"/>
      <c r="R253" s="220"/>
      <c r="S253" s="220"/>
      <c r="T253" s="221"/>
      <c r="AT253" s="222" t="s">
        <v>234</v>
      </c>
      <c r="AU253" s="222" t="s">
        <v>95</v>
      </c>
      <c r="AV253" s="14" t="s">
        <v>80</v>
      </c>
      <c r="AW253" s="14" t="s">
        <v>33</v>
      </c>
      <c r="AX253" s="14" t="s">
        <v>72</v>
      </c>
      <c r="AY253" s="222" t="s">
        <v>221</v>
      </c>
    </row>
    <row r="254" spans="2:51" s="13" customFormat="1">
      <c r="B254" s="202"/>
      <c r="C254" s="203"/>
      <c r="D254" s="195" t="s">
        <v>234</v>
      </c>
      <c r="E254" s="204" t="s">
        <v>19</v>
      </c>
      <c r="F254" s="205" t="s">
        <v>424</v>
      </c>
      <c r="G254" s="203"/>
      <c r="H254" s="206">
        <v>7.2</v>
      </c>
      <c r="I254" s="207"/>
      <c r="J254" s="203"/>
      <c r="K254" s="203"/>
      <c r="L254" s="208"/>
      <c r="M254" s="209"/>
      <c r="N254" s="210"/>
      <c r="O254" s="210"/>
      <c r="P254" s="210"/>
      <c r="Q254" s="210"/>
      <c r="R254" s="210"/>
      <c r="S254" s="210"/>
      <c r="T254" s="211"/>
      <c r="AT254" s="212" t="s">
        <v>234</v>
      </c>
      <c r="AU254" s="212" t="s">
        <v>95</v>
      </c>
      <c r="AV254" s="13" t="s">
        <v>82</v>
      </c>
      <c r="AW254" s="13" t="s">
        <v>33</v>
      </c>
      <c r="AX254" s="13" t="s">
        <v>72</v>
      </c>
      <c r="AY254" s="212" t="s">
        <v>221</v>
      </c>
    </row>
    <row r="255" spans="2:51" s="14" customFormat="1">
      <c r="B255" s="213"/>
      <c r="C255" s="214"/>
      <c r="D255" s="195" t="s">
        <v>234</v>
      </c>
      <c r="E255" s="215" t="s">
        <v>19</v>
      </c>
      <c r="F255" s="216" t="s">
        <v>425</v>
      </c>
      <c r="G255" s="214"/>
      <c r="H255" s="215" t="s">
        <v>19</v>
      </c>
      <c r="I255" s="217"/>
      <c r="J255" s="214"/>
      <c r="K255" s="214"/>
      <c r="L255" s="218"/>
      <c r="M255" s="219"/>
      <c r="N255" s="220"/>
      <c r="O255" s="220"/>
      <c r="P255" s="220"/>
      <c r="Q255" s="220"/>
      <c r="R255" s="220"/>
      <c r="S255" s="220"/>
      <c r="T255" s="221"/>
      <c r="AT255" s="222" t="s">
        <v>234</v>
      </c>
      <c r="AU255" s="222" t="s">
        <v>95</v>
      </c>
      <c r="AV255" s="14" t="s">
        <v>80</v>
      </c>
      <c r="AW255" s="14" t="s">
        <v>33</v>
      </c>
      <c r="AX255" s="14" t="s">
        <v>72</v>
      </c>
      <c r="AY255" s="222" t="s">
        <v>221</v>
      </c>
    </row>
    <row r="256" spans="2:51" s="13" customFormat="1">
      <c r="B256" s="202"/>
      <c r="C256" s="203"/>
      <c r="D256" s="195" t="s">
        <v>234</v>
      </c>
      <c r="E256" s="204" t="s">
        <v>19</v>
      </c>
      <c r="F256" s="205" t="s">
        <v>426</v>
      </c>
      <c r="G256" s="203"/>
      <c r="H256" s="206">
        <v>1.18</v>
      </c>
      <c r="I256" s="207"/>
      <c r="J256" s="203"/>
      <c r="K256" s="203"/>
      <c r="L256" s="208"/>
      <c r="M256" s="209"/>
      <c r="N256" s="210"/>
      <c r="O256" s="210"/>
      <c r="P256" s="210"/>
      <c r="Q256" s="210"/>
      <c r="R256" s="210"/>
      <c r="S256" s="210"/>
      <c r="T256" s="211"/>
      <c r="AT256" s="212" t="s">
        <v>234</v>
      </c>
      <c r="AU256" s="212" t="s">
        <v>95</v>
      </c>
      <c r="AV256" s="13" t="s">
        <v>82</v>
      </c>
      <c r="AW256" s="13" t="s">
        <v>33</v>
      </c>
      <c r="AX256" s="13" t="s">
        <v>72</v>
      </c>
      <c r="AY256" s="212" t="s">
        <v>221</v>
      </c>
    </row>
    <row r="257" spans="1:65" s="14" customFormat="1">
      <c r="B257" s="213"/>
      <c r="C257" s="214"/>
      <c r="D257" s="195" t="s">
        <v>234</v>
      </c>
      <c r="E257" s="215" t="s">
        <v>19</v>
      </c>
      <c r="F257" s="216" t="s">
        <v>427</v>
      </c>
      <c r="G257" s="214"/>
      <c r="H257" s="215" t="s">
        <v>19</v>
      </c>
      <c r="I257" s="217"/>
      <c r="J257" s="214"/>
      <c r="K257" s="214"/>
      <c r="L257" s="218"/>
      <c r="M257" s="219"/>
      <c r="N257" s="220"/>
      <c r="O257" s="220"/>
      <c r="P257" s="220"/>
      <c r="Q257" s="220"/>
      <c r="R257" s="220"/>
      <c r="S257" s="220"/>
      <c r="T257" s="221"/>
      <c r="AT257" s="222" t="s">
        <v>234</v>
      </c>
      <c r="AU257" s="222" t="s">
        <v>95</v>
      </c>
      <c r="AV257" s="14" t="s">
        <v>80</v>
      </c>
      <c r="AW257" s="14" t="s">
        <v>33</v>
      </c>
      <c r="AX257" s="14" t="s">
        <v>72</v>
      </c>
      <c r="AY257" s="222" t="s">
        <v>221</v>
      </c>
    </row>
    <row r="258" spans="1:65" s="13" customFormat="1">
      <c r="B258" s="202"/>
      <c r="C258" s="203"/>
      <c r="D258" s="195" t="s">
        <v>234</v>
      </c>
      <c r="E258" s="204" t="s">
        <v>19</v>
      </c>
      <c r="F258" s="205" t="s">
        <v>428</v>
      </c>
      <c r="G258" s="203"/>
      <c r="H258" s="206">
        <v>4.3099999999999996</v>
      </c>
      <c r="I258" s="207"/>
      <c r="J258" s="203"/>
      <c r="K258" s="203"/>
      <c r="L258" s="208"/>
      <c r="M258" s="209"/>
      <c r="N258" s="210"/>
      <c r="O258" s="210"/>
      <c r="P258" s="210"/>
      <c r="Q258" s="210"/>
      <c r="R258" s="210"/>
      <c r="S258" s="210"/>
      <c r="T258" s="211"/>
      <c r="AT258" s="212" t="s">
        <v>234</v>
      </c>
      <c r="AU258" s="212" t="s">
        <v>95</v>
      </c>
      <c r="AV258" s="13" t="s">
        <v>82</v>
      </c>
      <c r="AW258" s="13" t="s">
        <v>33</v>
      </c>
      <c r="AX258" s="13" t="s">
        <v>72</v>
      </c>
      <c r="AY258" s="212" t="s">
        <v>221</v>
      </c>
    </row>
    <row r="259" spans="1:65" s="14" customFormat="1">
      <c r="B259" s="213"/>
      <c r="C259" s="214"/>
      <c r="D259" s="195" t="s">
        <v>234</v>
      </c>
      <c r="E259" s="215" t="s">
        <v>19</v>
      </c>
      <c r="F259" s="216" t="s">
        <v>429</v>
      </c>
      <c r="G259" s="214"/>
      <c r="H259" s="215" t="s">
        <v>19</v>
      </c>
      <c r="I259" s="217"/>
      <c r="J259" s="214"/>
      <c r="K259" s="214"/>
      <c r="L259" s="218"/>
      <c r="M259" s="219"/>
      <c r="N259" s="220"/>
      <c r="O259" s="220"/>
      <c r="P259" s="220"/>
      <c r="Q259" s="220"/>
      <c r="R259" s="220"/>
      <c r="S259" s="220"/>
      <c r="T259" s="221"/>
      <c r="AT259" s="222" t="s">
        <v>234</v>
      </c>
      <c r="AU259" s="222" t="s">
        <v>95</v>
      </c>
      <c r="AV259" s="14" t="s">
        <v>80</v>
      </c>
      <c r="AW259" s="14" t="s">
        <v>33</v>
      </c>
      <c r="AX259" s="14" t="s">
        <v>72</v>
      </c>
      <c r="AY259" s="222" t="s">
        <v>221</v>
      </c>
    </row>
    <row r="260" spans="1:65" s="13" customFormat="1">
      <c r="B260" s="202"/>
      <c r="C260" s="203"/>
      <c r="D260" s="195" t="s">
        <v>234</v>
      </c>
      <c r="E260" s="204" t="s">
        <v>19</v>
      </c>
      <c r="F260" s="205" t="s">
        <v>430</v>
      </c>
      <c r="G260" s="203"/>
      <c r="H260" s="206">
        <v>9.26</v>
      </c>
      <c r="I260" s="207"/>
      <c r="J260" s="203"/>
      <c r="K260" s="203"/>
      <c r="L260" s="208"/>
      <c r="M260" s="209"/>
      <c r="N260" s="210"/>
      <c r="O260" s="210"/>
      <c r="P260" s="210"/>
      <c r="Q260" s="210"/>
      <c r="R260" s="210"/>
      <c r="S260" s="210"/>
      <c r="T260" s="211"/>
      <c r="AT260" s="212" t="s">
        <v>234</v>
      </c>
      <c r="AU260" s="212" t="s">
        <v>95</v>
      </c>
      <c r="AV260" s="13" t="s">
        <v>82</v>
      </c>
      <c r="AW260" s="13" t="s">
        <v>33</v>
      </c>
      <c r="AX260" s="13" t="s">
        <v>72</v>
      </c>
      <c r="AY260" s="212" t="s">
        <v>221</v>
      </c>
    </row>
    <row r="261" spans="1:65" s="15" customFormat="1">
      <c r="B261" s="223"/>
      <c r="C261" s="224"/>
      <c r="D261" s="195" t="s">
        <v>234</v>
      </c>
      <c r="E261" s="225" t="s">
        <v>19</v>
      </c>
      <c r="F261" s="226" t="s">
        <v>243</v>
      </c>
      <c r="G261" s="224"/>
      <c r="H261" s="227">
        <v>72.260000000000005</v>
      </c>
      <c r="I261" s="228"/>
      <c r="J261" s="224"/>
      <c r="K261" s="224"/>
      <c r="L261" s="229"/>
      <c r="M261" s="230"/>
      <c r="N261" s="231"/>
      <c r="O261" s="231"/>
      <c r="P261" s="231"/>
      <c r="Q261" s="231"/>
      <c r="R261" s="231"/>
      <c r="S261" s="231"/>
      <c r="T261" s="232"/>
      <c r="AT261" s="233" t="s">
        <v>234</v>
      </c>
      <c r="AU261" s="233" t="s">
        <v>95</v>
      </c>
      <c r="AV261" s="15" t="s">
        <v>228</v>
      </c>
      <c r="AW261" s="15" t="s">
        <v>33</v>
      </c>
      <c r="AX261" s="15" t="s">
        <v>80</v>
      </c>
      <c r="AY261" s="233" t="s">
        <v>221</v>
      </c>
    </row>
    <row r="262" spans="1:65" s="2" customFormat="1" ht="24.2" customHeight="1">
      <c r="A262" s="37"/>
      <c r="B262" s="38"/>
      <c r="C262" s="182" t="s">
        <v>431</v>
      </c>
      <c r="D262" s="182" t="s">
        <v>223</v>
      </c>
      <c r="E262" s="183" t="s">
        <v>432</v>
      </c>
      <c r="F262" s="184" t="s">
        <v>433</v>
      </c>
      <c r="G262" s="185" t="s">
        <v>226</v>
      </c>
      <c r="H262" s="186">
        <v>390.61900000000003</v>
      </c>
      <c r="I262" s="187"/>
      <c r="J262" s="188">
        <f>ROUND(I262*H262,2)</f>
        <v>0</v>
      </c>
      <c r="K262" s="184" t="s">
        <v>227</v>
      </c>
      <c r="L262" s="42"/>
      <c r="M262" s="189" t="s">
        <v>19</v>
      </c>
      <c r="N262" s="190" t="s">
        <v>43</v>
      </c>
      <c r="O262" s="67"/>
      <c r="P262" s="191">
        <f>O262*H262</f>
        <v>0</v>
      </c>
      <c r="Q262" s="191">
        <v>1.7330000000000002E-2</v>
      </c>
      <c r="R262" s="191">
        <f>Q262*H262</f>
        <v>6.7694272700000013</v>
      </c>
      <c r="S262" s="191">
        <v>0</v>
      </c>
      <c r="T262" s="192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3" t="s">
        <v>228</v>
      </c>
      <c r="AT262" s="193" t="s">
        <v>223</v>
      </c>
      <c r="AU262" s="193" t="s">
        <v>95</v>
      </c>
      <c r="AY262" s="20" t="s">
        <v>221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20" t="s">
        <v>80</v>
      </c>
      <c r="BK262" s="194">
        <f>ROUND(I262*H262,2)</f>
        <v>0</v>
      </c>
      <c r="BL262" s="20" t="s">
        <v>228</v>
      </c>
      <c r="BM262" s="193" t="s">
        <v>434</v>
      </c>
    </row>
    <row r="263" spans="1:65" s="2" customFormat="1" ht="29.25">
      <c r="A263" s="37"/>
      <c r="B263" s="38"/>
      <c r="C263" s="39"/>
      <c r="D263" s="195" t="s">
        <v>230</v>
      </c>
      <c r="E263" s="39"/>
      <c r="F263" s="196" t="s">
        <v>435</v>
      </c>
      <c r="G263" s="39"/>
      <c r="H263" s="39"/>
      <c r="I263" s="197"/>
      <c r="J263" s="39"/>
      <c r="K263" s="39"/>
      <c r="L263" s="42"/>
      <c r="M263" s="198"/>
      <c r="N263" s="199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230</v>
      </c>
      <c r="AU263" s="20" t="s">
        <v>95</v>
      </c>
    </row>
    <row r="264" spans="1:65" s="2" customFormat="1">
      <c r="A264" s="37"/>
      <c r="B264" s="38"/>
      <c r="C264" s="39"/>
      <c r="D264" s="200" t="s">
        <v>232</v>
      </c>
      <c r="E264" s="39"/>
      <c r="F264" s="201" t="s">
        <v>436</v>
      </c>
      <c r="G264" s="39"/>
      <c r="H264" s="39"/>
      <c r="I264" s="197"/>
      <c r="J264" s="39"/>
      <c r="K264" s="39"/>
      <c r="L264" s="42"/>
      <c r="M264" s="198"/>
      <c r="N264" s="199"/>
      <c r="O264" s="67"/>
      <c r="P264" s="67"/>
      <c r="Q264" s="67"/>
      <c r="R264" s="67"/>
      <c r="S264" s="67"/>
      <c r="T264" s="68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20" t="s">
        <v>232</v>
      </c>
      <c r="AU264" s="20" t="s">
        <v>95</v>
      </c>
    </row>
    <row r="265" spans="1:65" s="14" customFormat="1">
      <c r="B265" s="213"/>
      <c r="C265" s="214"/>
      <c r="D265" s="195" t="s">
        <v>234</v>
      </c>
      <c r="E265" s="215" t="s">
        <v>19</v>
      </c>
      <c r="F265" s="216" t="s">
        <v>412</v>
      </c>
      <c r="G265" s="214"/>
      <c r="H265" s="215" t="s">
        <v>19</v>
      </c>
      <c r="I265" s="217"/>
      <c r="J265" s="214"/>
      <c r="K265" s="214"/>
      <c r="L265" s="218"/>
      <c r="M265" s="219"/>
      <c r="N265" s="220"/>
      <c r="O265" s="220"/>
      <c r="P265" s="220"/>
      <c r="Q265" s="220"/>
      <c r="R265" s="220"/>
      <c r="S265" s="220"/>
      <c r="T265" s="221"/>
      <c r="AT265" s="222" t="s">
        <v>234</v>
      </c>
      <c r="AU265" s="222" t="s">
        <v>95</v>
      </c>
      <c r="AV265" s="14" t="s">
        <v>80</v>
      </c>
      <c r="AW265" s="14" t="s">
        <v>33</v>
      </c>
      <c r="AX265" s="14" t="s">
        <v>72</v>
      </c>
      <c r="AY265" s="222" t="s">
        <v>221</v>
      </c>
    </row>
    <row r="266" spans="1:65" s="13" customFormat="1">
      <c r="B266" s="202"/>
      <c r="C266" s="203"/>
      <c r="D266" s="195" t="s">
        <v>234</v>
      </c>
      <c r="E266" s="204" t="s">
        <v>19</v>
      </c>
      <c r="F266" s="205" t="s">
        <v>437</v>
      </c>
      <c r="G266" s="203"/>
      <c r="H266" s="206">
        <v>35.817</v>
      </c>
      <c r="I266" s="207"/>
      <c r="J266" s="203"/>
      <c r="K266" s="203"/>
      <c r="L266" s="208"/>
      <c r="M266" s="209"/>
      <c r="N266" s="210"/>
      <c r="O266" s="210"/>
      <c r="P266" s="210"/>
      <c r="Q266" s="210"/>
      <c r="R266" s="210"/>
      <c r="S266" s="210"/>
      <c r="T266" s="211"/>
      <c r="AT266" s="212" t="s">
        <v>234</v>
      </c>
      <c r="AU266" s="212" t="s">
        <v>95</v>
      </c>
      <c r="AV266" s="13" t="s">
        <v>82</v>
      </c>
      <c r="AW266" s="13" t="s">
        <v>33</v>
      </c>
      <c r="AX266" s="13" t="s">
        <v>72</v>
      </c>
      <c r="AY266" s="212" t="s">
        <v>221</v>
      </c>
    </row>
    <row r="267" spans="1:65" s="14" customFormat="1">
      <c r="B267" s="213"/>
      <c r="C267" s="214"/>
      <c r="D267" s="195" t="s">
        <v>234</v>
      </c>
      <c r="E267" s="215" t="s">
        <v>19</v>
      </c>
      <c r="F267" s="216" t="s">
        <v>414</v>
      </c>
      <c r="G267" s="214"/>
      <c r="H267" s="215" t="s">
        <v>19</v>
      </c>
      <c r="I267" s="217"/>
      <c r="J267" s="214"/>
      <c r="K267" s="214"/>
      <c r="L267" s="218"/>
      <c r="M267" s="219"/>
      <c r="N267" s="220"/>
      <c r="O267" s="220"/>
      <c r="P267" s="220"/>
      <c r="Q267" s="220"/>
      <c r="R267" s="220"/>
      <c r="S267" s="220"/>
      <c r="T267" s="221"/>
      <c r="AT267" s="222" t="s">
        <v>234</v>
      </c>
      <c r="AU267" s="222" t="s">
        <v>95</v>
      </c>
      <c r="AV267" s="14" t="s">
        <v>80</v>
      </c>
      <c r="AW267" s="14" t="s">
        <v>33</v>
      </c>
      <c r="AX267" s="14" t="s">
        <v>72</v>
      </c>
      <c r="AY267" s="222" t="s">
        <v>221</v>
      </c>
    </row>
    <row r="268" spans="1:65" s="13" customFormat="1">
      <c r="B268" s="202"/>
      <c r="C268" s="203"/>
      <c r="D268" s="195" t="s">
        <v>234</v>
      </c>
      <c r="E268" s="204" t="s">
        <v>19</v>
      </c>
      <c r="F268" s="205" t="s">
        <v>438</v>
      </c>
      <c r="G268" s="203"/>
      <c r="H268" s="206">
        <v>24.462</v>
      </c>
      <c r="I268" s="207"/>
      <c r="J268" s="203"/>
      <c r="K268" s="203"/>
      <c r="L268" s="208"/>
      <c r="M268" s="209"/>
      <c r="N268" s="210"/>
      <c r="O268" s="210"/>
      <c r="P268" s="210"/>
      <c r="Q268" s="210"/>
      <c r="R268" s="210"/>
      <c r="S268" s="210"/>
      <c r="T268" s="211"/>
      <c r="AT268" s="212" t="s">
        <v>234</v>
      </c>
      <c r="AU268" s="212" t="s">
        <v>95</v>
      </c>
      <c r="AV268" s="13" t="s">
        <v>82</v>
      </c>
      <c r="AW268" s="13" t="s">
        <v>33</v>
      </c>
      <c r="AX268" s="13" t="s">
        <v>72</v>
      </c>
      <c r="AY268" s="212" t="s">
        <v>221</v>
      </c>
    </row>
    <row r="269" spans="1:65" s="14" customFormat="1">
      <c r="B269" s="213"/>
      <c r="C269" s="214"/>
      <c r="D269" s="195" t="s">
        <v>234</v>
      </c>
      <c r="E269" s="215" t="s">
        <v>19</v>
      </c>
      <c r="F269" s="216" t="s">
        <v>416</v>
      </c>
      <c r="G269" s="214"/>
      <c r="H269" s="215" t="s">
        <v>19</v>
      </c>
      <c r="I269" s="217"/>
      <c r="J269" s="214"/>
      <c r="K269" s="214"/>
      <c r="L269" s="218"/>
      <c r="M269" s="219"/>
      <c r="N269" s="220"/>
      <c r="O269" s="220"/>
      <c r="P269" s="220"/>
      <c r="Q269" s="220"/>
      <c r="R269" s="220"/>
      <c r="S269" s="220"/>
      <c r="T269" s="221"/>
      <c r="AT269" s="222" t="s">
        <v>234</v>
      </c>
      <c r="AU269" s="222" t="s">
        <v>95</v>
      </c>
      <c r="AV269" s="14" t="s">
        <v>80</v>
      </c>
      <c r="AW269" s="14" t="s">
        <v>33</v>
      </c>
      <c r="AX269" s="14" t="s">
        <v>72</v>
      </c>
      <c r="AY269" s="222" t="s">
        <v>221</v>
      </c>
    </row>
    <row r="270" spans="1:65" s="13" customFormat="1">
      <c r="B270" s="202"/>
      <c r="C270" s="203"/>
      <c r="D270" s="195" t="s">
        <v>234</v>
      </c>
      <c r="E270" s="204" t="s">
        <v>19</v>
      </c>
      <c r="F270" s="205" t="s">
        <v>439</v>
      </c>
      <c r="G270" s="203"/>
      <c r="H270" s="206">
        <v>34.125999999999998</v>
      </c>
      <c r="I270" s="207"/>
      <c r="J270" s="203"/>
      <c r="K270" s="203"/>
      <c r="L270" s="208"/>
      <c r="M270" s="209"/>
      <c r="N270" s="210"/>
      <c r="O270" s="210"/>
      <c r="P270" s="210"/>
      <c r="Q270" s="210"/>
      <c r="R270" s="210"/>
      <c r="S270" s="210"/>
      <c r="T270" s="211"/>
      <c r="AT270" s="212" t="s">
        <v>234</v>
      </c>
      <c r="AU270" s="212" t="s">
        <v>95</v>
      </c>
      <c r="AV270" s="13" t="s">
        <v>82</v>
      </c>
      <c r="AW270" s="13" t="s">
        <v>33</v>
      </c>
      <c r="AX270" s="13" t="s">
        <v>72</v>
      </c>
      <c r="AY270" s="212" t="s">
        <v>221</v>
      </c>
    </row>
    <row r="271" spans="1:65" s="14" customFormat="1">
      <c r="B271" s="213"/>
      <c r="C271" s="214"/>
      <c r="D271" s="195" t="s">
        <v>234</v>
      </c>
      <c r="E271" s="215" t="s">
        <v>19</v>
      </c>
      <c r="F271" s="216" t="s">
        <v>418</v>
      </c>
      <c r="G271" s="214"/>
      <c r="H271" s="215" t="s">
        <v>19</v>
      </c>
      <c r="I271" s="217"/>
      <c r="J271" s="214"/>
      <c r="K271" s="214"/>
      <c r="L271" s="218"/>
      <c r="M271" s="219"/>
      <c r="N271" s="220"/>
      <c r="O271" s="220"/>
      <c r="P271" s="220"/>
      <c r="Q271" s="220"/>
      <c r="R271" s="220"/>
      <c r="S271" s="220"/>
      <c r="T271" s="221"/>
      <c r="AT271" s="222" t="s">
        <v>234</v>
      </c>
      <c r="AU271" s="222" t="s">
        <v>95</v>
      </c>
      <c r="AV271" s="14" t="s">
        <v>80</v>
      </c>
      <c r="AW271" s="14" t="s">
        <v>33</v>
      </c>
      <c r="AX271" s="14" t="s">
        <v>72</v>
      </c>
      <c r="AY271" s="222" t="s">
        <v>221</v>
      </c>
    </row>
    <row r="272" spans="1:65" s="13" customFormat="1">
      <c r="B272" s="202"/>
      <c r="C272" s="203"/>
      <c r="D272" s="195" t="s">
        <v>234</v>
      </c>
      <c r="E272" s="204" t="s">
        <v>19</v>
      </c>
      <c r="F272" s="205" t="s">
        <v>440</v>
      </c>
      <c r="G272" s="203"/>
      <c r="H272" s="206">
        <v>49.134999999999998</v>
      </c>
      <c r="I272" s="207"/>
      <c r="J272" s="203"/>
      <c r="K272" s="203"/>
      <c r="L272" s="208"/>
      <c r="M272" s="209"/>
      <c r="N272" s="210"/>
      <c r="O272" s="210"/>
      <c r="P272" s="210"/>
      <c r="Q272" s="210"/>
      <c r="R272" s="210"/>
      <c r="S272" s="210"/>
      <c r="T272" s="211"/>
      <c r="AT272" s="212" t="s">
        <v>234</v>
      </c>
      <c r="AU272" s="212" t="s">
        <v>95</v>
      </c>
      <c r="AV272" s="13" t="s">
        <v>82</v>
      </c>
      <c r="AW272" s="13" t="s">
        <v>33</v>
      </c>
      <c r="AX272" s="13" t="s">
        <v>72</v>
      </c>
      <c r="AY272" s="212" t="s">
        <v>221</v>
      </c>
    </row>
    <row r="273" spans="2:51" s="14" customFormat="1">
      <c r="B273" s="213"/>
      <c r="C273" s="214"/>
      <c r="D273" s="195" t="s">
        <v>234</v>
      </c>
      <c r="E273" s="215" t="s">
        <v>19</v>
      </c>
      <c r="F273" s="216" t="s">
        <v>420</v>
      </c>
      <c r="G273" s="214"/>
      <c r="H273" s="215" t="s">
        <v>19</v>
      </c>
      <c r="I273" s="217"/>
      <c r="J273" s="214"/>
      <c r="K273" s="214"/>
      <c r="L273" s="218"/>
      <c r="M273" s="219"/>
      <c r="N273" s="220"/>
      <c r="O273" s="220"/>
      <c r="P273" s="220"/>
      <c r="Q273" s="220"/>
      <c r="R273" s="220"/>
      <c r="S273" s="220"/>
      <c r="T273" s="221"/>
      <c r="AT273" s="222" t="s">
        <v>234</v>
      </c>
      <c r="AU273" s="222" t="s">
        <v>95</v>
      </c>
      <c r="AV273" s="14" t="s">
        <v>80</v>
      </c>
      <c r="AW273" s="14" t="s">
        <v>33</v>
      </c>
      <c r="AX273" s="14" t="s">
        <v>72</v>
      </c>
      <c r="AY273" s="222" t="s">
        <v>221</v>
      </c>
    </row>
    <row r="274" spans="2:51" s="13" customFormat="1">
      <c r="B274" s="202"/>
      <c r="C274" s="203"/>
      <c r="D274" s="195" t="s">
        <v>234</v>
      </c>
      <c r="E274" s="204" t="s">
        <v>19</v>
      </c>
      <c r="F274" s="205" t="s">
        <v>441</v>
      </c>
      <c r="G274" s="203"/>
      <c r="H274" s="206">
        <v>5.5869999999999997</v>
      </c>
      <c r="I274" s="207"/>
      <c r="J274" s="203"/>
      <c r="K274" s="203"/>
      <c r="L274" s="208"/>
      <c r="M274" s="209"/>
      <c r="N274" s="210"/>
      <c r="O274" s="210"/>
      <c r="P274" s="210"/>
      <c r="Q274" s="210"/>
      <c r="R274" s="210"/>
      <c r="S274" s="210"/>
      <c r="T274" s="211"/>
      <c r="AT274" s="212" t="s">
        <v>234</v>
      </c>
      <c r="AU274" s="212" t="s">
        <v>95</v>
      </c>
      <c r="AV274" s="13" t="s">
        <v>82</v>
      </c>
      <c r="AW274" s="13" t="s">
        <v>33</v>
      </c>
      <c r="AX274" s="13" t="s">
        <v>72</v>
      </c>
      <c r="AY274" s="212" t="s">
        <v>221</v>
      </c>
    </row>
    <row r="275" spans="2:51" s="14" customFormat="1">
      <c r="B275" s="213"/>
      <c r="C275" s="214"/>
      <c r="D275" s="195" t="s">
        <v>234</v>
      </c>
      <c r="E275" s="215" t="s">
        <v>19</v>
      </c>
      <c r="F275" s="216" t="s">
        <v>442</v>
      </c>
      <c r="G275" s="214"/>
      <c r="H275" s="215" t="s">
        <v>19</v>
      </c>
      <c r="I275" s="217"/>
      <c r="J275" s="214"/>
      <c r="K275" s="214"/>
      <c r="L275" s="218"/>
      <c r="M275" s="219"/>
      <c r="N275" s="220"/>
      <c r="O275" s="220"/>
      <c r="P275" s="220"/>
      <c r="Q275" s="220"/>
      <c r="R275" s="220"/>
      <c r="S275" s="220"/>
      <c r="T275" s="221"/>
      <c r="AT275" s="222" t="s">
        <v>234</v>
      </c>
      <c r="AU275" s="222" t="s">
        <v>95</v>
      </c>
      <c r="AV275" s="14" t="s">
        <v>80</v>
      </c>
      <c r="AW275" s="14" t="s">
        <v>33</v>
      </c>
      <c r="AX275" s="14" t="s">
        <v>72</v>
      </c>
      <c r="AY275" s="222" t="s">
        <v>221</v>
      </c>
    </row>
    <row r="276" spans="2:51" s="13" customFormat="1">
      <c r="B276" s="202"/>
      <c r="C276" s="203"/>
      <c r="D276" s="195" t="s">
        <v>234</v>
      </c>
      <c r="E276" s="204" t="s">
        <v>19</v>
      </c>
      <c r="F276" s="205" t="s">
        <v>443</v>
      </c>
      <c r="G276" s="203"/>
      <c r="H276" s="206">
        <v>81</v>
      </c>
      <c r="I276" s="207"/>
      <c r="J276" s="203"/>
      <c r="K276" s="203"/>
      <c r="L276" s="208"/>
      <c r="M276" s="209"/>
      <c r="N276" s="210"/>
      <c r="O276" s="210"/>
      <c r="P276" s="210"/>
      <c r="Q276" s="210"/>
      <c r="R276" s="210"/>
      <c r="S276" s="210"/>
      <c r="T276" s="211"/>
      <c r="AT276" s="212" t="s">
        <v>234</v>
      </c>
      <c r="AU276" s="212" t="s">
        <v>95</v>
      </c>
      <c r="AV276" s="13" t="s">
        <v>82</v>
      </c>
      <c r="AW276" s="13" t="s">
        <v>33</v>
      </c>
      <c r="AX276" s="13" t="s">
        <v>72</v>
      </c>
      <c r="AY276" s="212" t="s">
        <v>221</v>
      </c>
    </row>
    <row r="277" spans="2:51" s="14" customFormat="1">
      <c r="B277" s="213"/>
      <c r="C277" s="214"/>
      <c r="D277" s="195" t="s">
        <v>234</v>
      </c>
      <c r="E277" s="215" t="s">
        <v>19</v>
      </c>
      <c r="F277" s="216" t="s">
        <v>444</v>
      </c>
      <c r="G277" s="214"/>
      <c r="H277" s="215" t="s">
        <v>19</v>
      </c>
      <c r="I277" s="217"/>
      <c r="J277" s="214"/>
      <c r="K277" s="214"/>
      <c r="L277" s="218"/>
      <c r="M277" s="219"/>
      <c r="N277" s="220"/>
      <c r="O277" s="220"/>
      <c r="P277" s="220"/>
      <c r="Q277" s="220"/>
      <c r="R277" s="220"/>
      <c r="S277" s="220"/>
      <c r="T277" s="221"/>
      <c r="AT277" s="222" t="s">
        <v>234</v>
      </c>
      <c r="AU277" s="222" t="s">
        <v>95</v>
      </c>
      <c r="AV277" s="14" t="s">
        <v>80</v>
      </c>
      <c r="AW277" s="14" t="s">
        <v>33</v>
      </c>
      <c r="AX277" s="14" t="s">
        <v>72</v>
      </c>
      <c r="AY277" s="222" t="s">
        <v>221</v>
      </c>
    </row>
    <row r="278" spans="2:51" s="13" customFormat="1">
      <c r="B278" s="202"/>
      <c r="C278" s="203"/>
      <c r="D278" s="195" t="s">
        <v>234</v>
      </c>
      <c r="E278" s="204" t="s">
        <v>19</v>
      </c>
      <c r="F278" s="205" t="s">
        <v>443</v>
      </c>
      <c r="G278" s="203"/>
      <c r="H278" s="206">
        <v>81</v>
      </c>
      <c r="I278" s="207"/>
      <c r="J278" s="203"/>
      <c r="K278" s="203"/>
      <c r="L278" s="208"/>
      <c r="M278" s="209"/>
      <c r="N278" s="210"/>
      <c r="O278" s="210"/>
      <c r="P278" s="210"/>
      <c r="Q278" s="210"/>
      <c r="R278" s="210"/>
      <c r="S278" s="210"/>
      <c r="T278" s="211"/>
      <c r="AT278" s="212" t="s">
        <v>234</v>
      </c>
      <c r="AU278" s="212" t="s">
        <v>95</v>
      </c>
      <c r="AV278" s="13" t="s">
        <v>82</v>
      </c>
      <c r="AW278" s="13" t="s">
        <v>33</v>
      </c>
      <c r="AX278" s="13" t="s">
        <v>72</v>
      </c>
      <c r="AY278" s="212" t="s">
        <v>221</v>
      </c>
    </row>
    <row r="279" spans="2:51" s="14" customFormat="1">
      <c r="B279" s="213"/>
      <c r="C279" s="214"/>
      <c r="D279" s="195" t="s">
        <v>234</v>
      </c>
      <c r="E279" s="215" t="s">
        <v>19</v>
      </c>
      <c r="F279" s="216" t="s">
        <v>422</v>
      </c>
      <c r="G279" s="214"/>
      <c r="H279" s="215" t="s">
        <v>19</v>
      </c>
      <c r="I279" s="217"/>
      <c r="J279" s="214"/>
      <c r="K279" s="214"/>
      <c r="L279" s="218"/>
      <c r="M279" s="219"/>
      <c r="N279" s="220"/>
      <c r="O279" s="220"/>
      <c r="P279" s="220"/>
      <c r="Q279" s="220"/>
      <c r="R279" s="220"/>
      <c r="S279" s="220"/>
      <c r="T279" s="221"/>
      <c r="AT279" s="222" t="s">
        <v>234</v>
      </c>
      <c r="AU279" s="222" t="s">
        <v>95</v>
      </c>
      <c r="AV279" s="14" t="s">
        <v>80</v>
      </c>
      <c r="AW279" s="14" t="s">
        <v>33</v>
      </c>
      <c r="AX279" s="14" t="s">
        <v>72</v>
      </c>
      <c r="AY279" s="222" t="s">
        <v>221</v>
      </c>
    </row>
    <row r="280" spans="2:51" s="13" customFormat="1">
      <c r="B280" s="202"/>
      <c r="C280" s="203"/>
      <c r="D280" s="195" t="s">
        <v>234</v>
      </c>
      <c r="E280" s="204" t="s">
        <v>19</v>
      </c>
      <c r="F280" s="205" t="s">
        <v>445</v>
      </c>
      <c r="G280" s="203"/>
      <c r="H280" s="206">
        <v>37.930999999999997</v>
      </c>
      <c r="I280" s="207"/>
      <c r="J280" s="203"/>
      <c r="K280" s="203"/>
      <c r="L280" s="208"/>
      <c r="M280" s="209"/>
      <c r="N280" s="210"/>
      <c r="O280" s="210"/>
      <c r="P280" s="210"/>
      <c r="Q280" s="210"/>
      <c r="R280" s="210"/>
      <c r="S280" s="210"/>
      <c r="T280" s="211"/>
      <c r="AT280" s="212" t="s">
        <v>234</v>
      </c>
      <c r="AU280" s="212" t="s">
        <v>95</v>
      </c>
      <c r="AV280" s="13" t="s">
        <v>82</v>
      </c>
      <c r="AW280" s="13" t="s">
        <v>33</v>
      </c>
      <c r="AX280" s="13" t="s">
        <v>72</v>
      </c>
      <c r="AY280" s="212" t="s">
        <v>221</v>
      </c>
    </row>
    <row r="281" spans="2:51" s="14" customFormat="1">
      <c r="B281" s="213"/>
      <c r="C281" s="214"/>
      <c r="D281" s="195" t="s">
        <v>234</v>
      </c>
      <c r="E281" s="215" t="s">
        <v>19</v>
      </c>
      <c r="F281" s="216" t="s">
        <v>423</v>
      </c>
      <c r="G281" s="214"/>
      <c r="H281" s="215" t="s">
        <v>19</v>
      </c>
      <c r="I281" s="217"/>
      <c r="J281" s="214"/>
      <c r="K281" s="214"/>
      <c r="L281" s="218"/>
      <c r="M281" s="219"/>
      <c r="N281" s="220"/>
      <c r="O281" s="220"/>
      <c r="P281" s="220"/>
      <c r="Q281" s="220"/>
      <c r="R281" s="220"/>
      <c r="S281" s="220"/>
      <c r="T281" s="221"/>
      <c r="AT281" s="222" t="s">
        <v>234</v>
      </c>
      <c r="AU281" s="222" t="s">
        <v>95</v>
      </c>
      <c r="AV281" s="14" t="s">
        <v>80</v>
      </c>
      <c r="AW281" s="14" t="s">
        <v>33</v>
      </c>
      <c r="AX281" s="14" t="s">
        <v>72</v>
      </c>
      <c r="AY281" s="222" t="s">
        <v>221</v>
      </c>
    </row>
    <row r="282" spans="2:51" s="13" customFormat="1">
      <c r="B282" s="202"/>
      <c r="C282" s="203"/>
      <c r="D282" s="195" t="s">
        <v>234</v>
      </c>
      <c r="E282" s="204" t="s">
        <v>19</v>
      </c>
      <c r="F282" s="205" t="s">
        <v>446</v>
      </c>
      <c r="G282" s="203"/>
      <c r="H282" s="206">
        <v>35.786999999999999</v>
      </c>
      <c r="I282" s="207"/>
      <c r="J282" s="203"/>
      <c r="K282" s="203"/>
      <c r="L282" s="208"/>
      <c r="M282" s="209"/>
      <c r="N282" s="210"/>
      <c r="O282" s="210"/>
      <c r="P282" s="210"/>
      <c r="Q282" s="210"/>
      <c r="R282" s="210"/>
      <c r="S282" s="210"/>
      <c r="T282" s="211"/>
      <c r="AT282" s="212" t="s">
        <v>234</v>
      </c>
      <c r="AU282" s="212" t="s">
        <v>95</v>
      </c>
      <c r="AV282" s="13" t="s">
        <v>82</v>
      </c>
      <c r="AW282" s="13" t="s">
        <v>33</v>
      </c>
      <c r="AX282" s="13" t="s">
        <v>72</v>
      </c>
      <c r="AY282" s="212" t="s">
        <v>221</v>
      </c>
    </row>
    <row r="283" spans="2:51" s="14" customFormat="1">
      <c r="B283" s="213"/>
      <c r="C283" s="214"/>
      <c r="D283" s="195" t="s">
        <v>234</v>
      </c>
      <c r="E283" s="215" t="s">
        <v>19</v>
      </c>
      <c r="F283" s="216" t="s">
        <v>425</v>
      </c>
      <c r="G283" s="214"/>
      <c r="H283" s="215" t="s">
        <v>19</v>
      </c>
      <c r="I283" s="217"/>
      <c r="J283" s="214"/>
      <c r="K283" s="214"/>
      <c r="L283" s="218"/>
      <c r="M283" s="219"/>
      <c r="N283" s="220"/>
      <c r="O283" s="220"/>
      <c r="P283" s="220"/>
      <c r="Q283" s="220"/>
      <c r="R283" s="220"/>
      <c r="S283" s="220"/>
      <c r="T283" s="221"/>
      <c r="AT283" s="222" t="s">
        <v>234</v>
      </c>
      <c r="AU283" s="222" t="s">
        <v>95</v>
      </c>
      <c r="AV283" s="14" t="s">
        <v>80</v>
      </c>
      <c r="AW283" s="14" t="s">
        <v>33</v>
      </c>
      <c r="AX283" s="14" t="s">
        <v>72</v>
      </c>
      <c r="AY283" s="222" t="s">
        <v>221</v>
      </c>
    </row>
    <row r="284" spans="2:51" s="13" customFormat="1">
      <c r="B284" s="202"/>
      <c r="C284" s="203"/>
      <c r="D284" s="195" t="s">
        <v>234</v>
      </c>
      <c r="E284" s="204" t="s">
        <v>19</v>
      </c>
      <c r="F284" s="205" t="s">
        <v>447</v>
      </c>
      <c r="G284" s="203"/>
      <c r="H284" s="206">
        <v>12.624000000000001</v>
      </c>
      <c r="I284" s="207"/>
      <c r="J284" s="203"/>
      <c r="K284" s="203"/>
      <c r="L284" s="208"/>
      <c r="M284" s="209"/>
      <c r="N284" s="210"/>
      <c r="O284" s="210"/>
      <c r="P284" s="210"/>
      <c r="Q284" s="210"/>
      <c r="R284" s="210"/>
      <c r="S284" s="210"/>
      <c r="T284" s="211"/>
      <c r="AT284" s="212" t="s">
        <v>234</v>
      </c>
      <c r="AU284" s="212" t="s">
        <v>95</v>
      </c>
      <c r="AV284" s="13" t="s">
        <v>82</v>
      </c>
      <c r="AW284" s="13" t="s">
        <v>33</v>
      </c>
      <c r="AX284" s="13" t="s">
        <v>72</v>
      </c>
      <c r="AY284" s="212" t="s">
        <v>221</v>
      </c>
    </row>
    <row r="285" spans="2:51" s="14" customFormat="1">
      <c r="B285" s="213"/>
      <c r="C285" s="214"/>
      <c r="D285" s="195" t="s">
        <v>234</v>
      </c>
      <c r="E285" s="215" t="s">
        <v>19</v>
      </c>
      <c r="F285" s="216" t="s">
        <v>427</v>
      </c>
      <c r="G285" s="214"/>
      <c r="H285" s="215" t="s">
        <v>19</v>
      </c>
      <c r="I285" s="217"/>
      <c r="J285" s="214"/>
      <c r="K285" s="214"/>
      <c r="L285" s="218"/>
      <c r="M285" s="219"/>
      <c r="N285" s="220"/>
      <c r="O285" s="220"/>
      <c r="P285" s="220"/>
      <c r="Q285" s="220"/>
      <c r="R285" s="220"/>
      <c r="S285" s="220"/>
      <c r="T285" s="221"/>
      <c r="AT285" s="222" t="s">
        <v>234</v>
      </c>
      <c r="AU285" s="222" t="s">
        <v>95</v>
      </c>
      <c r="AV285" s="14" t="s">
        <v>80</v>
      </c>
      <c r="AW285" s="14" t="s">
        <v>33</v>
      </c>
      <c r="AX285" s="14" t="s">
        <v>72</v>
      </c>
      <c r="AY285" s="222" t="s">
        <v>221</v>
      </c>
    </row>
    <row r="286" spans="2:51" s="13" customFormat="1">
      <c r="B286" s="202"/>
      <c r="C286" s="203"/>
      <c r="D286" s="195" t="s">
        <v>234</v>
      </c>
      <c r="E286" s="204" t="s">
        <v>19</v>
      </c>
      <c r="F286" s="205" t="s">
        <v>448</v>
      </c>
      <c r="G286" s="203"/>
      <c r="H286" s="206">
        <v>28.539000000000001</v>
      </c>
      <c r="I286" s="207"/>
      <c r="J286" s="203"/>
      <c r="K286" s="203"/>
      <c r="L286" s="208"/>
      <c r="M286" s="209"/>
      <c r="N286" s="210"/>
      <c r="O286" s="210"/>
      <c r="P286" s="210"/>
      <c r="Q286" s="210"/>
      <c r="R286" s="210"/>
      <c r="S286" s="210"/>
      <c r="T286" s="211"/>
      <c r="AT286" s="212" t="s">
        <v>234</v>
      </c>
      <c r="AU286" s="212" t="s">
        <v>95</v>
      </c>
      <c r="AV286" s="13" t="s">
        <v>82</v>
      </c>
      <c r="AW286" s="13" t="s">
        <v>33</v>
      </c>
      <c r="AX286" s="13" t="s">
        <v>72</v>
      </c>
      <c r="AY286" s="212" t="s">
        <v>221</v>
      </c>
    </row>
    <row r="287" spans="2:51" s="14" customFormat="1">
      <c r="B287" s="213"/>
      <c r="C287" s="214"/>
      <c r="D287" s="195" t="s">
        <v>234</v>
      </c>
      <c r="E287" s="215" t="s">
        <v>19</v>
      </c>
      <c r="F287" s="216" t="s">
        <v>429</v>
      </c>
      <c r="G287" s="214"/>
      <c r="H287" s="215" t="s">
        <v>19</v>
      </c>
      <c r="I287" s="217"/>
      <c r="J287" s="214"/>
      <c r="K287" s="214"/>
      <c r="L287" s="218"/>
      <c r="M287" s="219"/>
      <c r="N287" s="220"/>
      <c r="O287" s="220"/>
      <c r="P287" s="220"/>
      <c r="Q287" s="220"/>
      <c r="R287" s="220"/>
      <c r="S287" s="220"/>
      <c r="T287" s="221"/>
      <c r="AT287" s="222" t="s">
        <v>234</v>
      </c>
      <c r="AU287" s="222" t="s">
        <v>95</v>
      </c>
      <c r="AV287" s="14" t="s">
        <v>80</v>
      </c>
      <c r="AW287" s="14" t="s">
        <v>33</v>
      </c>
      <c r="AX287" s="14" t="s">
        <v>72</v>
      </c>
      <c r="AY287" s="222" t="s">
        <v>221</v>
      </c>
    </row>
    <row r="288" spans="2:51" s="13" customFormat="1">
      <c r="B288" s="202"/>
      <c r="C288" s="203"/>
      <c r="D288" s="195" t="s">
        <v>234</v>
      </c>
      <c r="E288" s="204" t="s">
        <v>19</v>
      </c>
      <c r="F288" s="205" t="s">
        <v>449</v>
      </c>
      <c r="G288" s="203"/>
      <c r="H288" s="206">
        <v>40.165999999999997</v>
      </c>
      <c r="I288" s="207"/>
      <c r="J288" s="203"/>
      <c r="K288" s="203"/>
      <c r="L288" s="208"/>
      <c r="M288" s="209"/>
      <c r="N288" s="210"/>
      <c r="O288" s="210"/>
      <c r="P288" s="210"/>
      <c r="Q288" s="210"/>
      <c r="R288" s="210"/>
      <c r="S288" s="210"/>
      <c r="T288" s="211"/>
      <c r="AT288" s="212" t="s">
        <v>234</v>
      </c>
      <c r="AU288" s="212" t="s">
        <v>95</v>
      </c>
      <c r="AV288" s="13" t="s">
        <v>82</v>
      </c>
      <c r="AW288" s="13" t="s">
        <v>33</v>
      </c>
      <c r="AX288" s="13" t="s">
        <v>72</v>
      </c>
      <c r="AY288" s="212" t="s">
        <v>221</v>
      </c>
    </row>
    <row r="289" spans="1:65" s="16" customFormat="1">
      <c r="B289" s="244"/>
      <c r="C289" s="245"/>
      <c r="D289" s="195" t="s">
        <v>234</v>
      </c>
      <c r="E289" s="246" t="s">
        <v>19</v>
      </c>
      <c r="F289" s="247" t="s">
        <v>450</v>
      </c>
      <c r="G289" s="245"/>
      <c r="H289" s="248">
        <v>466.17399999999998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AT289" s="254" t="s">
        <v>234</v>
      </c>
      <c r="AU289" s="254" t="s">
        <v>95</v>
      </c>
      <c r="AV289" s="16" t="s">
        <v>95</v>
      </c>
      <c r="AW289" s="16" t="s">
        <v>33</v>
      </c>
      <c r="AX289" s="16" t="s">
        <v>72</v>
      </c>
      <c r="AY289" s="254" t="s">
        <v>221</v>
      </c>
    </row>
    <row r="290" spans="1:65" s="13" customFormat="1">
      <c r="B290" s="202"/>
      <c r="C290" s="203"/>
      <c r="D290" s="195" t="s">
        <v>234</v>
      </c>
      <c r="E290" s="204" t="s">
        <v>19</v>
      </c>
      <c r="F290" s="205" t="s">
        <v>451</v>
      </c>
      <c r="G290" s="203"/>
      <c r="H290" s="206">
        <v>-75.555000000000007</v>
      </c>
      <c r="I290" s="207"/>
      <c r="J290" s="203"/>
      <c r="K290" s="203"/>
      <c r="L290" s="208"/>
      <c r="M290" s="209"/>
      <c r="N290" s="210"/>
      <c r="O290" s="210"/>
      <c r="P290" s="210"/>
      <c r="Q290" s="210"/>
      <c r="R290" s="210"/>
      <c r="S290" s="210"/>
      <c r="T290" s="211"/>
      <c r="AT290" s="212" t="s">
        <v>234</v>
      </c>
      <c r="AU290" s="212" t="s">
        <v>95</v>
      </c>
      <c r="AV290" s="13" t="s">
        <v>82</v>
      </c>
      <c r="AW290" s="13" t="s">
        <v>33</v>
      </c>
      <c r="AX290" s="13" t="s">
        <v>72</v>
      </c>
      <c r="AY290" s="212" t="s">
        <v>221</v>
      </c>
    </row>
    <row r="291" spans="1:65" s="15" customFormat="1">
      <c r="B291" s="223"/>
      <c r="C291" s="224"/>
      <c r="D291" s="195" t="s">
        <v>234</v>
      </c>
      <c r="E291" s="225" t="s">
        <v>19</v>
      </c>
      <c r="F291" s="226" t="s">
        <v>243</v>
      </c>
      <c r="G291" s="224"/>
      <c r="H291" s="227">
        <v>390.61900000000003</v>
      </c>
      <c r="I291" s="228"/>
      <c r="J291" s="224"/>
      <c r="K291" s="224"/>
      <c r="L291" s="229"/>
      <c r="M291" s="230"/>
      <c r="N291" s="231"/>
      <c r="O291" s="231"/>
      <c r="P291" s="231"/>
      <c r="Q291" s="231"/>
      <c r="R291" s="231"/>
      <c r="S291" s="231"/>
      <c r="T291" s="232"/>
      <c r="AT291" s="233" t="s">
        <v>234</v>
      </c>
      <c r="AU291" s="233" t="s">
        <v>95</v>
      </c>
      <c r="AV291" s="15" t="s">
        <v>228</v>
      </c>
      <c r="AW291" s="15" t="s">
        <v>33</v>
      </c>
      <c r="AX291" s="15" t="s">
        <v>80</v>
      </c>
      <c r="AY291" s="233" t="s">
        <v>221</v>
      </c>
    </row>
    <row r="292" spans="1:65" s="12" customFormat="1" ht="20.85" customHeight="1">
      <c r="B292" s="166"/>
      <c r="C292" s="167"/>
      <c r="D292" s="168" t="s">
        <v>71</v>
      </c>
      <c r="E292" s="180" t="s">
        <v>452</v>
      </c>
      <c r="F292" s="180" t="s">
        <v>453</v>
      </c>
      <c r="G292" s="167"/>
      <c r="H292" s="167"/>
      <c r="I292" s="170"/>
      <c r="J292" s="181">
        <f>BK292</f>
        <v>0</v>
      </c>
      <c r="K292" s="167"/>
      <c r="L292" s="172"/>
      <c r="M292" s="173"/>
      <c r="N292" s="174"/>
      <c r="O292" s="174"/>
      <c r="P292" s="175">
        <f>SUM(P293:P385)</f>
        <v>0</v>
      </c>
      <c r="Q292" s="174"/>
      <c r="R292" s="175">
        <f>SUM(R293:R385)</f>
        <v>5.3943286383200011</v>
      </c>
      <c r="S292" s="174"/>
      <c r="T292" s="176">
        <f>SUM(T293:T385)</f>
        <v>0</v>
      </c>
      <c r="AR292" s="177" t="s">
        <v>80</v>
      </c>
      <c r="AT292" s="178" t="s">
        <v>71</v>
      </c>
      <c r="AU292" s="178" t="s">
        <v>82</v>
      </c>
      <c r="AY292" s="177" t="s">
        <v>221</v>
      </c>
      <c r="BK292" s="179">
        <f>SUM(BK293:BK385)</f>
        <v>0</v>
      </c>
    </row>
    <row r="293" spans="1:65" s="2" customFormat="1" ht="21.75" customHeight="1">
      <c r="A293" s="37"/>
      <c r="B293" s="38"/>
      <c r="C293" s="182" t="s">
        <v>454</v>
      </c>
      <c r="D293" s="182" t="s">
        <v>223</v>
      </c>
      <c r="E293" s="183" t="s">
        <v>455</v>
      </c>
      <c r="F293" s="184" t="s">
        <v>456</v>
      </c>
      <c r="G293" s="185" t="s">
        <v>226</v>
      </c>
      <c r="H293" s="186">
        <v>44.66</v>
      </c>
      <c r="I293" s="187"/>
      <c r="J293" s="188">
        <f>ROUND(I293*H293,2)</f>
        <v>0</v>
      </c>
      <c r="K293" s="184" t="s">
        <v>227</v>
      </c>
      <c r="L293" s="42"/>
      <c r="M293" s="189" t="s">
        <v>19</v>
      </c>
      <c r="N293" s="190" t="s">
        <v>43</v>
      </c>
      <c r="O293" s="67"/>
      <c r="P293" s="191">
        <f>O293*H293</f>
        <v>0</v>
      </c>
      <c r="Q293" s="191">
        <v>2.63E-4</v>
      </c>
      <c r="R293" s="191">
        <f>Q293*H293</f>
        <v>1.1745579999999999E-2</v>
      </c>
      <c r="S293" s="191">
        <v>0</v>
      </c>
      <c r="T293" s="192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3" t="s">
        <v>228</v>
      </c>
      <c r="AT293" s="193" t="s">
        <v>223</v>
      </c>
      <c r="AU293" s="193" t="s">
        <v>95</v>
      </c>
      <c r="AY293" s="20" t="s">
        <v>221</v>
      </c>
      <c r="BE293" s="194">
        <f>IF(N293="základní",J293,0)</f>
        <v>0</v>
      </c>
      <c r="BF293" s="194">
        <f>IF(N293="snížená",J293,0)</f>
        <v>0</v>
      </c>
      <c r="BG293" s="194">
        <f>IF(N293="zákl. přenesená",J293,0)</f>
        <v>0</v>
      </c>
      <c r="BH293" s="194">
        <f>IF(N293="sníž. přenesená",J293,0)</f>
        <v>0</v>
      </c>
      <c r="BI293" s="194">
        <f>IF(N293="nulová",J293,0)</f>
        <v>0</v>
      </c>
      <c r="BJ293" s="20" t="s">
        <v>80</v>
      </c>
      <c r="BK293" s="194">
        <f>ROUND(I293*H293,2)</f>
        <v>0</v>
      </c>
      <c r="BL293" s="20" t="s">
        <v>228</v>
      </c>
      <c r="BM293" s="193" t="s">
        <v>457</v>
      </c>
    </row>
    <row r="294" spans="1:65" s="2" customFormat="1" ht="19.5">
      <c r="A294" s="37"/>
      <c r="B294" s="38"/>
      <c r="C294" s="39"/>
      <c r="D294" s="195" t="s">
        <v>230</v>
      </c>
      <c r="E294" s="39"/>
      <c r="F294" s="196" t="s">
        <v>458</v>
      </c>
      <c r="G294" s="39"/>
      <c r="H294" s="39"/>
      <c r="I294" s="197"/>
      <c r="J294" s="39"/>
      <c r="K294" s="39"/>
      <c r="L294" s="42"/>
      <c r="M294" s="198"/>
      <c r="N294" s="199"/>
      <c r="O294" s="67"/>
      <c r="P294" s="67"/>
      <c r="Q294" s="67"/>
      <c r="R294" s="67"/>
      <c r="S294" s="67"/>
      <c r="T294" s="68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20" t="s">
        <v>230</v>
      </c>
      <c r="AU294" s="20" t="s">
        <v>95</v>
      </c>
    </row>
    <row r="295" spans="1:65" s="2" customFormat="1">
      <c r="A295" s="37"/>
      <c r="B295" s="38"/>
      <c r="C295" s="39"/>
      <c r="D295" s="200" t="s">
        <v>232</v>
      </c>
      <c r="E295" s="39"/>
      <c r="F295" s="201" t="s">
        <v>459</v>
      </c>
      <c r="G295" s="39"/>
      <c r="H295" s="39"/>
      <c r="I295" s="197"/>
      <c r="J295" s="39"/>
      <c r="K295" s="39"/>
      <c r="L295" s="42"/>
      <c r="M295" s="198"/>
      <c r="N295" s="199"/>
      <c r="O295" s="67"/>
      <c r="P295" s="67"/>
      <c r="Q295" s="67"/>
      <c r="R295" s="67"/>
      <c r="S295" s="67"/>
      <c r="T295" s="68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20" t="s">
        <v>232</v>
      </c>
      <c r="AU295" s="20" t="s">
        <v>95</v>
      </c>
    </row>
    <row r="296" spans="1:65" s="13" customFormat="1">
      <c r="B296" s="202"/>
      <c r="C296" s="203"/>
      <c r="D296" s="195" t="s">
        <v>234</v>
      </c>
      <c r="E296" s="204" t="s">
        <v>19</v>
      </c>
      <c r="F296" s="205" t="s">
        <v>460</v>
      </c>
      <c r="G296" s="203"/>
      <c r="H296" s="206">
        <v>44.66</v>
      </c>
      <c r="I296" s="207"/>
      <c r="J296" s="203"/>
      <c r="K296" s="203"/>
      <c r="L296" s="208"/>
      <c r="M296" s="209"/>
      <c r="N296" s="210"/>
      <c r="O296" s="210"/>
      <c r="P296" s="210"/>
      <c r="Q296" s="210"/>
      <c r="R296" s="210"/>
      <c r="S296" s="210"/>
      <c r="T296" s="211"/>
      <c r="AT296" s="212" t="s">
        <v>234</v>
      </c>
      <c r="AU296" s="212" t="s">
        <v>95</v>
      </c>
      <c r="AV296" s="13" t="s">
        <v>82</v>
      </c>
      <c r="AW296" s="13" t="s">
        <v>33</v>
      </c>
      <c r="AX296" s="13" t="s">
        <v>80</v>
      </c>
      <c r="AY296" s="212" t="s">
        <v>221</v>
      </c>
    </row>
    <row r="297" spans="1:65" s="2" customFormat="1" ht="24.2" customHeight="1">
      <c r="A297" s="37"/>
      <c r="B297" s="38"/>
      <c r="C297" s="182" t="s">
        <v>461</v>
      </c>
      <c r="D297" s="182" t="s">
        <v>223</v>
      </c>
      <c r="E297" s="183" t="s">
        <v>462</v>
      </c>
      <c r="F297" s="184" t="s">
        <v>463</v>
      </c>
      <c r="G297" s="185" t="s">
        <v>226</v>
      </c>
      <c r="H297" s="186">
        <v>44.66</v>
      </c>
      <c r="I297" s="187"/>
      <c r="J297" s="188">
        <f>ROUND(I297*H297,2)</f>
        <v>0</v>
      </c>
      <c r="K297" s="184" t="s">
        <v>227</v>
      </c>
      <c r="L297" s="42"/>
      <c r="M297" s="189" t="s">
        <v>19</v>
      </c>
      <c r="N297" s="190" t="s">
        <v>43</v>
      </c>
      <c r="O297" s="67"/>
      <c r="P297" s="191">
        <f>O297*H297</f>
        <v>0</v>
      </c>
      <c r="Q297" s="191">
        <v>1.3999999999999999E-4</v>
      </c>
      <c r="R297" s="191">
        <f>Q297*H297</f>
        <v>6.2523999999999991E-3</v>
      </c>
      <c r="S297" s="191">
        <v>0</v>
      </c>
      <c r="T297" s="192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3" t="s">
        <v>228</v>
      </c>
      <c r="AT297" s="193" t="s">
        <v>223</v>
      </c>
      <c r="AU297" s="193" t="s">
        <v>95</v>
      </c>
      <c r="AY297" s="20" t="s">
        <v>221</v>
      </c>
      <c r="BE297" s="194">
        <f>IF(N297="základní",J297,0)</f>
        <v>0</v>
      </c>
      <c r="BF297" s="194">
        <f>IF(N297="snížená",J297,0)</f>
        <v>0</v>
      </c>
      <c r="BG297" s="194">
        <f>IF(N297="zákl. přenesená",J297,0)</f>
        <v>0</v>
      </c>
      <c r="BH297" s="194">
        <f>IF(N297="sníž. přenesená",J297,0)</f>
        <v>0</v>
      </c>
      <c r="BI297" s="194">
        <f>IF(N297="nulová",J297,0)</f>
        <v>0</v>
      </c>
      <c r="BJ297" s="20" t="s">
        <v>80</v>
      </c>
      <c r="BK297" s="194">
        <f>ROUND(I297*H297,2)</f>
        <v>0</v>
      </c>
      <c r="BL297" s="20" t="s">
        <v>228</v>
      </c>
      <c r="BM297" s="193" t="s">
        <v>464</v>
      </c>
    </row>
    <row r="298" spans="1:65" s="2" customFormat="1" ht="19.5">
      <c r="A298" s="37"/>
      <c r="B298" s="38"/>
      <c r="C298" s="39"/>
      <c r="D298" s="195" t="s">
        <v>230</v>
      </c>
      <c r="E298" s="39"/>
      <c r="F298" s="196" t="s">
        <v>465</v>
      </c>
      <c r="G298" s="39"/>
      <c r="H298" s="39"/>
      <c r="I298" s="197"/>
      <c r="J298" s="39"/>
      <c r="K298" s="39"/>
      <c r="L298" s="42"/>
      <c r="M298" s="198"/>
      <c r="N298" s="199"/>
      <c r="O298" s="67"/>
      <c r="P298" s="67"/>
      <c r="Q298" s="67"/>
      <c r="R298" s="67"/>
      <c r="S298" s="67"/>
      <c r="T298" s="68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20" t="s">
        <v>230</v>
      </c>
      <c r="AU298" s="20" t="s">
        <v>95</v>
      </c>
    </row>
    <row r="299" spans="1:65" s="2" customFormat="1">
      <c r="A299" s="37"/>
      <c r="B299" s="38"/>
      <c r="C299" s="39"/>
      <c r="D299" s="200" t="s">
        <v>232</v>
      </c>
      <c r="E299" s="39"/>
      <c r="F299" s="201" t="s">
        <v>466</v>
      </c>
      <c r="G299" s="39"/>
      <c r="H299" s="39"/>
      <c r="I299" s="197"/>
      <c r="J299" s="39"/>
      <c r="K299" s="39"/>
      <c r="L299" s="42"/>
      <c r="M299" s="198"/>
      <c r="N299" s="199"/>
      <c r="O299" s="67"/>
      <c r="P299" s="67"/>
      <c r="Q299" s="67"/>
      <c r="R299" s="67"/>
      <c r="S299" s="67"/>
      <c r="T299" s="68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20" t="s">
        <v>232</v>
      </c>
      <c r="AU299" s="20" t="s">
        <v>95</v>
      </c>
    </row>
    <row r="300" spans="1:65" s="13" customFormat="1">
      <c r="B300" s="202"/>
      <c r="C300" s="203"/>
      <c r="D300" s="195" t="s">
        <v>234</v>
      </c>
      <c r="E300" s="204" t="s">
        <v>19</v>
      </c>
      <c r="F300" s="205" t="s">
        <v>460</v>
      </c>
      <c r="G300" s="203"/>
      <c r="H300" s="206">
        <v>44.66</v>
      </c>
      <c r="I300" s="207"/>
      <c r="J300" s="203"/>
      <c r="K300" s="203"/>
      <c r="L300" s="208"/>
      <c r="M300" s="209"/>
      <c r="N300" s="210"/>
      <c r="O300" s="210"/>
      <c r="P300" s="210"/>
      <c r="Q300" s="210"/>
      <c r="R300" s="210"/>
      <c r="S300" s="210"/>
      <c r="T300" s="211"/>
      <c r="AT300" s="212" t="s">
        <v>234</v>
      </c>
      <c r="AU300" s="212" t="s">
        <v>95</v>
      </c>
      <c r="AV300" s="13" t="s">
        <v>82</v>
      </c>
      <c r="AW300" s="13" t="s">
        <v>33</v>
      </c>
      <c r="AX300" s="13" t="s">
        <v>80</v>
      </c>
      <c r="AY300" s="212" t="s">
        <v>221</v>
      </c>
    </row>
    <row r="301" spans="1:65" s="2" customFormat="1" ht="49.15" customHeight="1">
      <c r="A301" s="37"/>
      <c r="B301" s="38"/>
      <c r="C301" s="182" t="s">
        <v>467</v>
      </c>
      <c r="D301" s="182" t="s">
        <v>223</v>
      </c>
      <c r="E301" s="183" t="s">
        <v>468</v>
      </c>
      <c r="F301" s="184" t="s">
        <v>469</v>
      </c>
      <c r="G301" s="185" t="s">
        <v>226</v>
      </c>
      <c r="H301" s="186">
        <v>44.66</v>
      </c>
      <c r="I301" s="187"/>
      <c r="J301" s="188">
        <f>ROUND(I301*H301,2)</f>
        <v>0</v>
      </c>
      <c r="K301" s="184" t="s">
        <v>227</v>
      </c>
      <c r="L301" s="42"/>
      <c r="M301" s="189" t="s">
        <v>19</v>
      </c>
      <c r="N301" s="190" t="s">
        <v>43</v>
      </c>
      <c r="O301" s="67"/>
      <c r="P301" s="191">
        <f>O301*H301</f>
        <v>0</v>
      </c>
      <c r="Q301" s="191">
        <v>1.1394720000000001E-2</v>
      </c>
      <c r="R301" s="191">
        <f>Q301*H301</f>
        <v>0.50888819519999995</v>
      </c>
      <c r="S301" s="191">
        <v>0</v>
      </c>
      <c r="T301" s="192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93" t="s">
        <v>228</v>
      </c>
      <c r="AT301" s="193" t="s">
        <v>223</v>
      </c>
      <c r="AU301" s="193" t="s">
        <v>95</v>
      </c>
      <c r="AY301" s="20" t="s">
        <v>221</v>
      </c>
      <c r="BE301" s="194">
        <f>IF(N301="základní",J301,0)</f>
        <v>0</v>
      </c>
      <c r="BF301" s="194">
        <f>IF(N301="snížená",J301,0)</f>
        <v>0</v>
      </c>
      <c r="BG301" s="194">
        <f>IF(N301="zákl. přenesená",J301,0)</f>
        <v>0</v>
      </c>
      <c r="BH301" s="194">
        <f>IF(N301="sníž. přenesená",J301,0)</f>
        <v>0</v>
      </c>
      <c r="BI301" s="194">
        <f>IF(N301="nulová",J301,0)</f>
        <v>0</v>
      </c>
      <c r="BJ301" s="20" t="s">
        <v>80</v>
      </c>
      <c r="BK301" s="194">
        <f>ROUND(I301*H301,2)</f>
        <v>0</v>
      </c>
      <c r="BL301" s="20" t="s">
        <v>228</v>
      </c>
      <c r="BM301" s="193" t="s">
        <v>470</v>
      </c>
    </row>
    <row r="302" spans="1:65" s="2" customFormat="1" ht="48.75">
      <c r="A302" s="37"/>
      <c r="B302" s="38"/>
      <c r="C302" s="39"/>
      <c r="D302" s="195" t="s">
        <v>230</v>
      </c>
      <c r="E302" s="39"/>
      <c r="F302" s="196" t="s">
        <v>471</v>
      </c>
      <c r="G302" s="39"/>
      <c r="H302" s="39"/>
      <c r="I302" s="197"/>
      <c r="J302" s="39"/>
      <c r="K302" s="39"/>
      <c r="L302" s="42"/>
      <c r="M302" s="198"/>
      <c r="N302" s="199"/>
      <c r="O302" s="67"/>
      <c r="P302" s="67"/>
      <c r="Q302" s="67"/>
      <c r="R302" s="67"/>
      <c r="S302" s="67"/>
      <c r="T302" s="68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20" t="s">
        <v>230</v>
      </c>
      <c r="AU302" s="20" t="s">
        <v>95</v>
      </c>
    </row>
    <row r="303" spans="1:65" s="2" customFormat="1">
      <c r="A303" s="37"/>
      <c r="B303" s="38"/>
      <c r="C303" s="39"/>
      <c r="D303" s="200" t="s">
        <v>232</v>
      </c>
      <c r="E303" s="39"/>
      <c r="F303" s="201" t="s">
        <v>472</v>
      </c>
      <c r="G303" s="39"/>
      <c r="H303" s="39"/>
      <c r="I303" s="197"/>
      <c r="J303" s="39"/>
      <c r="K303" s="39"/>
      <c r="L303" s="42"/>
      <c r="M303" s="198"/>
      <c r="N303" s="199"/>
      <c r="O303" s="67"/>
      <c r="P303" s="67"/>
      <c r="Q303" s="67"/>
      <c r="R303" s="67"/>
      <c r="S303" s="67"/>
      <c r="T303" s="68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20" t="s">
        <v>232</v>
      </c>
      <c r="AU303" s="20" t="s">
        <v>95</v>
      </c>
    </row>
    <row r="304" spans="1:65" s="13" customFormat="1">
      <c r="B304" s="202"/>
      <c r="C304" s="203"/>
      <c r="D304" s="195" t="s">
        <v>234</v>
      </c>
      <c r="E304" s="204" t="s">
        <v>19</v>
      </c>
      <c r="F304" s="205" t="s">
        <v>460</v>
      </c>
      <c r="G304" s="203"/>
      <c r="H304" s="206">
        <v>44.66</v>
      </c>
      <c r="I304" s="207"/>
      <c r="J304" s="203"/>
      <c r="K304" s="203"/>
      <c r="L304" s="208"/>
      <c r="M304" s="209"/>
      <c r="N304" s="210"/>
      <c r="O304" s="210"/>
      <c r="P304" s="210"/>
      <c r="Q304" s="210"/>
      <c r="R304" s="210"/>
      <c r="S304" s="210"/>
      <c r="T304" s="211"/>
      <c r="AT304" s="212" t="s">
        <v>234</v>
      </c>
      <c r="AU304" s="212" t="s">
        <v>95</v>
      </c>
      <c r="AV304" s="13" t="s">
        <v>82</v>
      </c>
      <c r="AW304" s="13" t="s">
        <v>33</v>
      </c>
      <c r="AX304" s="13" t="s">
        <v>80</v>
      </c>
      <c r="AY304" s="212" t="s">
        <v>221</v>
      </c>
    </row>
    <row r="305" spans="1:65" s="2" customFormat="1" ht="24.2" customHeight="1">
      <c r="A305" s="37"/>
      <c r="B305" s="38"/>
      <c r="C305" s="234" t="s">
        <v>473</v>
      </c>
      <c r="D305" s="234" t="s">
        <v>295</v>
      </c>
      <c r="E305" s="235" t="s">
        <v>474</v>
      </c>
      <c r="F305" s="236" t="s">
        <v>475</v>
      </c>
      <c r="G305" s="237" t="s">
        <v>226</v>
      </c>
      <c r="H305" s="238">
        <v>46.893000000000001</v>
      </c>
      <c r="I305" s="239"/>
      <c r="J305" s="240">
        <f>ROUND(I305*H305,2)</f>
        <v>0</v>
      </c>
      <c r="K305" s="236" t="s">
        <v>227</v>
      </c>
      <c r="L305" s="241"/>
      <c r="M305" s="242" t="s">
        <v>19</v>
      </c>
      <c r="N305" s="243" t="s">
        <v>43</v>
      </c>
      <c r="O305" s="67"/>
      <c r="P305" s="191">
        <f>O305*H305</f>
        <v>0</v>
      </c>
      <c r="Q305" s="191">
        <v>1.2999999999999999E-2</v>
      </c>
      <c r="R305" s="191">
        <f>Q305*H305</f>
        <v>0.60960899999999996</v>
      </c>
      <c r="S305" s="191">
        <v>0</v>
      </c>
      <c r="T305" s="192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3" t="s">
        <v>279</v>
      </c>
      <c r="AT305" s="193" t="s">
        <v>295</v>
      </c>
      <c r="AU305" s="193" t="s">
        <v>95</v>
      </c>
      <c r="AY305" s="20" t="s">
        <v>221</v>
      </c>
      <c r="BE305" s="194">
        <f>IF(N305="základní",J305,0)</f>
        <v>0</v>
      </c>
      <c r="BF305" s="194">
        <f>IF(N305="snížená",J305,0)</f>
        <v>0</v>
      </c>
      <c r="BG305" s="194">
        <f>IF(N305="zákl. přenesená",J305,0)</f>
        <v>0</v>
      </c>
      <c r="BH305" s="194">
        <f>IF(N305="sníž. přenesená",J305,0)</f>
        <v>0</v>
      </c>
      <c r="BI305" s="194">
        <f>IF(N305="nulová",J305,0)</f>
        <v>0</v>
      </c>
      <c r="BJ305" s="20" t="s">
        <v>80</v>
      </c>
      <c r="BK305" s="194">
        <f>ROUND(I305*H305,2)</f>
        <v>0</v>
      </c>
      <c r="BL305" s="20" t="s">
        <v>228</v>
      </c>
      <c r="BM305" s="193" t="s">
        <v>476</v>
      </c>
    </row>
    <row r="306" spans="1:65" s="2" customFormat="1" ht="19.5">
      <c r="A306" s="37"/>
      <c r="B306" s="38"/>
      <c r="C306" s="39"/>
      <c r="D306" s="195" t="s">
        <v>230</v>
      </c>
      <c r="E306" s="39"/>
      <c r="F306" s="196" t="s">
        <v>475</v>
      </c>
      <c r="G306" s="39"/>
      <c r="H306" s="39"/>
      <c r="I306" s="197"/>
      <c r="J306" s="39"/>
      <c r="K306" s="39"/>
      <c r="L306" s="42"/>
      <c r="M306" s="198"/>
      <c r="N306" s="199"/>
      <c r="O306" s="67"/>
      <c r="P306" s="67"/>
      <c r="Q306" s="67"/>
      <c r="R306" s="67"/>
      <c r="S306" s="67"/>
      <c r="T306" s="68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20" t="s">
        <v>230</v>
      </c>
      <c r="AU306" s="20" t="s">
        <v>95</v>
      </c>
    </row>
    <row r="307" spans="1:65" s="13" customFormat="1">
      <c r="B307" s="202"/>
      <c r="C307" s="203"/>
      <c r="D307" s="195" t="s">
        <v>234</v>
      </c>
      <c r="E307" s="203"/>
      <c r="F307" s="205" t="s">
        <v>477</v>
      </c>
      <c r="G307" s="203"/>
      <c r="H307" s="206">
        <v>46.893000000000001</v>
      </c>
      <c r="I307" s="207"/>
      <c r="J307" s="203"/>
      <c r="K307" s="203"/>
      <c r="L307" s="208"/>
      <c r="M307" s="209"/>
      <c r="N307" s="210"/>
      <c r="O307" s="210"/>
      <c r="P307" s="210"/>
      <c r="Q307" s="210"/>
      <c r="R307" s="210"/>
      <c r="S307" s="210"/>
      <c r="T307" s="211"/>
      <c r="AT307" s="212" t="s">
        <v>234</v>
      </c>
      <c r="AU307" s="212" t="s">
        <v>95</v>
      </c>
      <c r="AV307" s="13" t="s">
        <v>82</v>
      </c>
      <c r="AW307" s="13" t="s">
        <v>4</v>
      </c>
      <c r="AX307" s="13" t="s">
        <v>80</v>
      </c>
      <c r="AY307" s="212" t="s">
        <v>221</v>
      </c>
    </row>
    <row r="308" spans="1:65" s="2" customFormat="1" ht="24.2" customHeight="1">
      <c r="A308" s="37"/>
      <c r="B308" s="38"/>
      <c r="C308" s="182" t="s">
        <v>478</v>
      </c>
      <c r="D308" s="182" t="s">
        <v>223</v>
      </c>
      <c r="E308" s="183" t="s">
        <v>479</v>
      </c>
      <c r="F308" s="184" t="s">
        <v>480</v>
      </c>
      <c r="G308" s="185" t="s">
        <v>226</v>
      </c>
      <c r="H308" s="186">
        <v>44.66</v>
      </c>
      <c r="I308" s="187"/>
      <c r="J308" s="188">
        <f>ROUND(I308*H308,2)</f>
        <v>0</v>
      </c>
      <c r="K308" s="184" t="s">
        <v>227</v>
      </c>
      <c r="L308" s="42"/>
      <c r="M308" s="189" t="s">
        <v>19</v>
      </c>
      <c r="N308" s="190" t="s">
        <v>43</v>
      </c>
      <c r="O308" s="67"/>
      <c r="P308" s="191">
        <f>O308*H308</f>
        <v>0</v>
      </c>
      <c r="Q308" s="191">
        <v>2.8500000000000001E-3</v>
      </c>
      <c r="R308" s="191">
        <f>Q308*H308</f>
        <v>0.12728100000000001</v>
      </c>
      <c r="S308" s="191">
        <v>0</v>
      </c>
      <c r="T308" s="192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3" t="s">
        <v>228</v>
      </c>
      <c r="AT308" s="193" t="s">
        <v>223</v>
      </c>
      <c r="AU308" s="193" t="s">
        <v>95</v>
      </c>
      <c r="AY308" s="20" t="s">
        <v>221</v>
      </c>
      <c r="BE308" s="194">
        <f>IF(N308="základní",J308,0)</f>
        <v>0</v>
      </c>
      <c r="BF308" s="194">
        <f>IF(N308="snížená",J308,0)</f>
        <v>0</v>
      </c>
      <c r="BG308" s="194">
        <f>IF(N308="zákl. přenesená",J308,0)</f>
        <v>0</v>
      </c>
      <c r="BH308" s="194">
        <f>IF(N308="sníž. přenesená",J308,0)</f>
        <v>0</v>
      </c>
      <c r="BI308" s="194">
        <f>IF(N308="nulová",J308,0)</f>
        <v>0</v>
      </c>
      <c r="BJ308" s="20" t="s">
        <v>80</v>
      </c>
      <c r="BK308" s="194">
        <f>ROUND(I308*H308,2)</f>
        <v>0</v>
      </c>
      <c r="BL308" s="20" t="s">
        <v>228</v>
      </c>
      <c r="BM308" s="193" t="s">
        <v>481</v>
      </c>
    </row>
    <row r="309" spans="1:65" s="2" customFormat="1" ht="19.5">
      <c r="A309" s="37"/>
      <c r="B309" s="38"/>
      <c r="C309" s="39"/>
      <c r="D309" s="195" t="s">
        <v>230</v>
      </c>
      <c r="E309" s="39"/>
      <c r="F309" s="196" t="s">
        <v>482</v>
      </c>
      <c r="G309" s="39"/>
      <c r="H309" s="39"/>
      <c r="I309" s="197"/>
      <c r="J309" s="39"/>
      <c r="K309" s="39"/>
      <c r="L309" s="42"/>
      <c r="M309" s="198"/>
      <c r="N309" s="199"/>
      <c r="O309" s="67"/>
      <c r="P309" s="67"/>
      <c r="Q309" s="67"/>
      <c r="R309" s="67"/>
      <c r="S309" s="67"/>
      <c r="T309" s="68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20" t="s">
        <v>230</v>
      </c>
      <c r="AU309" s="20" t="s">
        <v>95</v>
      </c>
    </row>
    <row r="310" spans="1:65" s="2" customFormat="1">
      <c r="A310" s="37"/>
      <c r="B310" s="38"/>
      <c r="C310" s="39"/>
      <c r="D310" s="200" t="s">
        <v>232</v>
      </c>
      <c r="E310" s="39"/>
      <c r="F310" s="201" t="s">
        <v>483</v>
      </c>
      <c r="G310" s="39"/>
      <c r="H310" s="39"/>
      <c r="I310" s="197"/>
      <c r="J310" s="39"/>
      <c r="K310" s="39"/>
      <c r="L310" s="42"/>
      <c r="M310" s="198"/>
      <c r="N310" s="199"/>
      <c r="O310" s="67"/>
      <c r="P310" s="67"/>
      <c r="Q310" s="67"/>
      <c r="R310" s="67"/>
      <c r="S310" s="67"/>
      <c r="T310" s="68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20" t="s">
        <v>232</v>
      </c>
      <c r="AU310" s="20" t="s">
        <v>95</v>
      </c>
    </row>
    <row r="311" spans="1:65" s="13" customFormat="1">
      <c r="B311" s="202"/>
      <c r="C311" s="203"/>
      <c r="D311" s="195" t="s">
        <v>234</v>
      </c>
      <c r="E311" s="204" t="s">
        <v>19</v>
      </c>
      <c r="F311" s="205" t="s">
        <v>460</v>
      </c>
      <c r="G311" s="203"/>
      <c r="H311" s="206">
        <v>44.66</v>
      </c>
      <c r="I311" s="207"/>
      <c r="J311" s="203"/>
      <c r="K311" s="203"/>
      <c r="L311" s="208"/>
      <c r="M311" s="209"/>
      <c r="N311" s="210"/>
      <c r="O311" s="210"/>
      <c r="P311" s="210"/>
      <c r="Q311" s="210"/>
      <c r="R311" s="210"/>
      <c r="S311" s="210"/>
      <c r="T311" s="211"/>
      <c r="AT311" s="212" t="s">
        <v>234</v>
      </c>
      <c r="AU311" s="212" t="s">
        <v>95</v>
      </c>
      <c r="AV311" s="13" t="s">
        <v>82</v>
      </c>
      <c r="AW311" s="13" t="s">
        <v>33</v>
      </c>
      <c r="AX311" s="13" t="s">
        <v>80</v>
      </c>
      <c r="AY311" s="212" t="s">
        <v>221</v>
      </c>
    </row>
    <row r="312" spans="1:65" s="2" customFormat="1" ht="16.5" customHeight="1">
      <c r="A312" s="37"/>
      <c r="B312" s="38"/>
      <c r="C312" s="182" t="s">
        <v>484</v>
      </c>
      <c r="D312" s="182" t="s">
        <v>223</v>
      </c>
      <c r="E312" s="183" t="s">
        <v>485</v>
      </c>
      <c r="F312" s="184" t="s">
        <v>486</v>
      </c>
      <c r="G312" s="185" t="s">
        <v>226</v>
      </c>
      <c r="H312" s="186">
        <v>80.622</v>
      </c>
      <c r="I312" s="187"/>
      <c r="J312" s="188">
        <f>ROUND(I312*H312,2)</f>
        <v>0</v>
      </c>
      <c r="K312" s="184" t="s">
        <v>227</v>
      </c>
      <c r="L312" s="42"/>
      <c r="M312" s="189" t="s">
        <v>19</v>
      </c>
      <c r="N312" s="190" t="s">
        <v>43</v>
      </c>
      <c r="O312" s="67"/>
      <c r="P312" s="191">
        <f>O312*H312</f>
        <v>0</v>
      </c>
      <c r="Q312" s="191">
        <v>2.63E-4</v>
      </c>
      <c r="R312" s="191">
        <f>Q312*H312</f>
        <v>2.1203586E-2</v>
      </c>
      <c r="S312" s="191">
        <v>0</v>
      </c>
      <c r="T312" s="192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3" t="s">
        <v>228</v>
      </c>
      <c r="AT312" s="193" t="s">
        <v>223</v>
      </c>
      <c r="AU312" s="193" t="s">
        <v>95</v>
      </c>
      <c r="AY312" s="20" t="s">
        <v>221</v>
      </c>
      <c r="BE312" s="194">
        <f>IF(N312="základní",J312,0)</f>
        <v>0</v>
      </c>
      <c r="BF312" s="194">
        <f>IF(N312="snížená",J312,0)</f>
        <v>0</v>
      </c>
      <c r="BG312" s="194">
        <f>IF(N312="zákl. přenesená",J312,0)</f>
        <v>0</v>
      </c>
      <c r="BH312" s="194">
        <f>IF(N312="sníž. přenesená",J312,0)</f>
        <v>0</v>
      </c>
      <c r="BI312" s="194">
        <f>IF(N312="nulová",J312,0)</f>
        <v>0</v>
      </c>
      <c r="BJ312" s="20" t="s">
        <v>80</v>
      </c>
      <c r="BK312" s="194">
        <f>ROUND(I312*H312,2)</f>
        <v>0</v>
      </c>
      <c r="BL312" s="20" t="s">
        <v>228</v>
      </c>
      <c r="BM312" s="193" t="s">
        <v>487</v>
      </c>
    </row>
    <row r="313" spans="1:65" s="2" customFormat="1" ht="19.5">
      <c r="A313" s="37"/>
      <c r="B313" s="38"/>
      <c r="C313" s="39"/>
      <c r="D313" s="195" t="s">
        <v>230</v>
      </c>
      <c r="E313" s="39"/>
      <c r="F313" s="196" t="s">
        <v>488</v>
      </c>
      <c r="G313" s="39"/>
      <c r="H313" s="39"/>
      <c r="I313" s="197"/>
      <c r="J313" s="39"/>
      <c r="K313" s="39"/>
      <c r="L313" s="42"/>
      <c r="M313" s="198"/>
      <c r="N313" s="199"/>
      <c r="O313" s="67"/>
      <c r="P313" s="67"/>
      <c r="Q313" s="67"/>
      <c r="R313" s="67"/>
      <c r="S313" s="67"/>
      <c r="T313" s="68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20" t="s">
        <v>230</v>
      </c>
      <c r="AU313" s="20" t="s">
        <v>95</v>
      </c>
    </row>
    <row r="314" spans="1:65" s="2" customFormat="1">
      <c r="A314" s="37"/>
      <c r="B314" s="38"/>
      <c r="C314" s="39"/>
      <c r="D314" s="200" t="s">
        <v>232</v>
      </c>
      <c r="E314" s="39"/>
      <c r="F314" s="201" t="s">
        <v>489</v>
      </c>
      <c r="G314" s="39"/>
      <c r="H314" s="39"/>
      <c r="I314" s="197"/>
      <c r="J314" s="39"/>
      <c r="K314" s="39"/>
      <c r="L314" s="42"/>
      <c r="M314" s="198"/>
      <c r="N314" s="199"/>
      <c r="O314" s="67"/>
      <c r="P314" s="67"/>
      <c r="Q314" s="67"/>
      <c r="R314" s="67"/>
      <c r="S314" s="67"/>
      <c r="T314" s="68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20" t="s">
        <v>232</v>
      </c>
      <c r="AU314" s="20" t="s">
        <v>95</v>
      </c>
    </row>
    <row r="315" spans="1:65" s="13" customFormat="1">
      <c r="B315" s="202"/>
      <c r="C315" s="203"/>
      <c r="D315" s="195" t="s">
        <v>234</v>
      </c>
      <c r="E315" s="204" t="s">
        <v>19</v>
      </c>
      <c r="F315" s="205" t="s">
        <v>490</v>
      </c>
      <c r="G315" s="203"/>
      <c r="H315" s="206">
        <v>80.622</v>
      </c>
      <c r="I315" s="207"/>
      <c r="J315" s="203"/>
      <c r="K315" s="203"/>
      <c r="L315" s="208"/>
      <c r="M315" s="209"/>
      <c r="N315" s="210"/>
      <c r="O315" s="210"/>
      <c r="P315" s="210"/>
      <c r="Q315" s="210"/>
      <c r="R315" s="210"/>
      <c r="S315" s="210"/>
      <c r="T315" s="211"/>
      <c r="AT315" s="212" t="s">
        <v>234</v>
      </c>
      <c r="AU315" s="212" t="s">
        <v>95</v>
      </c>
      <c r="AV315" s="13" t="s">
        <v>82</v>
      </c>
      <c r="AW315" s="13" t="s">
        <v>33</v>
      </c>
      <c r="AX315" s="13" t="s">
        <v>80</v>
      </c>
      <c r="AY315" s="212" t="s">
        <v>221</v>
      </c>
    </row>
    <row r="316" spans="1:65" s="2" customFormat="1" ht="24.2" customHeight="1">
      <c r="A316" s="37"/>
      <c r="B316" s="38"/>
      <c r="C316" s="182" t="s">
        <v>491</v>
      </c>
      <c r="D316" s="182" t="s">
        <v>223</v>
      </c>
      <c r="E316" s="183" t="s">
        <v>492</v>
      </c>
      <c r="F316" s="184" t="s">
        <v>493</v>
      </c>
      <c r="G316" s="185" t="s">
        <v>226</v>
      </c>
      <c r="H316" s="186">
        <v>80.622</v>
      </c>
      <c r="I316" s="187"/>
      <c r="J316" s="188">
        <f>ROUND(I316*H316,2)</f>
        <v>0</v>
      </c>
      <c r="K316" s="184" t="s">
        <v>227</v>
      </c>
      <c r="L316" s="42"/>
      <c r="M316" s="189" t="s">
        <v>19</v>
      </c>
      <c r="N316" s="190" t="s">
        <v>43</v>
      </c>
      <c r="O316" s="67"/>
      <c r="P316" s="191">
        <f>O316*H316</f>
        <v>0</v>
      </c>
      <c r="Q316" s="191">
        <v>1.3999999999999999E-4</v>
      </c>
      <c r="R316" s="191">
        <f>Q316*H316</f>
        <v>1.128708E-2</v>
      </c>
      <c r="S316" s="191">
        <v>0</v>
      </c>
      <c r="T316" s="192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3" t="s">
        <v>228</v>
      </c>
      <c r="AT316" s="193" t="s">
        <v>223</v>
      </c>
      <c r="AU316" s="193" t="s">
        <v>95</v>
      </c>
      <c r="AY316" s="20" t="s">
        <v>221</v>
      </c>
      <c r="BE316" s="194">
        <f>IF(N316="základní",J316,0)</f>
        <v>0</v>
      </c>
      <c r="BF316" s="194">
        <f>IF(N316="snížená",J316,0)</f>
        <v>0</v>
      </c>
      <c r="BG316" s="194">
        <f>IF(N316="zákl. přenesená",J316,0)</f>
        <v>0</v>
      </c>
      <c r="BH316" s="194">
        <f>IF(N316="sníž. přenesená",J316,0)</f>
        <v>0</v>
      </c>
      <c r="BI316" s="194">
        <f>IF(N316="nulová",J316,0)</f>
        <v>0</v>
      </c>
      <c r="BJ316" s="20" t="s">
        <v>80</v>
      </c>
      <c r="BK316" s="194">
        <f>ROUND(I316*H316,2)</f>
        <v>0</v>
      </c>
      <c r="BL316" s="20" t="s">
        <v>228</v>
      </c>
      <c r="BM316" s="193" t="s">
        <v>494</v>
      </c>
    </row>
    <row r="317" spans="1:65" s="2" customFormat="1" ht="19.5">
      <c r="A317" s="37"/>
      <c r="B317" s="38"/>
      <c r="C317" s="39"/>
      <c r="D317" s="195" t="s">
        <v>230</v>
      </c>
      <c r="E317" s="39"/>
      <c r="F317" s="196" t="s">
        <v>495</v>
      </c>
      <c r="G317" s="39"/>
      <c r="H317" s="39"/>
      <c r="I317" s="197"/>
      <c r="J317" s="39"/>
      <c r="K317" s="39"/>
      <c r="L317" s="42"/>
      <c r="M317" s="198"/>
      <c r="N317" s="199"/>
      <c r="O317" s="67"/>
      <c r="P317" s="67"/>
      <c r="Q317" s="67"/>
      <c r="R317" s="67"/>
      <c r="S317" s="67"/>
      <c r="T317" s="68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230</v>
      </c>
      <c r="AU317" s="20" t="s">
        <v>95</v>
      </c>
    </row>
    <row r="318" spans="1:65" s="2" customFormat="1">
      <c r="A318" s="37"/>
      <c r="B318" s="38"/>
      <c r="C318" s="39"/>
      <c r="D318" s="200" t="s">
        <v>232</v>
      </c>
      <c r="E318" s="39"/>
      <c r="F318" s="201" t="s">
        <v>496</v>
      </c>
      <c r="G318" s="39"/>
      <c r="H318" s="39"/>
      <c r="I318" s="197"/>
      <c r="J318" s="39"/>
      <c r="K318" s="39"/>
      <c r="L318" s="42"/>
      <c r="M318" s="198"/>
      <c r="N318" s="199"/>
      <c r="O318" s="67"/>
      <c r="P318" s="67"/>
      <c r="Q318" s="67"/>
      <c r="R318" s="67"/>
      <c r="S318" s="67"/>
      <c r="T318" s="68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20" t="s">
        <v>232</v>
      </c>
      <c r="AU318" s="20" t="s">
        <v>95</v>
      </c>
    </row>
    <row r="319" spans="1:65" s="13" customFormat="1">
      <c r="B319" s="202"/>
      <c r="C319" s="203"/>
      <c r="D319" s="195" t="s">
        <v>234</v>
      </c>
      <c r="E319" s="204" t="s">
        <v>19</v>
      </c>
      <c r="F319" s="205" t="s">
        <v>490</v>
      </c>
      <c r="G319" s="203"/>
      <c r="H319" s="206">
        <v>80.622</v>
      </c>
      <c r="I319" s="207"/>
      <c r="J319" s="203"/>
      <c r="K319" s="203"/>
      <c r="L319" s="208"/>
      <c r="M319" s="209"/>
      <c r="N319" s="210"/>
      <c r="O319" s="210"/>
      <c r="P319" s="210"/>
      <c r="Q319" s="210"/>
      <c r="R319" s="210"/>
      <c r="S319" s="210"/>
      <c r="T319" s="211"/>
      <c r="AT319" s="212" t="s">
        <v>234</v>
      </c>
      <c r="AU319" s="212" t="s">
        <v>95</v>
      </c>
      <c r="AV319" s="13" t="s">
        <v>82</v>
      </c>
      <c r="AW319" s="13" t="s">
        <v>33</v>
      </c>
      <c r="AX319" s="13" t="s">
        <v>80</v>
      </c>
      <c r="AY319" s="212" t="s">
        <v>221</v>
      </c>
    </row>
    <row r="320" spans="1:65" s="2" customFormat="1" ht="44.25" customHeight="1">
      <c r="A320" s="37"/>
      <c r="B320" s="38"/>
      <c r="C320" s="182" t="s">
        <v>497</v>
      </c>
      <c r="D320" s="182" t="s">
        <v>223</v>
      </c>
      <c r="E320" s="183" t="s">
        <v>498</v>
      </c>
      <c r="F320" s="184" t="s">
        <v>499</v>
      </c>
      <c r="G320" s="185" t="s">
        <v>226</v>
      </c>
      <c r="H320" s="186">
        <v>43.05</v>
      </c>
      <c r="I320" s="187"/>
      <c r="J320" s="188">
        <f>ROUND(I320*H320,2)</f>
        <v>0</v>
      </c>
      <c r="K320" s="184" t="s">
        <v>227</v>
      </c>
      <c r="L320" s="42"/>
      <c r="M320" s="189" t="s">
        <v>19</v>
      </c>
      <c r="N320" s="190" t="s">
        <v>43</v>
      </c>
      <c r="O320" s="67"/>
      <c r="P320" s="191">
        <f>O320*H320</f>
        <v>0</v>
      </c>
      <c r="Q320" s="191">
        <v>8.51616E-3</v>
      </c>
      <c r="R320" s="191">
        <f>Q320*H320</f>
        <v>0.36662068799999997</v>
      </c>
      <c r="S320" s="191">
        <v>0</v>
      </c>
      <c r="T320" s="192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93" t="s">
        <v>228</v>
      </c>
      <c r="AT320" s="193" t="s">
        <v>223</v>
      </c>
      <c r="AU320" s="193" t="s">
        <v>95</v>
      </c>
      <c r="AY320" s="20" t="s">
        <v>221</v>
      </c>
      <c r="BE320" s="194">
        <f>IF(N320="základní",J320,0)</f>
        <v>0</v>
      </c>
      <c r="BF320" s="194">
        <f>IF(N320="snížená",J320,0)</f>
        <v>0</v>
      </c>
      <c r="BG320" s="194">
        <f>IF(N320="zákl. přenesená",J320,0)</f>
        <v>0</v>
      </c>
      <c r="BH320" s="194">
        <f>IF(N320="sníž. přenesená",J320,0)</f>
        <v>0</v>
      </c>
      <c r="BI320" s="194">
        <f>IF(N320="nulová",J320,0)</f>
        <v>0</v>
      </c>
      <c r="BJ320" s="20" t="s">
        <v>80</v>
      </c>
      <c r="BK320" s="194">
        <f>ROUND(I320*H320,2)</f>
        <v>0</v>
      </c>
      <c r="BL320" s="20" t="s">
        <v>228</v>
      </c>
      <c r="BM320" s="193" t="s">
        <v>500</v>
      </c>
    </row>
    <row r="321" spans="1:65" s="2" customFormat="1" ht="48.75">
      <c r="A321" s="37"/>
      <c r="B321" s="38"/>
      <c r="C321" s="39"/>
      <c r="D321" s="195" t="s">
        <v>230</v>
      </c>
      <c r="E321" s="39"/>
      <c r="F321" s="196" t="s">
        <v>501</v>
      </c>
      <c r="G321" s="39"/>
      <c r="H321" s="39"/>
      <c r="I321" s="197"/>
      <c r="J321" s="39"/>
      <c r="K321" s="39"/>
      <c r="L321" s="42"/>
      <c r="M321" s="198"/>
      <c r="N321" s="199"/>
      <c r="O321" s="67"/>
      <c r="P321" s="67"/>
      <c r="Q321" s="67"/>
      <c r="R321" s="67"/>
      <c r="S321" s="67"/>
      <c r="T321" s="68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20" t="s">
        <v>230</v>
      </c>
      <c r="AU321" s="20" t="s">
        <v>95</v>
      </c>
    </row>
    <row r="322" spans="1:65" s="2" customFormat="1">
      <c r="A322" s="37"/>
      <c r="B322" s="38"/>
      <c r="C322" s="39"/>
      <c r="D322" s="200" t="s">
        <v>232</v>
      </c>
      <c r="E322" s="39"/>
      <c r="F322" s="201" t="s">
        <v>502</v>
      </c>
      <c r="G322" s="39"/>
      <c r="H322" s="39"/>
      <c r="I322" s="197"/>
      <c r="J322" s="39"/>
      <c r="K322" s="39"/>
      <c r="L322" s="42"/>
      <c r="M322" s="198"/>
      <c r="N322" s="199"/>
      <c r="O322" s="67"/>
      <c r="P322" s="67"/>
      <c r="Q322" s="67"/>
      <c r="R322" s="67"/>
      <c r="S322" s="67"/>
      <c r="T322" s="68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20" t="s">
        <v>232</v>
      </c>
      <c r="AU322" s="20" t="s">
        <v>95</v>
      </c>
    </row>
    <row r="323" spans="1:65" s="13" customFormat="1">
      <c r="B323" s="202"/>
      <c r="C323" s="203"/>
      <c r="D323" s="195" t="s">
        <v>234</v>
      </c>
      <c r="E323" s="204" t="s">
        <v>19</v>
      </c>
      <c r="F323" s="205" t="s">
        <v>503</v>
      </c>
      <c r="G323" s="203"/>
      <c r="H323" s="206">
        <v>43.05</v>
      </c>
      <c r="I323" s="207"/>
      <c r="J323" s="203"/>
      <c r="K323" s="203"/>
      <c r="L323" s="208"/>
      <c r="M323" s="209"/>
      <c r="N323" s="210"/>
      <c r="O323" s="210"/>
      <c r="P323" s="210"/>
      <c r="Q323" s="210"/>
      <c r="R323" s="210"/>
      <c r="S323" s="210"/>
      <c r="T323" s="211"/>
      <c r="AT323" s="212" t="s">
        <v>234</v>
      </c>
      <c r="AU323" s="212" t="s">
        <v>95</v>
      </c>
      <c r="AV323" s="13" t="s">
        <v>82</v>
      </c>
      <c r="AW323" s="13" t="s">
        <v>33</v>
      </c>
      <c r="AX323" s="13" t="s">
        <v>80</v>
      </c>
      <c r="AY323" s="212" t="s">
        <v>221</v>
      </c>
    </row>
    <row r="324" spans="1:65" s="2" customFormat="1" ht="24.2" customHeight="1">
      <c r="A324" s="37"/>
      <c r="B324" s="38"/>
      <c r="C324" s="234" t="s">
        <v>159</v>
      </c>
      <c r="D324" s="234" t="s">
        <v>295</v>
      </c>
      <c r="E324" s="235" t="s">
        <v>504</v>
      </c>
      <c r="F324" s="236" t="s">
        <v>505</v>
      </c>
      <c r="G324" s="237" t="s">
        <v>226</v>
      </c>
      <c r="H324" s="238">
        <v>45.203000000000003</v>
      </c>
      <c r="I324" s="239"/>
      <c r="J324" s="240">
        <f>ROUND(I324*H324,2)</f>
        <v>0</v>
      </c>
      <c r="K324" s="236" t="s">
        <v>227</v>
      </c>
      <c r="L324" s="241"/>
      <c r="M324" s="242" t="s">
        <v>19</v>
      </c>
      <c r="N324" s="243" t="s">
        <v>43</v>
      </c>
      <c r="O324" s="67"/>
      <c r="P324" s="191">
        <f>O324*H324</f>
        <v>0</v>
      </c>
      <c r="Q324" s="191">
        <v>3.0000000000000001E-3</v>
      </c>
      <c r="R324" s="191">
        <f>Q324*H324</f>
        <v>0.13560900000000001</v>
      </c>
      <c r="S324" s="191">
        <v>0</v>
      </c>
      <c r="T324" s="192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93" t="s">
        <v>279</v>
      </c>
      <c r="AT324" s="193" t="s">
        <v>295</v>
      </c>
      <c r="AU324" s="193" t="s">
        <v>95</v>
      </c>
      <c r="AY324" s="20" t="s">
        <v>221</v>
      </c>
      <c r="BE324" s="194">
        <f>IF(N324="základní",J324,0)</f>
        <v>0</v>
      </c>
      <c r="BF324" s="194">
        <f>IF(N324="snížená",J324,0)</f>
        <v>0</v>
      </c>
      <c r="BG324" s="194">
        <f>IF(N324="zákl. přenesená",J324,0)</f>
        <v>0</v>
      </c>
      <c r="BH324" s="194">
        <f>IF(N324="sníž. přenesená",J324,0)</f>
        <v>0</v>
      </c>
      <c r="BI324" s="194">
        <f>IF(N324="nulová",J324,0)</f>
        <v>0</v>
      </c>
      <c r="BJ324" s="20" t="s">
        <v>80</v>
      </c>
      <c r="BK324" s="194">
        <f>ROUND(I324*H324,2)</f>
        <v>0</v>
      </c>
      <c r="BL324" s="20" t="s">
        <v>228</v>
      </c>
      <c r="BM324" s="193" t="s">
        <v>506</v>
      </c>
    </row>
    <row r="325" spans="1:65" s="2" customFormat="1" ht="19.5">
      <c r="A325" s="37"/>
      <c r="B325" s="38"/>
      <c r="C325" s="39"/>
      <c r="D325" s="195" t="s">
        <v>230</v>
      </c>
      <c r="E325" s="39"/>
      <c r="F325" s="196" t="s">
        <v>505</v>
      </c>
      <c r="G325" s="39"/>
      <c r="H325" s="39"/>
      <c r="I325" s="197"/>
      <c r="J325" s="39"/>
      <c r="K325" s="39"/>
      <c r="L325" s="42"/>
      <c r="M325" s="198"/>
      <c r="N325" s="199"/>
      <c r="O325" s="67"/>
      <c r="P325" s="67"/>
      <c r="Q325" s="67"/>
      <c r="R325" s="67"/>
      <c r="S325" s="67"/>
      <c r="T325" s="68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20" t="s">
        <v>230</v>
      </c>
      <c r="AU325" s="20" t="s">
        <v>95</v>
      </c>
    </row>
    <row r="326" spans="1:65" s="13" customFormat="1">
      <c r="B326" s="202"/>
      <c r="C326" s="203"/>
      <c r="D326" s="195" t="s">
        <v>234</v>
      </c>
      <c r="E326" s="203"/>
      <c r="F326" s="205" t="s">
        <v>507</v>
      </c>
      <c r="G326" s="203"/>
      <c r="H326" s="206">
        <v>45.203000000000003</v>
      </c>
      <c r="I326" s="207"/>
      <c r="J326" s="203"/>
      <c r="K326" s="203"/>
      <c r="L326" s="208"/>
      <c r="M326" s="209"/>
      <c r="N326" s="210"/>
      <c r="O326" s="210"/>
      <c r="P326" s="210"/>
      <c r="Q326" s="210"/>
      <c r="R326" s="210"/>
      <c r="S326" s="210"/>
      <c r="T326" s="211"/>
      <c r="AT326" s="212" t="s">
        <v>234</v>
      </c>
      <c r="AU326" s="212" t="s">
        <v>95</v>
      </c>
      <c r="AV326" s="13" t="s">
        <v>82</v>
      </c>
      <c r="AW326" s="13" t="s">
        <v>4</v>
      </c>
      <c r="AX326" s="13" t="s">
        <v>80</v>
      </c>
      <c r="AY326" s="212" t="s">
        <v>221</v>
      </c>
    </row>
    <row r="327" spans="1:65" s="2" customFormat="1" ht="44.25" customHeight="1">
      <c r="A327" s="37"/>
      <c r="B327" s="38"/>
      <c r="C327" s="182" t="s">
        <v>508</v>
      </c>
      <c r="D327" s="182" t="s">
        <v>223</v>
      </c>
      <c r="E327" s="183" t="s">
        <v>509</v>
      </c>
      <c r="F327" s="184" t="s">
        <v>510</v>
      </c>
      <c r="G327" s="185" t="s">
        <v>226</v>
      </c>
      <c r="H327" s="186">
        <v>23.84</v>
      </c>
      <c r="I327" s="187"/>
      <c r="J327" s="188">
        <f>ROUND(I327*H327,2)</f>
        <v>0</v>
      </c>
      <c r="K327" s="184" t="s">
        <v>227</v>
      </c>
      <c r="L327" s="42"/>
      <c r="M327" s="189" t="s">
        <v>19</v>
      </c>
      <c r="N327" s="190" t="s">
        <v>43</v>
      </c>
      <c r="O327" s="67"/>
      <c r="P327" s="191">
        <f>O327*H327</f>
        <v>0</v>
      </c>
      <c r="Q327" s="191">
        <v>1.151696E-2</v>
      </c>
      <c r="R327" s="191">
        <f>Q327*H327</f>
        <v>0.2745643264</v>
      </c>
      <c r="S327" s="191">
        <v>0</v>
      </c>
      <c r="T327" s="192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93" t="s">
        <v>228</v>
      </c>
      <c r="AT327" s="193" t="s">
        <v>223</v>
      </c>
      <c r="AU327" s="193" t="s">
        <v>95</v>
      </c>
      <c r="AY327" s="20" t="s">
        <v>221</v>
      </c>
      <c r="BE327" s="194">
        <f>IF(N327="základní",J327,0)</f>
        <v>0</v>
      </c>
      <c r="BF327" s="194">
        <f>IF(N327="snížená",J327,0)</f>
        <v>0</v>
      </c>
      <c r="BG327" s="194">
        <f>IF(N327="zákl. přenesená",J327,0)</f>
        <v>0</v>
      </c>
      <c r="BH327" s="194">
        <f>IF(N327="sníž. přenesená",J327,0)</f>
        <v>0</v>
      </c>
      <c r="BI327" s="194">
        <f>IF(N327="nulová",J327,0)</f>
        <v>0</v>
      </c>
      <c r="BJ327" s="20" t="s">
        <v>80</v>
      </c>
      <c r="BK327" s="194">
        <f>ROUND(I327*H327,2)</f>
        <v>0</v>
      </c>
      <c r="BL327" s="20" t="s">
        <v>228</v>
      </c>
      <c r="BM327" s="193" t="s">
        <v>511</v>
      </c>
    </row>
    <row r="328" spans="1:65" s="2" customFormat="1" ht="48.75">
      <c r="A328" s="37"/>
      <c r="B328" s="38"/>
      <c r="C328" s="39"/>
      <c r="D328" s="195" t="s">
        <v>230</v>
      </c>
      <c r="E328" s="39"/>
      <c r="F328" s="196" t="s">
        <v>512</v>
      </c>
      <c r="G328" s="39"/>
      <c r="H328" s="39"/>
      <c r="I328" s="197"/>
      <c r="J328" s="39"/>
      <c r="K328" s="39"/>
      <c r="L328" s="42"/>
      <c r="M328" s="198"/>
      <c r="N328" s="199"/>
      <c r="O328" s="67"/>
      <c r="P328" s="67"/>
      <c r="Q328" s="67"/>
      <c r="R328" s="67"/>
      <c r="S328" s="67"/>
      <c r="T328" s="68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20" t="s">
        <v>230</v>
      </c>
      <c r="AU328" s="20" t="s">
        <v>95</v>
      </c>
    </row>
    <row r="329" spans="1:65" s="2" customFormat="1">
      <c r="A329" s="37"/>
      <c r="B329" s="38"/>
      <c r="C329" s="39"/>
      <c r="D329" s="200" t="s">
        <v>232</v>
      </c>
      <c r="E329" s="39"/>
      <c r="F329" s="201" t="s">
        <v>513</v>
      </c>
      <c r="G329" s="39"/>
      <c r="H329" s="39"/>
      <c r="I329" s="197"/>
      <c r="J329" s="39"/>
      <c r="K329" s="39"/>
      <c r="L329" s="42"/>
      <c r="M329" s="198"/>
      <c r="N329" s="199"/>
      <c r="O329" s="67"/>
      <c r="P329" s="67"/>
      <c r="Q329" s="67"/>
      <c r="R329" s="67"/>
      <c r="S329" s="67"/>
      <c r="T329" s="68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20" t="s">
        <v>232</v>
      </c>
      <c r="AU329" s="20" t="s">
        <v>95</v>
      </c>
    </row>
    <row r="330" spans="1:65" s="13" customFormat="1">
      <c r="B330" s="202"/>
      <c r="C330" s="203"/>
      <c r="D330" s="195" t="s">
        <v>234</v>
      </c>
      <c r="E330" s="204" t="s">
        <v>19</v>
      </c>
      <c r="F330" s="205" t="s">
        <v>514</v>
      </c>
      <c r="G330" s="203"/>
      <c r="H330" s="206">
        <v>23.84</v>
      </c>
      <c r="I330" s="207"/>
      <c r="J330" s="203"/>
      <c r="K330" s="203"/>
      <c r="L330" s="208"/>
      <c r="M330" s="209"/>
      <c r="N330" s="210"/>
      <c r="O330" s="210"/>
      <c r="P330" s="210"/>
      <c r="Q330" s="210"/>
      <c r="R330" s="210"/>
      <c r="S330" s="210"/>
      <c r="T330" s="211"/>
      <c r="AT330" s="212" t="s">
        <v>234</v>
      </c>
      <c r="AU330" s="212" t="s">
        <v>95</v>
      </c>
      <c r="AV330" s="13" t="s">
        <v>82</v>
      </c>
      <c r="AW330" s="13" t="s">
        <v>33</v>
      </c>
      <c r="AX330" s="13" t="s">
        <v>80</v>
      </c>
      <c r="AY330" s="212" t="s">
        <v>221</v>
      </c>
    </row>
    <row r="331" spans="1:65" s="2" customFormat="1" ht="24.2" customHeight="1">
      <c r="A331" s="37"/>
      <c r="B331" s="38"/>
      <c r="C331" s="234" t="s">
        <v>515</v>
      </c>
      <c r="D331" s="234" t="s">
        <v>295</v>
      </c>
      <c r="E331" s="235" t="s">
        <v>516</v>
      </c>
      <c r="F331" s="236" t="s">
        <v>517</v>
      </c>
      <c r="G331" s="237" t="s">
        <v>226</v>
      </c>
      <c r="H331" s="238">
        <v>25.032</v>
      </c>
      <c r="I331" s="239"/>
      <c r="J331" s="240">
        <f>ROUND(I331*H331,2)</f>
        <v>0</v>
      </c>
      <c r="K331" s="236" t="s">
        <v>227</v>
      </c>
      <c r="L331" s="241"/>
      <c r="M331" s="242" t="s">
        <v>19</v>
      </c>
      <c r="N331" s="243" t="s">
        <v>43</v>
      </c>
      <c r="O331" s="67"/>
      <c r="P331" s="191">
        <f>O331*H331</f>
        <v>0</v>
      </c>
      <c r="Q331" s="191">
        <v>1.55E-2</v>
      </c>
      <c r="R331" s="191">
        <f>Q331*H331</f>
        <v>0.38799600000000001</v>
      </c>
      <c r="S331" s="191">
        <v>0</v>
      </c>
      <c r="T331" s="192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93" t="s">
        <v>279</v>
      </c>
      <c r="AT331" s="193" t="s">
        <v>295</v>
      </c>
      <c r="AU331" s="193" t="s">
        <v>95</v>
      </c>
      <c r="AY331" s="20" t="s">
        <v>221</v>
      </c>
      <c r="BE331" s="194">
        <f>IF(N331="základní",J331,0)</f>
        <v>0</v>
      </c>
      <c r="BF331" s="194">
        <f>IF(N331="snížená",J331,0)</f>
        <v>0</v>
      </c>
      <c r="BG331" s="194">
        <f>IF(N331="zákl. přenesená",J331,0)</f>
        <v>0</v>
      </c>
      <c r="BH331" s="194">
        <f>IF(N331="sníž. přenesená",J331,0)</f>
        <v>0</v>
      </c>
      <c r="BI331" s="194">
        <f>IF(N331="nulová",J331,0)</f>
        <v>0</v>
      </c>
      <c r="BJ331" s="20" t="s">
        <v>80</v>
      </c>
      <c r="BK331" s="194">
        <f>ROUND(I331*H331,2)</f>
        <v>0</v>
      </c>
      <c r="BL331" s="20" t="s">
        <v>228</v>
      </c>
      <c r="BM331" s="193" t="s">
        <v>518</v>
      </c>
    </row>
    <row r="332" spans="1:65" s="2" customFormat="1" ht="19.5">
      <c r="A332" s="37"/>
      <c r="B332" s="38"/>
      <c r="C332" s="39"/>
      <c r="D332" s="195" t="s">
        <v>230</v>
      </c>
      <c r="E332" s="39"/>
      <c r="F332" s="196" t="s">
        <v>517</v>
      </c>
      <c r="G332" s="39"/>
      <c r="H332" s="39"/>
      <c r="I332" s="197"/>
      <c r="J332" s="39"/>
      <c r="K332" s="39"/>
      <c r="L332" s="42"/>
      <c r="M332" s="198"/>
      <c r="N332" s="199"/>
      <c r="O332" s="67"/>
      <c r="P332" s="67"/>
      <c r="Q332" s="67"/>
      <c r="R332" s="67"/>
      <c r="S332" s="67"/>
      <c r="T332" s="68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20" t="s">
        <v>230</v>
      </c>
      <c r="AU332" s="20" t="s">
        <v>95</v>
      </c>
    </row>
    <row r="333" spans="1:65" s="13" customFormat="1">
      <c r="B333" s="202"/>
      <c r="C333" s="203"/>
      <c r="D333" s="195" t="s">
        <v>234</v>
      </c>
      <c r="E333" s="203"/>
      <c r="F333" s="205" t="s">
        <v>519</v>
      </c>
      <c r="G333" s="203"/>
      <c r="H333" s="206">
        <v>25.032</v>
      </c>
      <c r="I333" s="207"/>
      <c r="J333" s="203"/>
      <c r="K333" s="203"/>
      <c r="L333" s="208"/>
      <c r="M333" s="209"/>
      <c r="N333" s="210"/>
      <c r="O333" s="210"/>
      <c r="P333" s="210"/>
      <c r="Q333" s="210"/>
      <c r="R333" s="210"/>
      <c r="S333" s="210"/>
      <c r="T333" s="211"/>
      <c r="AT333" s="212" t="s">
        <v>234</v>
      </c>
      <c r="AU333" s="212" t="s">
        <v>95</v>
      </c>
      <c r="AV333" s="13" t="s">
        <v>82</v>
      </c>
      <c r="AW333" s="13" t="s">
        <v>4</v>
      </c>
      <c r="AX333" s="13" t="s">
        <v>80</v>
      </c>
      <c r="AY333" s="212" t="s">
        <v>221</v>
      </c>
    </row>
    <row r="334" spans="1:65" s="2" customFormat="1" ht="49.15" customHeight="1">
      <c r="A334" s="37"/>
      <c r="B334" s="38"/>
      <c r="C334" s="182" t="s">
        <v>520</v>
      </c>
      <c r="D334" s="182" t="s">
        <v>223</v>
      </c>
      <c r="E334" s="183" t="s">
        <v>521</v>
      </c>
      <c r="F334" s="184" t="s">
        <v>522</v>
      </c>
      <c r="G334" s="185" t="s">
        <v>226</v>
      </c>
      <c r="H334" s="186">
        <v>56.781999999999996</v>
      </c>
      <c r="I334" s="187"/>
      <c r="J334" s="188">
        <f>ROUND(I334*H334,2)</f>
        <v>0</v>
      </c>
      <c r="K334" s="184" t="s">
        <v>227</v>
      </c>
      <c r="L334" s="42"/>
      <c r="M334" s="189" t="s">
        <v>19</v>
      </c>
      <c r="N334" s="190" t="s">
        <v>43</v>
      </c>
      <c r="O334" s="67"/>
      <c r="P334" s="191">
        <f>O334*H334</f>
        <v>0</v>
      </c>
      <c r="Q334" s="191">
        <v>1.167696E-2</v>
      </c>
      <c r="R334" s="191">
        <f>Q334*H334</f>
        <v>0.66304114271999992</v>
      </c>
      <c r="S334" s="191">
        <v>0</v>
      </c>
      <c r="T334" s="192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93" t="s">
        <v>228</v>
      </c>
      <c r="AT334" s="193" t="s">
        <v>223</v>
      </c>
      <c r="AU334" s="193" t="s">
        <v>95</v>
      </c>
      <c r="AY334" s="20" t="s">
        <v>221</v>
      </c>
      <c r="BE334" s="194">
        <f>IF(N334="základní",J334,0)</f>
        <v>0</v>
      </c>
      <c r="BF334" s="194">
        <f>IF(N334="snížená",J334,0)</f>
        <v>0</v>
      </c>
      <c r="BG334" s="194">
        <f>IF(N334="zákl. přenesená",J334,0)</f>
        <v>0</v>
      </c>
      <c r="BH334" s="194">
        <f>IF(N334="sníž. přenesená",J334,0)</f>
        <v>0</v>
      </c>
      <c r="BI334" s="194">
        <f>IF(N334="nulová",J334,0)</f>
        <v>0</v>
      </c>
      <c r="BJ334" s="20" t="s">
        <v>80</v>
      </c>
      <c r="BK334" s="194">
        <f>ROUND(I334*H334,2)</f>
        <v>0</v>
      </c>
      <c r="BL334" s="20" t="s">
        <v>228</v>
      </c>
      <c r="BM334" s="193" t="s">
        <v>523</v>
      </c>
    </row>
    <row r="335" spans="1:65" s="2" customFormat="1" ht="48.75">
      <c r="A335" s="37"/>
      <c r="B335" s="38"/>
      <c r="C335" s="39"/>
      <c r="D335" s="195" t="s">
        <v>230</v>
      </c>
      <c r="E335" s="39"/>
      <c r="F335" s="196" t="s">
        <v>524</v>
      </c>
      <c r="G335" s="39"/>
      <c r="H335" s="39"/>
      <c r="I335" s="197"/>
      <c r="J335" s="39"/>
      <c r="K335" s="39"/>
      <c r="L335" s="42"/>
      <c r="M335" s="198"/>
      <c r="N335" s="199"/>
      <c r="O335" s="67"/>
      <c r="P335" s="67"/>
      <c r="Q335" s="67"/>
      <c r="R335" s="67"/>
      <c r="S335" s="67"/>
      <c r="T335" s="68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20" t="s">
        <v>230</v>
      </c>
      <c r="AU335" s="20" t="s">
        <v>95</v>
      </c>
    </row>
    <row r="336" spans="1:65" s="2" customFormat="1">
      <c r="A336" s="37"/>
      <c r="B336" s="38"/>
      <c r="C336" s="39"/>
      <c r="D336" s="200" t="s">
        <v>232</v>
      </c>
      <c r="E336" s="39"/>
      <c r="F336" s="201" t="s">
        <v>525</v>
      </c>
      <c r="G336" s="39"/>
      <c r="H336" s="39"/>
      <c r="I336" s="197"/>
      <c r="J336" s="39"/>
      <c r="K336" s="39"/>
      <c r="L336" s="42"/>
      <c r="M336" s="198"/>
      <c r="N336" s="199"/>
      <c r="O336" s="67"/>
      <c r="P336" s="67"/>
      <c r="Q336" s="67"/>
      <c r="R336" s="67"/>
      <c r="S336" s="67"/>
      <c r="T336" s="68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20" t="s">
        <v>232</v>
      </c>
      <c r="AU336" s="20" t="s">
        <v>95</v>
      </c>
    </row>
    <row r="337" spans="1:65" s="13" customFormat="1">
      <c r="B337" s="202"/>
      <c r="C337" s="203"/>
      <c r="D337" s="195" t="s">
        <v>234</v>
      </c>
      <c r="E337" s="204" t="s">
        <v>19</v>
      </c>
      <c r="F337" s="205" t="s">
        <v>526</v>
      </c>
      <c r="G337" s="203"/>
      <c r="H337" s="206">
        <v>56.781999999999996</v>
      </c>
      <c r="I337" s="207"/>
      <c r="J337" s="203"/>
      <c r="K337" s="203"/>
      <c r="L337" s="208"/>
      <c r="M337" s="209"/>
      <c r="N337" s="210"/>
      <c r="O337" s="210"/>
      <c r="P337" s="210"/>
      <c r="Q337" s="210"/>
      <c r="R337" s="210"/>
      <c r="S337" s="210"/>
      <c r="T337" s="211"/>
      <c r="AT337" s="212" t="s">
        <v>234</v>
      </c>
      <c r="AU337" s="212" t="s">
        <v>95</v>
      </c>
      <c r="AV337" s="13" t="s">
        <v>82</v>
      </c>
      <c r="AW337" s="13" t="s">
        <v>33</v>
      </c>
      <c r="AX337" s="13" t="s">
        <v>80</v>
      </c>
      <c r="AY337" s="212" t="s">
        <v>221</v>
      </c>
    </row>
    <row r="338" spans="1:65" s="2" customFormat="1" ht="24.2" customHeight="1">
      <c r="A338" s="37"/>
      <c r="B338" s="38"/>
      <c r="C338" s="234" t="s">
        <v>527</v>
      </c>
      <c r="D338" s="234" t="s">
        <v>295</v>
      </c>
      <c r="E338" s="235" t="s">
        <v>528</v>
      </c>
      <c r="F338" s="236" t="s">
        <v>529</v>
      </c>
      <c r="G338" s="237" t="s">
        <v>226</v>
      </c>
      <c r="H338" s="238">
        <v>59.621000000000002</v>
      </c>
      <c r="I338" s="239"/>
      <c r="J338" s="240">
        <f>ROUND(I338*H338,2)</f>
        <v>0</v>
      </c>
      <c r="K338" s="236" t="s">
        <v>227</v>
      </c>
      <c r="L338" s="241"/>
      <c r="M338" s="242" t="s">
        <v>19</v>
      </c>
      <c r="N338" s="243" t="s">
        <v>43</v>
      </c>
      <c r="O338" s="67"/>
      <c r="P338" s="191">
        <f>O338*H338</f>
        <v>0</v>
      </c>
      <c r="Q338" s="191">
        <v>3.1E-2</v>
      </c>
      <c r="R338" s="191">
        <f>Q338*H338</f>
        <v>1.8482510000000001</v>
      </c>
      <c r="S338" s="191">
        <v>0</v>
      </c>
      <c r="T338" s="192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93" t="s">
        <v>279</v>
      </c>
      <c r="AT338" s="193" t="s">
        <v>295</v>
      </c>
      <c r="AU338" s="193" t="s">
        <v>95</v>
      </c>
      <c r="AY338" s="20" t="s">
        <v>221</v>
      </c>
      <c r="BE338" s="194">
        <f>IF(N338="základní",J338,0)</f>
        <v>0</v>
      </c>
      <c r="BF338" s="194">
        <f>IF(N338="snížená",J338,0)</f>
        <v>0</v>
      </c>
      <c r="BG338" s="194">
        <f>IF(N338="zákl. přenesená",J338,0)</f>
        <v>0</v>
      </c>
      <c r="BH338" s="194">
        <f>IF(N338="sníž. přenesená",J338,0)</f>
        <v>0</v>
      </c>
      <c r="BI338" s="194">
        <f>IF(N338="nulová",J338,0)</f>
        <v>0</v>
      </c>
      <c r="BJ338" s="20" t="s">
        <v>80</v>
      </c>
      <c r="BK338" s="194">
        <f>ROUND(I338*H338,2)</f>
        <v>0</v>
      </c>
      <c r="BL338" s="20" t="s">
        <v>228</v>
      </c>
      <c r="BM338" s="193" t="s">
        <v>530</v>
      </c>
    </row>
    <row r="339" spans="1:65" s="2" customFormat="1" ht="19.5">
      <c r="A339" s="37"/>
      <c r="B339" s="38"/>
      <c r="C339" s="39"/>
      <c r="D339" s="195" t="s">
        <v>230</v>
      </c>
      <c r="E339" s="39"/>
      <c r="F339" s="196" t="s">
        <v>529</v>
      </c>
      <c r="G339" s="39"/>
      <c r="H339" s="39"/>
      <c r="I339" s="197"/>
      <c r="J339" s="39"/>
      <c r="K339" s="39"/>
      <c r="L339" s="42"/>
      <c r="M339" s="198"/>
      <c r="N339" s="199"/>
      <c r="O339" s="67"/>
      <c r="P339" s="67"/>
      <c r="Q339" s="67"/>
      <c r="R339" s="67"/>
      <c r="S339" s="67"/>
      <c r="T339" s="68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20" t="s">
        <v>230</v>
      </c>
      <c r="AU339" s="20" t="s">
        <v>95</v>
      </c>
    </row>
    <row r="340" spans="1:65" s="13" customFormat="1">
      <c r="B340" s="202"/>
      <c r="C340" s="203"/>
      <c r="D340" s="195" t="s">
        <v>234</v>
      </c>
      <c r="E340" s="203"/>
      <c r="F340" s="205" t="s">
        <v>531</v>
      </c>
      <c r="G340" s="203"/>
      <c r="H340" s="206">
        <v>59.621000000000002</v>
      </c>
      <c r="I340" s="207"/>
      <c r="J340" s="203"/>
      <c r="K340" s="203"/>
      <c r="L340" s="208"/>
      <c r="M340" s="209"/>
      <c r="N340" s="210"/>
      <c r="O340" s="210"/>
      <c r="P340" s="210"/>
      <c r="Q340" s="210"/>
      <c r="R340" s="210"/>
      <c r="S340" s="210"/>
      <c r="T340" s="211"/>
      <c r="AT340" s="212" t="s">
        <v>234</v>
      </c>
      <c r="AU340" s="212" t="s">
        <v>95</v>
      </c>
      <c r="AV340" s="13" t="s">
        <v>82</v>
      </c>
      <c r="AW340" s="13" t="s">
        <v>4</v>
      </c>
      <c r="AX340" s="13" t="s">
        <v>80</v>
      </c>
      <c r="AY340" s="212" t="s">
        <v>221</v>
      </c>
    </row>
    <row r="341" spans="1:65" s="2" customFormat="1" ht="24.2" customHeight="1">
      <c r="A341" s="37"/>
      <c r="B341" s="38"/>
      <c r="C341" s="182" t="s">
        <v>532</v>
      </c>
      <c r="D341" s="182" t="s">
        <v>223</v>
      </c>
      <c r="E341" s="183" t="s">
        <v>533</v>
      </c>
      <c r="F341" s="184" t="s">
        <v>534</v>
      </c>
      <c r="G341" s="185" t="s">
        <v>305</v>
      </c>
      <c r="H341" s="186">
        <v>61.72</v>
      </c>
      <c r="I341" s="187"/>
      <c r="J341" s="188">
        <f>ROUND(I341*H341,2)</f>
        <v>0</v>
      </c>
      <c r="K341" s="184" t="s">
        <v>227</v>
      </c>
      <c r="L341" s="42"/>
      <c r="M341" s="189" t="s">
        <v>19</v>
      </c>
      <c r="N341" s="190" t="s">
        <v>43</v>
      </c>
      <c r="O341" s="67"/>
      <c r="P341" s="191">
        <f>O341*H341</f>
        <v>0</v>
      </c>
      <c r="Q341" s="191">
        <v>3.0000000000000001E-5</v>
      </c>
      <c r="R341" s="191">
        <f>Q341*H341</f>
        <v>1.8516000000000001E-3</v>
      </c>
      <c r="S341" s="191">
        <v>0</v>
      </c>
      <c r="T341" s="192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3" t="s">
        <v>228</v>
      </c>
      <c r="AT341" s="193" t="s">
        <v>223</v>
      </c>
      <c r="AU341" s="193" t="s">
        <v>95</v>
      </c>
      <c r="AY341" s="20" t="s">
        <v>221</v>
      </c>
      <c r="BE341" s="194">
        <f>IF(N341="základní",J341,0)</f>
        <v>0</v>
      </c>
      <c r="BF341" s="194">
        <f>IF(N341="snížená",J341,0)</f>
        <v>0</v>
      </c>
      <c r="BG341" s="194">
        <f>IF(N341="zákl. přenesená",J341,0)</f>
        <v>0</v>
      </c>
      <c r="BH341" s="194">
        <f>IF(N341="sníž. přenesená",J341,0)</f>
        <v>0</v>
      </c>
      <c r="BI341" s="194">
        <f>IF(N341="nulová",J341,0)</f>
        <v>0</v>
      </c>
      <c r="BJ341" s="20" t="s">
        <v>80</v>
      </c>
      <c r="BK341" s="194">
        <f>ROUND(I341*H341,2)</f>
        <v>0</v>
      </c>
      <c r="BL341" s="20" t="s">
        <v>228</v>
      </c>
      <c r="BM341" s="193" t="s">
        <v>535</v>
      </c>
    </row>
    <row r="342" spans="1:65" s="2" customFormat="1" ht="19.5">
      <c r="A342" s="37"/>
      <c r="B342" s="38"/>
      <c r="C342" s="39"/>
      <c r="D342" s="195" t="s">
        <v>230</v>
      </c>
      <c r="E342" s="39"/>
      <c r="F342" s="196" t="s">
        <v>536</v>
      </c>
      <c r="G342" s="39"/>
      <c r="H342" s="39"/>
      <c r="I342" s="197"/>
      <c r="J342" s="39"/>
      <c r="K342" s="39"/>
      <c r="L342" s="42"/>
      <c r="M342" s="198"/>
      <c r="N342" s="199"/>
      <c r="O342" s="67"/>
      <c r="P342" s="67"/>
      <c r="Q342" s="67"/>
      <c r="R342" s="67"/>
      <c r="S342" s="67"/>
      <c r="T342" s="68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20" t="s">
        <v>230</v>
      </c>
      <c r="AU342" s="20" t="s">
        <v>95</v>
      </c>
    </row>
    <row r="343" spans="1:65" s="2" customFormat="1">
      <c r="A343" s="37"/>
      <c r="B343" s="38"/>
      <c r="C343" s="39"/>
      <c r="D343" s="200" t="s">
        <v>232</v>
      </c>
      <c r="E343" s="39"/>
      <c r="F343" s="201" t="s">
        <v>537</v>
      </c>
      <c r="G343" s="39"/>
      <c r="H343" s="39"/>
      <c r="I343" s="197"/>
      <c r="J343" s="39"/>
      <c r="K343" s="39"/>
      <c r="L343" s="42"/>
      <c r="M343" s="198"/>
      <c r="N343" s="199"/>
      <c r="O343" s="67"/>
      <c r="P343" s="67"/>
      <c r="Q343" s="67"/>
      <c r="R343" s="67"/>
      <c r="S343" s="67"/>
      <c r="T343" s="68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20" t="s">
        <v>232</v>
      </c>
      <c r="AU343" s="20" t="s">
        <v>95</v>
      </c>
    </row>
    <row r="344" spans="1:65" s="13" customFormat="1">
      <c r="B344" s="202"/>
      <c r="C344" s="203"/>
      <c r="D344" s="195" t="s">
        <v>234</v>
      </c>
      <c r="E344" s="204" t="s">
        <v>19</v>
      </c>
      <c r="F344" s="205" t="s">
        <v>538</v>
      </c>
      <c r="G344" s="203"/>
      <c r="H344" s="206">
        <v>61.72</v>
      </c>
      <c r="I344" s="207"/>
      <c r="J344" s="203"/>
      <c r="K344" s="203"/>
      <c r="L344" s="208"/>
      <c r="M344" s="209"/>
      <c r="N344" s="210"/>
      <c r="O344" s="210"/>
      <c r="P344" s="210"/>
      <c r="Q344" s="210"/>
      <c r="R344" s="210"/>
      <c r="S344" s="210"/>
      <c r="T344" s="211"/>
      <c r="AT344" s="212" t="s">
        <v>234</v>
      </c>
      <c r="AU344" s="212" t="s">
        <v>95</v>
      </c>
      <c r="AV344" s="13" t="s">
        <v>82</v>
      </c>
      <c r="AW344" s="13" t="s">
        <v>33</v>
      </c>
      <c r="AX344" s="13" t="s">
        <v>80</v>
      </c>
      <c r="AY344" s="212" t="s">
        <v>221</v>
      </c>
    </row>
    <row r="345" spans="1:65" s="2" customFormat="1" ht="24.2" customHeight="1">
      <c r="A345" s="37"/>
      <c r="B345" s="38"/>
      <c r="C345" s="234" t="s">
        <v>539</v>
      </c>
      <c r="D345" s="234" t="s">
        <v>295</v>
      </c>
      <c r="E345" s="235" t="s">
        <v>540</v>
      </c>
      <c r="F345" s="236" t="s">
        <v>541</v>
      </c>
      <c r="G345" s="237" t="s">
        <v>305</v>
      </c>
      <c r="H345" s="238">
        <v>64.805999999999997</v>
      </c>
      <c r="I345" s="239"/>
      <c r="J345" s="240">
        <f>ROUND(I345*H345,2)</f>
        <v>0</v>
      </c>
      <c r="K345" s="236" t="s">
        <v>227</v>
      </c>
      <c r="L345" s="241"/>
      <c r="M345" s="242" t="s">
        <v>19</v>
      </c>
      <c r="N345" s="243" t="s">
        <v>43</v>
      </c>
      <c r="O345" s="67"/>
      <c r="P345" s="191">
        <f>O345*H345</f>
        <v>0</v>
      </c>
      <c r="Q345" s="191">
        <v>3.2000000000000003E-4</v>
      </c>
      <c r="R345" s="191">
        <f>Q345*H345</f>
        <v>2.073792E-2</v>
      </c>
      <c r="S345" s="191">
        <v>0</v>
      </c>
      <c r="T345" s="192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93" t="s">
        <v>279</v>
      </c>
      <c r="AT345" s="193" t="s">
        <v>295</v>
      </c>
      <c r="AU345" s="193" t="s">
        <v>95</v>
      </c>
      <c r="AY345" s="20" t="s">
        <v>221</v>
      </c>
      <c r="BE345" s="194">
        <f>IF(N345="základní",J345,0)</f>
        <v>0</v>
      </c>
      <c r="BF345" s="194">
        <f>IF(N345="snížená",J345,0)</f>
        <v>0</v>
      </c>
      <c r="BG345" s="194">
        <f>IF(N345="zákl. přenesená",J345,0)</f>
        <v>0</v>
      </c>
      <c r="BH345" s="194">
        <f>IF(N345="sníž. přenesená",J345,0)</f>
        <v>0</v>
      </c>
      <c r="BI345" s="194">
        <f>IF(N345="nulová",J345,0)</f>
        <v>0</v>
      </c>
      <c r="BJ345" s="20" t="s">
        <v>80</v>
      </c>
      <c r="BK345" s="194">
        <f>ROUND(I345*H345,2)</f>
        <v>0</v>
      </c>
      <c r="BL345" s="20" t="s">
        <v>228</v>
      </c>
      <c r="BM345" s="193" t="s">
        <v>542</v>
      </c>
    </row>
    <row r="346" spans="1:65" s="2" customFormat="1">
      <c r="A346" s="37"/>
      <c r="B346" s="38"/>
      <c r="C346" s="39"/>
      <c r="D346" s="195" t="s">
        <v>230</v>
      </c>
      <c r="E346" s="39"/>
      <c r="F346" s="196" t="s">
        <v>541</v>
      </c>
      <c r="G346" s="39"/>
      <c r="H346" s="39"/>
      <c r="I346" s="197"/>
      <c r="J346" s="39"/>
      <c r="K346" s="39"/>
      <c r="L346" s="42"/>
      <c r="M346" s="198"/>
      <c r="N346" s="199"/>
      <c r="O346" s="67"/>
      <c r="P346" s="67"/>
      <c r="Q346" s="67"/>
      <c r="R346" s="67"/>
      <c r="S346" s="67"/>
      <c r="T346" s="68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20" t="s">
        <v>230</v>
      </c>
      <c r="AU346" s="20" t="s">
        <v>95</v>
      </c>
    </row>
    <row r="347" spans="1:65" s="13" customFormat="1">
      <c r="B347" s="202"/>
      <c r="C347" s="203"/>
      <c r="D347" s="195" t="s">
        <v>234</v>
      </c>
      <c r="E347" s="203"/>
      <c r="F347" s="205" t="s">
        <v>543</v>
      </c>
      <c r="G347" s="203"/>
      <c r="H347" s="206">
        <v>64.805999999999997</v>
      </c>
      <c r="I347" s="207"/>
      <c r="J347" s="203"/>
      <c r="K347" s="203"/>
      <c r="L347" s="208"/>
      <c r="M347" s="209"/>
      <c r="N347" s="210"/>
      <c r="O347" s="210"/>
      <c r="P347" s="210"/>
      <c r="Q347" s="210"/>
      <c r="R347" s="210"/>
      <c r="S347" s="210"/>
      <c r="T347" s="211"/>
      <c r="AT347" s="212" t="s">
        <v>234</v>
      </c>
      <c r="AU347" s="212" t="s">
        <v>95</v>
      </c>
      <c r="AV347" s="13" t="s">
        <v>82</v>
      </c>
      <c r="AW347" s="13" t="s">
        <v>4</v>
      </c>
      <c r="AX347" s="13" t="s">
        <v>80</v>
      </c>
      <c r="AY347" s="212" t="s">
        <v>221</v>
      </c>
    </row>
    <row r="348" spans="1:65" s="2" customFormat="1" ht="16.5" customHeight="1">
      <c r="A348" s="37"/>
      <c r="B348" s="38"/>
      <c r="C348" s="182" t="s">
        <v>544</v>
      </c>
      <c r="D348" s="182" t="s">
        <v>223</v>
      </c>
      <c r="E348" s="183" t="s">
        <v>545</v>
      </c>
      <c r="F348" s="184" t="s">
        <v>546</v>
      </c>
      <c r="G348" s="185" t="s">
        <v>305</v>
      </c>
      <c r="H348" s="186">
        <v>455.36</v>
      </c>
      <c r="I348" s="187"/>
      <c r="J348" s="188">
        <f>ROUND(I348*H348,2)</f>
        <v>0</v>
      </c>
      <c r="K348" s="184" t="s">
        <v>227</v>
      </c>
      <c r="L348" s="42"/>
      <c r="M348" s="189" t="s">
        <v>19</v>
      </c>
      <c r="N348" s="190" t="s">
        <v>43</v>
      </c>
      <c r="O348" s="67"/>
      <c r="P348" s="191">
        <f>O348*H348</f>
        <v>0</v>
      </c>
      <c r="Q348" s="191">
        <v>0</v>
      </c>
      <c r="R348" s="191">
        <f>Q348*H348</f>
        <v>0</v>
      </c>
      <c r="S348" s="191">
        <v>0</v>
      </c>
      <c r="T348" s="192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93" t="s">
        <v>228</v>
      </c>
      <c r="AT348" s="193" t="s">
        <v>223</v>
      </c>
      <c r="AU348" s="193" t="s">
        <v>95</v>
      </c>
      <c r="AY348" s="20" t="s">
        <v>221</v>
      </c>
      <c r="BE348" s="194">
        <f>IF(N348="základní",J348,0)</f>
        <v>0</v>
      </c>
      <c r="BF348" s="194">
        <f>IF(N348="snížená",J348,0)</f>
        <v>0</v>
      </c>
      <c r="BG348" s="194">
        <f>IF(N348="zákl. přenesená",J348,0)</f>
        <v>0</v>
      </c>
      <c r="BH348" s="194">
        <f>IF(N348="sníž. přenesená",J348,0)</f>
        <v>0</v>
      </c>
      <c r="BI348" s="194">
        <f>IF(N348="nulová",J348,0)</f>
        <v>0</v>
      </c>
      <c r="BJ348" s="20" t="s">
        <v>80</v>
      </c>
      <c r="BK348" s="194">
        <f>ROUND(I348*H348,2)</f>
        <v>0</v>
      </c>
      <c r="BL348" s="20" t="s">
        <v>228</v>
      </c>
      <c r="BM348" s="193" t="s">
        <v>547</v>
      </c>
    </row>
    <row r="349" spans="1:65" s="2" customFormat="1" ht="19.5">
      <c r="A349" s="37"/>
      <c r="B349" s="38"/>
      <c r="C349" s="39"/>
      <c r="D349" s="195" t="s">
        <v>230</v>
      </c>
      <c r="E349" s="39"/>
      <c r="F349" s="196" t="s">
        <v>548</v>
      </c>
      <c r="G349" s="39"/>
      <c r="H349" s="39"/>
      <c r="I349" s="197"/>
      <c r="J349" s="39"/>
      <c r="K349" s="39"/>
      <c r="L349" s="42"/>
      <c r="M349" s="198"/>
      <c r="N349" s="199"/>
      <c r="O349" s="67"/>
      <c r="P349" s="67"/>
      <c r="Q349" s="67"/>
      <c r="R349" s="67"/>
      <c r="S349" s="67"/>
      <c r="T349" s="68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20" t="s">
        <v>230</v>
      </c>
      <c r="AU349" s="20" t="s">
        <v>95</v>
      </c>
    </row>
    <row r="350" spans="1:65" s="2" customFormat="1">
      <c r="A350" s="37"/>
      <c r="B350" s="38"/>
      <c r="C350" s="39"/>
      <c r="D350" s="200" t="s">
        <v>232</v>
      </c>
      <c r="E350" s="39"/>
      <c r="F350" s="201" t="s">
        <v>549</v>
      </c>
      <c r="G350" s="39"/>
      <c r="H350" s="39"/>
      <c r="I350" s="197"/>
      <c r="J350" s="39"/>
      <c r="K350" s="39"/>
      <c r="L350" s="42"/>
      <c r="M350" s="198"/>
      <c r="N350" s="199"/>
      <c r="O350" s="67"/>
      <c r="P350" s="67"/>
      <c r="Q350" s="67"/>
      <c r="R350" s="67"/>
      <c r="S350" s="67"/>
      <c r="T350" s="68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20" t="s">
        <v>232</v>
      </c>
      <c r="AU350" s="20" t="s">
        <v>95</v>
      </c>
    </row>
    <row r="351" spans="1:65" s="13" customFormat="1">
      <c r="B351" s="202"/>
      <c r="C351" s="203"/>
      <c r="D351" s="195" t="s">
        <v>234</v>
      </c>
      <c r="E351" s="204" t="s">
        <v>19</v>
      </c>
      <c r="F351" s="205" t="s">
        <v>550</v>
      </c>
      <c r="G351" s="203"/>
      <c r="H351" s="206">
        <v>455.36</v>
      </c>
      <c r="I351" s="207"/>
      <c r="J351" s="203"/>
      <c r="K351" s="203"/>
      <c r="L351" s="208"/>
      <c r="M351" s="209"/>
      <c r="N351" s="210"/>
      <c r="O351" s="210"/>
      <c r="P351" s="210"/>
      <c r="Q351" s="210"/>
      <c r="R351" s="210"/>
      <c r="S351" s="210"/>
      <c r="T351" s="211"/>
      <c r="AT351" s="212" t="s">
        <v>234</v>
      </c>
      <c r="AU351" s="212" t="s">
        <v>95</v>
      </c>
      <c r="AV351" s="13" t="s">
        <v>82</v>
      </c>
      <c r="AW351" s="13" t="s">
        <v>33</v>
      </c>
      <c r="AX351" s="13" t="s">
        <v>72</v>
      </c>
      <c r="AY351" s="212" t="s">
        <v>221</v>
      </c>
    </row>
    <row r="352" spans="1:65" s="15" customFormat="1">
      <c r="B352" s="223"/>
      <c r="C352" s="224"/>
      <c r="D352" s="195" t="s">
        <v>234</v>
      </c>
      <c r="E352" s="225" t="s">
        <v>19</v>
      </c>
      <c r="F352" s="226" t="s">
        <v>243</v>
      </c>
      <c r="G352" s="224"/>
      <c r="H352" s="227">
        <v>455.36</v>
      </c>
      <c r="I352" s="228"/>
      <c r="J352" s="224"/>
      <c r="K352" s="224"/>
      <c r="L352" s="229"/>
      <c r="M352" s="230"/>
      <c r="N352" s="231"/>
      <c r="O352" s="231"/>
      <c r="P352" s="231"/>
      <c r="Q352" s="231"/>
      <c r="R352" s="231"/>
      <c r="S352" s="231"/>
      <c r="T352" s="232"/>
      <c r="AT352" s="233" t="s">
        <v>234</v>
      </c>
      <c r="AU352" s="233" t="s">
        <v>95</v>
      </c>
      <c r="AV352" s="15" t="s">
        <v>228</v>
      </c>
      <c r="AW352" s="15" t="s">
        <v>33</v>
      </c>
      <c r="AX352" s="15" t="s">
        <v>80</v>
      </c>
      <c r="AY352" s="233" t="s">
        <v>221</v>
      </c>
    </row>
    <row r="353" spans="1:65" s="2" customFormat="1" ht="24.2" customHeight="1">
      <c r="A353" s="37"/>
      <c r="B353" s="38"/>
      <c r="C353" s="234" t="s">
        <v>551</v>
      </c>
      <c r="D353" s="234" t="s">
        <v>295</v>
      </c>
      <c r="E353" s="235" t="s">
        <v>552</v>
      </c>
      <c r="F353" s="236" t="s">
        <v>553</v>
      </c>
      <c r="G353" s="237" t="s">
        <v>305</v>
      </c>
      <c r="H353" s="238">
        <v>18.774000000000001</v>
      </c>
      <c r="I353" s="239"/>
      <c r="J353" s="240">
        <f>ROUND(I353*H353,2)</f>
        <v>0</v>
      </c>
      <c r="K353" s="236" t="s">
        <v>227</v>
      </c>
      <c r="L353" s="241"/>
      <c r="M353" s="242" t="s">
        <v>19</v>
      </c>
      <c r="N353" s="243" t="s">
        <v>43</v>
      </c>
      <c r="O353" s="67"/>
      <c r="P353" s="191">
        <f>O353*H353</f>
        <v>0</v>
      </c>
      <c r="Q353" s="191">
        <v>1.1E-4</v>
      </c>
      <c r="R353" s="191">
        <f>Q353*H353</f>
        <v>2.06514E-3</v>
      </c>
      <c r="S353" s="191">
        <v>0</v>
      </c>
      <c r="T353" s="192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93" t="s">
        <v>279</v>
      </c>
      <c r="AT353" s="193" t="s">
        <v>295</v>
      </c>
      <c r="AU353" s="193" t="s">
        <v>95</v>
      </c>
      <c r="AY353" s="20" t="s">
        <v>221</v>
      </c>
      <c r="BE353" s="194">
        <f>IF(N353="základní",J353,0)</f>
        <v>0</v>
      </c>
      <c r="BF353" s="194">
        <f>IF(N353="snížená",J353,0)</f>
        <v>0</v>
      </c>
      <c r="BG353" s="194">
        <f>IF(N353="zákl. přenesená",J353,0)</f>
        <v>0</v>
      </c>
      <c r="BH353" s="194">
        <f>IF(N353="sníž. přenesená",J353,0)</f>
        <v>0</v>
      </c>
      <c r="BI353" s="194">
        <f>IF(N353="nulová",J353,0)</f>
        <v>0</v>
      </c>
      <c r="BJ353" s="20" t="s">
        <v>80</v>
      </c>
      <c r="BK353" s="194">
        <f>ROUND(I353*H353,2)</f>
        <v>0</v>
      </c>
      <c r="BL353" s="20" t="s">
        <v>228</v>
      </c>
      <c r="BM353" s="193" t="s">
        <v>554</v>
      </c>
    </row>
    <row r="354" spans="1:65" s="2" customFormat="1">
      <c r="A354" s="37"/>
      <c r="B354" s="38"/>
      <c r="C354" s="39"/>
      <c r="D354" s="195" t="s">
        <v>230</v>
      </c>
      <c r="E354" s="39"/>
      <c r="F354" s="196" t="s">
        <v>553</v>
      </c>
      <c r="G354" s="39"/>
      <c r="H354" s="39"/>
      <c r="I354" s="197"/>
      <c r="J354" s="39"/>
      <c r="K354" s="39"/>
      <c r="L354" s="42"/>
      <c r="M354" s="198"/>
      <c r="N354" s="199"/>
      <c r="O354" s="67"/>
      <c r="P354" s="67"/>
      <c r="Q354" s="67"/>
      <c r="R354" s="67"/>
      <c r="S354" s="67"/>
      <c r="T354" s="68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20" t="s">
        <v>230</v>
      </c>
      <c r="AU354" s="20" t="s">
        <v>95</v>
      </c>
    </row>
    <row r="355" spans="1:65" s="13" customFormat="1">
      <c r="B355" s="202"/>
      <c r="C355" s="203"/>
      <c r="D355" s="195" t="s">
        <v>234</v>
      </c>
      <c r="E355" s="204" t="s">
        <v>19</v>
      </c>
      <c r="F355" s="205" t="s">
        <v>555</v>
      </c>
      <c r="G355" s="203"/>
      <c r="H355" s="206">
        <v>17.88</v>
      </c>
      <c r="I355" s="207"/>
      <c r="J355" s="203"/>
      <c r="K355" s="203"/>
      <c r="L355" s="208"/>
      <c r="M355" s="209"/>
      <c r="N355" s="210"/>
      <c r="O355" s="210"/>
      <c r="P355" s="210"/>
      <c r="Q355" s="210"/>
      <c r="R355" s="210"/>
      <c r="S355" s="210"/>
      <c r="T355" s="211"/>
      <c r="AT355" s="212" t="s">
        <v>234</v>
      </c>
      <c r="AU355" s="212" t="s">
        <v>95</v>
      </c>
      <c r="AV355" s="13" t="s">
        <v>82</v>
      </c>
      <c r="AW355" s="13" t="s">
        <v>33</v>
      </c>
      <c r="AX355" s="13" t="s">
        <v>72</v>
      </c>
      <c r="AY355" s="212" t="s">
        <v>221</v>
      </c>
    </row>
    <row r="356" spans="1:65" s="15" customFormat="1">
      <c r="B356" s="223"/>
      <c r="C356" s="224"/>
      <c r="D356" s="195" t="s">
        <v>234</v>
      </c>
      <c r="E356" s="225" t="s">
        <v>19</v>
      </c>
      <c r="F356" s="226" t="s">
        <v>243</v>
      </c>
      <c r="G356" s="224"/>
      <c r="H356" s="227">
        <v>17.88</v>
      </c>
      <c r="I356" s="228"/>
      <c r="J356" s="224"/>
      <c r="K356" s="224"/>
      <c r="L356" s="229"/>
      <c r="M356" s="230"/>
      <c r="N356" s="231"/>
      <c r="O356" s="231"/>
      <c r="P356" s="231"/>
      <c r="Q356" s="231"/>
      <c r="R356" s="231"/>
      <c r="S356" s="231"/>
      <c r="T356" s="232"/>
      <c r="AT356" s="233" t="s">
        <v>234</v>
      </c>
      <c r="AU356" s="233" t="s">
        <v>95</v>
      </c>
      <c r="AV356" s="15" t="s">
        <v>228</v>
      </c>
      <c r="AW356" s="15" t="s">
        <v>33</v>
      </c>
      <c r="AX356" s="15" t="s">
        <v>80</v>
      </c>
      <c r="AY356" s="233" t="s">
        <v>221</v>
      </c>
    </row>
    <row r="357" spans="1:65" s="13" customFormat="1">
      <c r="B357" s="202"/>
      <c r="C357" s="203"/>
      <c r="D357" s="195" t="s">
        <v>234</v>
      </c>
      <c r="E357" s="203"/>
      <c r="F357" s="205" t="s">
        <v>556</v>
      </c>
      <c r="G357" s="203"/>
      <c r="H357" s="206">
        <v>18.774000000000001</v>
      </c>
      <c r="I357" s="207"/>
      <c r="J357" s="203"/>
      <c r="K357" s="203"/>
      <c r="L357" s="208"/>
      <c r="M357" s="209"/>
      <c r="N357" s="210"/>
      <c r="O357" s="210"/>
      <c r="P357" s="210"/>
      <c r="Q357" s="210"/>
      <c r="R357" s="210"/>
      <c r="S357" s="210"/>
      <c r="T357" s="211"/>
      <c r="AT357" s="212" t="s">
        <v>234</v>
      </c>
      <c r="AU357" s="212" t="s">
        <v>95</v>
      </c>
      <c r="AV357" s="13" t="s">
        <v>82</v>
      </c>
      <c r="AW357" s="13" t="s">
        <v>4</v>
      </c>
      <c r="AX357" s="13" t="s">
        <v>80</v>
      </c>
      <c r="AY357" s="212" t="s">
        <v>221</v>
      </c>
    </row>
    <row r="358" spans="1:65" s="2" customFormat="1" ht="24.2" customHeight="1">
      <c r="A358" s="37"/>
      <c r="B358" s="38"/>
      <c r="C358" s="234" t="s">
        <v>557</v>
      </c>
      <c r="D358" s="234" t="s">
        <v>295</v>
      </c>
      <c r="E358" s="235" t="s">
        <v>558</v>
      </c>
      <c r="F358" s="236" t="s">
        <v>559</v>
      </c>
      <c r="G358" s="237" t="s">
        <v>305</v>
      </c>
      <c r="H358" s="238">
        <v>128.20500000000001</v>
      </c>
      <c r="I358" s="239"/>
      <c r="J358" s="240">
        <f>ROUND(I358*H358,2)</f>
        <v>0</v>
      </c>
      <c r="K358" s="236" t="s">
        <v>227</v>
      </c>
      <c r="L358" s="241"/>
      <c r="M358" s="242" t="s">
        <v>19</v>
      </c>
      <c r="N358" s="243" t="s">
        <v>43</v>
      </c>
      <c r="O358" s="67"/>
      <c r="P358" s="191">
        <f>O358*H358</f>
        <v>0</v>
      </c>
      <c r="Q358" s="191">
        <v>4.0000000000000003E-5</v>
      </c>
      <c r="R358" s="191">
        <f>Q358*H358</f>
        <v>5.1282000000000012E-3</v>
      </c>
      <c r="S358" s="191">
        <v>0</v>
      </c>
      <c r="T358" s="192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93" t="s">
        <v>279</v>
      </c>
      <c r="AT358" s="193" t="s">
        <v>295</v>
      </c>
      <c r="AU358" s="193" t="s">
        <v>95</v>
      </c>
      <c r="AY358" s="20" t="s">
        <v>221</v>
      </c>
      <c r="BE358" s="194">
        <f>IF(N358="základní",J358,0)</f>
        <v>0</v>
      </c>
      <c r="BF358" s="194">
        <f>IF(N358="snížená",J358,0)</f>
        <v>0</v>
      </c>
      <c r="BG358" s="194">
        <f>IF(N358="zákl. přenesená",J358,0)</f>
        <v>0</v>
      </c>
      <c r="BH358" s="194">
        <f>IF(N358="sníž. přenesená",J358,0)</f>
        <v>0</v>
      </c>
      <c r="BI358" s="194">
        <f>IF(N358="nulová",J358,0)</f>
        <v>0</v>
      </c>
      <c r="BJ358" s="20" t="s">
        <v>80</v>
      </c>
      <c r="BK358" s="194">
        <f>ROUND(I358*H358,2)</f>
        <v>0</v>
      </c>
      <c r="BL358" s="20" t="s">
        <v>228</v>
      </c>
      <c r="BM358" s="193" t="s">
        <v>560</v>
      </c>
    </row>
    <row r="359" spans="1:65" s="2" customFormat="1">
      <c r="A359" s="37"/>
      <c r="B359" s="38"/>
      <c r="C359" s="39"/>
      <c r="D359" s="195" t="s">
        <v>230</v>
      </c>
      <c r="E359" s="39"/>
      <c r="F359" s="196" t="s">
        <v>559</v>
      </c>
      <c r="G359" s="39"/>
      <c r="H359" s="39"/>
      <c r="I359" s="197"/>
      <c r="J359" s="39"/>
      <c r="K359" s="39"/>
      <c r="L359" s="42"/>
      <c r="M359" s="198"/>
      <c r="N359" s="199"/>
      <c r="O359" s="67"/>
      <c r="P359" s="67"/>
      <c r="Q359" s="67"/>
      <c r="R359" s="67"/>
      <c r="S359" s="67"/>
      <c r="T359" s="68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20" t="s">
        <v>230</v>
      </c>
      <c r="AU359" s="20" t="s">
        <v>95</v>
      </c>
    </row>
    <row r="360" spans="1:65" s="13" customFormat="1">
      <c r="B360" s="202"/>
      <c r="C360" s="203"/>
      <c r="D360" s="195" t="s">
        <v>234</v>
      </c>
      <c r="E360" s="204" t="s">
        <v>19</v>
      </c>
      <c r="F360" s="205" t="s">
        <v>561</v>
      </c>
      <c r="G360" s="203"/>
      <c r="H360" s="206">
        <v>122.1</v>
      </c>
      <c r="I360" s="207"/>
      <c r="J360" s="203"/>
      <c r="K360" s="203"/>
      <c r="L360" s="208"/>
      <c r="M360" s="209"/>
      <c r="N360" s="210"/>
      <c r="O360" s="210"/>
      <c r="P360" s="210"/>
      <c r="Q360" s="210"/>
      <c r="R360" s="210"/>
      <c r="S360" s="210"/>
      <c r="T360" s="211"/>
      <c r="AT360" s="212" t="s">
        <v>234</v>
      </c>
      <c r="AU360" s="212" t="s">
        <v>95</v>
      </c>
      <c r="AV360" s="13" t="s">
        <v>82</v>
      </c>
      <c r="AW360" s="13" t="s">
        <v>33</v>
      </c>
      <c r="AX360" s="13" t="s">
        <v>72</v>
      </c>
      <c r="AY360" s="212" t="s">
        <v>221</v>
      </c>
    </row>
    <row r="361" spans="1:65" s="15" customFormat="1">
      <c r="B361" s="223"/>
      <c r="C361" s="224"/>
      <c r="D361" s="195" t="s">
        <v>234</v>
      </c>
      <c r="E361" s="225" t="s">
        <v>19</v>
      </c>
      <c r="F361" s="226" t="s">
        <v>243</v>
      </c>
      <c r="G361" s="224"/>
      <c r="H361" s="227">
        <v>122.1</v>
      </c>
      <c r="I361" s="228"/>
      <c r="J361" s="224"/>
      <c r="K361" s="224"/>
      <c r="L361" s="229"/>
      <c r="M361" s="230"/>
      <c r="N361" s="231"/>
      <c r="O361" s="231"/>
      <c r="P361" s="231"/>
      <c r="Q361" s="231"/>
      <c r="R361" s="231"/>
      <c r="S361" s="231"/>
      <c r="T361" s="232"/>
      <c r="AT361" s="233" t="s">
        <v>234</v>
      </c>
      <c r="AU361" s="233" t="s">
        <v>95</v>
      </c>
      <c r="AV361" s="15" t="s">
        <v>228</v>
      </c>
      <c r="AW361" s="15" t="s">
        <v>33</v>
      </c>
      <c r="AX361" s="15" t="s">
        <v>80</v>
      </c>
      <c r="AY361" s="233" t="s">
        <v>221</v>
      </c>
    </row>
    <row r="362" spans="1:65" s="13" customFormat="1">
      <c r="B362" s="202"/>
      <c r="C362" s="203"/>
      <c r="D362" s="195" t="s">
        <v>234</v>
      </c>
      <c r="E362" s="203"/>
      <c r="F362" s="205" t="s">
        <v>562</v>
      </c>
      <c r="G362" s="203"/>
      <c r="H362" s="206">
        <v>128.20500000000001</v>
      </c>
      <c r="I362" s="207"/>
      <c r="J362" s="203"/>
      <c r="K362" s="203"/>
      <c r="L362" s="208"/>
      <c r="M362" s="209"/>
      <c r="N362" s="210"/>
      <c r="O362" s="210"/>
      <c r="P362" s="210"/>
      <c r="Q362" s="210"/>
      <c r="R362" s="210"/>
      <c r="S362" s="210"/>
      <c r="T362" s="211"/>
      <c r="AT362" s="212" t="s">
        <v>234</v>
      </c>
      <c r="AU362" s="212" t="s">
        <v>95</v>
      </c>
      <c r="AV362" s="13" t="s">
        <v>82</v>
      </c>
      <c r="AW362" s="13" t="s">
        <v>4</v>
      </c>
      <c r="AX362" s="13" t="s">
        <v>80</v>
      </c>
      <c r="AY362" s="212" t="s">
        <v>221</v>
      </c>
    </row>
    <row r="363" spans="1:65" s="2" customFormat="1" ht="24.2" customHeight="1">
      <c r="A363" s="37"/>
      <c r="B363" s="38"/>
      <c r="C363" s="234" t="s">
        <v>563</v>
      </c>
      <c r="D363" s="234" t="s">
        <v>295</v>
      </c>
      <c r="E363" s="235" t="s">
        <v>564</v>
      </c>
      <c r="F363" s="236" t="s">
        <v>565</v>
      </c>
      <c r="G363" s="237" t="s">
        <v>305</v>
      </c>
      <c r="H363" s="238">
        <v>15.015000000000001</v>
      </c>
      <c r="I363" s="239"/>
      <c r="J363" s="240">
        <f>ROUND(I363*H363,2)</f>
        <v>0</v>
      </c>
      <c r="K363" s="236" t="s">
        <v>227</v>
      </c>
      <c r="L363" s="241"/>
      <c r="M363" s="242" t="s">
        <v>19</v>
      </c>
      <c r="N363" s="243" t="s">
        <v>43</v>
      </c>
      <c r="O363" s="67"/>
      <c r="P363" s="191">
        <f>O363*H363</f>
        <v>0</v>
      </c>
      <c r="Q363" s="191">
        <v>2.0000000000000001E-4</v>
      </c>
      <c r="R363" s="191">
        <f>Q363*H363</f>
        <v>3.0030000000000005E-3</v>
      </c>
      <c r="S363" s="191">
        <v>0</v>
      </c>
      <c r="T363" s="192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193" t="s">
        <v>279</v>
      </c>
      <c r="AT363" s="193" t="s">
        <v>295</v>
      </c>
      <c r="AU363" s="193" t="s">
        <v>95</v>
      </c>
      <c r="AY363" s="20" t="s">
        <v>221</v>
      </c>
      <c r="BE363" s="194">
        <f>IF(N363="základní",J363,0)</f>
        <v>0</v>
      </c>
      <c r="BF363" s="194">
        <f>IF(N363="snížená",J363,0)</f>
        <v>0</v>
      </c>
      <c r="BG363" s="194">
        <f>IF(N363="zákl. přenesená",J363,0)</f>
        <v>0</v>
      </c>
      <c r="BH363" s="194">
        <f>IF(N363="sníž. přenesená",J363,0)</f>
        <v>0</v>
      </c>
      <c r="BI363" s="194">
        <f>IF(N363="nulová",J363,0)</f>
        <v>0</v>
      </c>
      <c r="BJ363" s="20" t="s">
        <v>80</v>
      </c>
      <c r="BK363" s="194">
        <f>ROUND(I363*H363,2)</f>
        <v>0</v>
      </c>
      <c r="BL363" s="20" t="s">
        <v>228</v>
      </c>
      <c r="BM363" s="193" t="s">
        <v>566</v>
      </c>
    </row>
    <row r="364" spans="1:65" s="2" customFormat="1" ht="19.5">
      <c r="A364" s="37"/>
      <c r="B364" s="38"/>
      <c r="C364" s="39"/>
      <c r="D364" s="195" t="s">
        <v>230</v>
      </c>
      <c r="E364" s="39"/>
      <c r="F364" s="196" t="s">
        <v>565</v>
      </c>
      <c r="G364" s="39"/>
      <c r="H364" s="39"/>
      <c r="I364" s="197"/>
      <c r="J364" s="39"/>
      <c r="K364" s="39"/>
      <c r="L364" s="42"/>
      <c r="M364" s="198"/>
      <c r="N364" s="199"/>
      <c r="O364" s="67"/>
      <c r="P364" s="67"/>
      <c r="Q364" s="67"/>
      <c r="R364" s="67"/>
      <c r="S364" s="67"/>
      <c r="T364" s="68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20" t="s">
        <v>230</v>
      </c>
      <c r="AU364" s="20" t="s">
        <v>95</v>
      </c>
    </row>
    <row r="365" spans="1:65" s="13" customFormat="1">
      <c r="B365" s="202"/>
      <c r="C365" s="203"/>
      <c r="D365" s="195" t="s">
        <v>234</v>
      </c>
      <c r="E365" s="204" t="s">
        <v>19</v>
      </c>
      <c r="F365" s="205" t="s">
        <v>567</v>
      </c>
      <c r="G365" s="203"/>
      <c r="H365" s="206">
        <v>14.3</v>
      </c>
      <c r="I365" s="207"/>
      <c r="J365" s="203"/>
      <c r="K365" s="203"/>
      <c r="L365" s="208"/>
      <c r="M365" s="209"/>
      <c r="N365" s="210"/>
      <c r="O365" s="210"/>
      <c r="P365" s="210"/>
      <c r="Q365" s="210"/>
      <c r="R365" s="210"/>
      <c r="S365" s="210"/>
      <c r="T365" s="211"/>
      <c r="AT365" s="212" t="s">
        <v>234</v>
      </c>
      <c r="AU365" s="212" t="s">
        <v>95</v>
      </c>
      <c r="AV365" s="13" t="s">
        <v>82</v>
      </c>
      <c r="AW365" s="13" t="s">
        <v>33</v>
      </c>
      <c r="AX365" s="13" t="s">
        <v>72</v>
      </c>
      <c r="AY365" s="212" t="s">
        <v>221</v>
      </c>
    </row>
    <row r="366" spans="1:65" s="15" customFormat="1">
      <c r="B366" s="223"/>
      <c r="C366" s="224"/>
      <c r="D366" s="195" t="s">
        <v>234</v>
      </c>
      <c r="E366" s="225" t="s">
        <v>19</v>
      </c>
      <c r="F366" s="226" t="s">
        <v>243</v>
      </c>
      <c r="G366" s="224"/>
      <c r="H366" s="227">
        <v>14.3</v>
      </c>
      <c r="I366" s="228"/>
      <c r="J366" s="224"/>
      <c r="K366" s="224"/>
      <c r="L366" s="229"/>
      <c r="M366" s="230"/>
      <c r="N366" s="231"/>
      <c r="O366" s="231"/>
      <c r="P366" s="231"/>
      <c r="Q366" s="231"/>
      <c r="R366" s="231"/>
      <c r="S366" s="231"/>
      <c r="T366" s="232"/>
      <c r="AT366" s="233" t="s">
        <v>234</v>
      </c>
      <c r="AU366" s="233" t="s">
        <v>95</v>
      </c>
      <c r="AV366" s="15" t="s">
        <v>228</v>
      </c>
      <c r="AW366" s="15" t="s">
        <v>33</v>
      </c>
      <c r="AX366" s="15" t="s">
        <v>80</v>
      </c>
      <c r="AY366" s="233" t="s">
        <v>221</v>
      </c>
    </row>
    <row r="367" spans="1:65" s="13" customFormat="1">
      <c r="B367" s="202"/>
      <c r="C367" s="203"/>
      <c r="D367" s="195" t="s">
        <v>234</v>
      </c>
      <c r="E367" s="203"/>
      <c r="F367" s="205" t="s">
        <v>568</v>
      </c>
      <c r="G367" s="203"/>
      <c r="H367" s="206">
        <v>15.015000000000001</v>
      </c>
      <c r="I367" s="207"/>
      <c r="J367" s="203"/>
      <c r="K367" s="203"/>
      <c r="L367" s="208"/>
      <c r="M367" s="209"/>
      <c r="N367" s="210"/>
      <c r="O367" s="210"/>
      <c r="P367" s="210"/>
      <c r="Q367" s="210"/>
      <c r="R367" s="210"/>
      <c r="S367" s="210"/>
      <c r="T367" s="211"/>
      <c r="AT367" s="212" t="s">
        <v>234</v>
      </c>
      <c r="AU367" s="212" t="s">
        <v>95</v>
      </c>
      <c r="AV367" s="13" t="s">
        <v>82</v>
      </c>
      <c r="AW367" s="13" t="s">
        <v>4</v>
      </c>
      <c r="AX367" s="13" t="s">
        <v>80</v>
      </c>
      <c r="AY367" s="212" t="s">
        <v>221</v>
      </c>
    </row>
    <row r="368" spans="1:65" s="2" customFormat="1" ht="24.2" customHeight="1">
      <c r="A368" s="37"/>
      <c r="B368" s="38"/>
      <c r="C368" s="234" t="s">
        <v>569</v>
      </c>
      <c r="D368" s="234" t="s">
        <v>295</v>
      </c>
      <c r="E368" s="235" t="s">
        <v>570</v>
      </c>
      <c r="F368" s="236" t="s">
        <v>571</v>
      </c>
      <c r="G368" s="237" t="s">
        <v>305</v>
      </c>
      <c r="H368" s="238">
        <v>60.101999999999997</v>
      </c>
      <c r="I368" s="239"/>
      <c r="J368" s="240">
        <f>ROUND(I368*H368,2)</f>
        <v>0</v>
      </c>
      <c r="K368" s="236" t="s">
        <v>227</v>
      </c>
      <c r="L368" s="241"/>
      <c r="M368" s="242" t="s">
        <v>19</v>
      </c>
      <c r="N368" s="243" t="s">
        <v>43</v>
      </c>
      <c r="O368" s="67"/>
      <c r="P368" s="191">
        <f>O368*H368</f>
        <v>0</v>
      </c>
      <c r="Q368" s="191">
        <v>2.9999999999999997E-4</v>
      </c>
      <c r="R368" s="191">
        <f>Q368*H368</f>
        <v>1.8030599999999997E-2</v>
      </c>
      <c r="S368" s="191">
        <v>0</v>
      </c>
      <c r="T368" s="192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93" t="s">
        <v>279</v>
      </c>
      <c r="AT368" s="193" t="s">
        <v>295</v>
      </c>
      <c r="AU368" s="193" t="s">
        <v>95</v>
      </c>
      <c r="AY368" s="20" t="s">
        <v>221</v>
      </c>
      <c r="BE368" s="194">
        <f>IF(N368="základní",J368,0)</f>
        <v>0</v>
      </c>
      <c r="BF368" s="194">
        <f>IF(N368="snížená",J368,0)</f>
        <v>0</v>
      </c>
      <c r="BG368" s="194">
        <f>IF(N368="zákl. přenesená",J368,0)</f>
        <v>0</v>
      </c>
      <c r="BH368" s="194">
        <f>IF(N368="sníž. přenesená",J368,0)</f>
        <v>0</v>
      </c>
      <c r="BI368" s="194">
        <f>IF(N368="nulová",J368,0)</f>
        <v>0</v>
      </c>
      <c r="BJ368" s="20" t="s">
        <v>80</v>
      </c>
      <c r="BK368" s="194">
        <f>ROUND(I368*H368,2)</f>
        <v>0</v>
      </c>
      <c r="BL368" s="20" t="s">
        <v>228</v>
      </c>
      <c r="BM368" s="193" t="s">
        <v>572</v>
      </c>
    </row>
    <row r="369" spans="1:65" s="2" customFormat="1" ht="19.5">
      <c r="A369" s="37"/>
      <c r="B369" s="38"/>
      <c r="C369" s="39"/>
      <c r="D369" s="195" t="s">
        <v>230</v>
      </c>
      <c r="E369" s="39"/>
      <c r="F369" s="196" t="s">
        <v>571</v>
      </c>
      <c r="G369" s="39"/>
      <c r="H369" s="39"/>
      <c r="I369" s="197"/>
      <c r="J369" s="39"/>
      <c r="K369" s="39"/>
      <c r="L369" s="42"/>
      <c r="M369" s="198"/>
      <c r="N369" s="199"/>
      <c r="O369" s="67"/>
      <c r="P369" s="67"/>
      <c r="Q369" s="67"/>
      <c r="R369" s="67"/>
      <c r="S369" s="67"/>
      <c r="T369" s="68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20" t="s">
        <v>230</v>
      </c>
      <c r="AU369" s="20" t="s">
        <v>95</v>
      </c>
    </row>
    <row r="370" spans="1:65" s="13" customFormat="1">
      <c r="B370" s="202"/>
      <c r="C370" s="203"/>
      <c r="D370" s="195" t="s">
        <v>234</v>
      </c>
      <c r="E370" s="204" t="s">
        <v>19</v>
      </c>
      <c r="F370" s="205" t="s">
        <v>573</v>
      </c>
      <c r="G370" s="203"/>
      <c r="H370" s="206">
        <v>57.24</v>
      </c>
      <c r="I370" s="207"/>
      <c r="J370" s="203"/>
      <c r="K370" s="203"/>
      <c r="L370" s="208"/>
      <c r="M370" s="209"/>
      <c r="N370" s="210"/>
      <c r="O370" s="210"/>
      <c r="P370" s="210"/>
      <c r="Q370" s="210"/>
      <c r="R370" s="210"/>
      <c r="S370" s="210"/>
      <c r="T370" s="211"/>
      <c r="AT370" s="212" t="s">
        <v>234</v>
      </c>
      <c r="AU370" s="212" t="s">
        <v>95</v>
      </c>
      <c r="AV370" s="13" t="s">
        <v>82</v>
      </c>
      <c r="AW370" s="13" t="s">
        <v>33</v>
      </c>
      <c r="AX370" s="13" t="s">
        <v>72</v>
      </c>
      <c r="AY370" s="212" t="s">
        <v>221</v>
      </c>
    </row>
    <row r="371" spans="1:65" s="15" customFormat="1">
      <c r="B371" s="223"/>
      <c r="C371" s="224"/>
      <c r="D371" s="195" t="s">
        <v>234</v>
      </c>
      <c r="E371" s="225" t="s">
        <v>19</v>
      </c>
      <c r="F371" s="226" t="s">
        <v>243</v>
      </c>
      <c r="G371" s="224"/>
      <c r="H371" s="227">
        <v>57.24</v>
      </c>
      <c r="I371" s="228"/>
      <c r="J371" s="224"/>
      <c r="K371" s="224"/>
      <c r="L371" s="229"/>
      <c r="M371" s="230"/>
      <c r="N371" s="231"/>
      <c r="O371" s="231"/>
      <c r="P371" s="231"/>
      <c r="Q371" s="231"/>
      <c r="R371" s="231"/>
      <c r="S371" s="231"/>
      <c r="T371" s="232"/>
      <c r="AT371" s="233" t="s">
        <v>234</v>
      </c>
      <c r="AU371" s="233" t="s">
        <v>95</v>
      </c>
      <c r="AV371" s="15" t="s">
        <v>228</v>
      </c>
      <c r="AW371" s="15" t="s">
        <v>33</v>
      </c>
      <c r="AX371" s="15" t="s">
        <v>80</v>
      </c>
      <c r="AY371" s="233" t="s">
        <v>221</v>
      </c>
    </row>
    <row r="372" spans="1:65" s="13" customFormat="1">
      <c r="B372" s="202"/>
      <c r="C372" s="203"/>
      <c r="D372" s="195" t="s">
        <v>234</v>
      </c>
      <c r="E372" s="203"/>
      <c r="F372" s="205" t="s">
        <v>574</v>
      </c>
      <c r="G372" s="203"/>
      <c r="H372" s="206">
        <v>60.101999999999997</v>
      </c>
      <c r="I372" s="207"/>
      <c r="J372" s="203"/>
      <c r="K372" s="203"/>
      <c r="L372" s="208"/>
      <c r="M372" s="209"/>
      <c r="N372" s="210"/>
      <c r="O372" s="210"/>
      <c r="P372" s="210"/>
      <c r="Q372" s="210"/>
      <c r="R372" s="210"/>
      <c r="S372" s="210"/>
      <c r="T372" s="211"/>
      <c r="AT372" s="212" t="s">
        <v>234</v>
      </c>
      <c r="AU372" s="212" t="s">
        <v>95</v>
      </c>
      <c r="AV372" s="13" t="s">
        <v>82</v>
      </c>
      <c r="AW372" s="13" t="s">
        <v>4</v>
      </c>
      <c r="AX372" s="13" t="s">
        <v>80</v>
      </c>
      <c r="AY372" s="212" t="s">
        <v>221</v>
      </c>
    </row>
    <row r="373" spans="1:65" s="2" customFormat="1" ht="24.2" customHeight="1">
      <c r="A373" s="37"/>
      <c r="B373" s="38"/>
      <c r="C373" s="234" t="s">
        <v>575</v>
      </c>
      <c r="D373" s="234" t="s">
        <v>295</v>
      </c>
      <c r="E373" s="235" t="s">
        <v>576</v>
      </c>
      <c r="F373" s="236" t="s">
        <v>577</v>
      </c>
      <c r="G373" s="237" t="s">
        <v>305</v>
      </c>
      <c r="H373" s="238">
        <v>191.226</v>
      </c>
      <c r="I373" s="239"/>
      <c r="J373" s="240">
        <f>ROUND(I373*H373,2)</f>
        <v>0</v>
      </c>
      <c r="K373" s="236" t="s">
        <v>227</v>
      </c>
      <c r="L373" s="241"/>
      <c r="M373" s="242" t="s">
        <v>19</v>
      </c>
      <c r="N373" s="243" t="s">
        <v>43</v>
      </c>
      <c r="O373" s="67"/>
      <c r="P373" s="191">
        <f>O373*H373</f>
        <v>0</v>
      </c>
      <c r="Q373" s="191">
        <v>3.0000000000000001E-5</v>
      </c>
      <c r="R373" s="191">
        <f>Q373*H373</f>
        <v>5.7367800000000004E-3</v>
      </c>
      <c r="S373" s="191">
        <v>0</v>
      </c>
      <c r="T373" s="192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93" t="s">
        <v>279</v>
      </c>
      <c r="AT373" s="193" t="s">
        <v>295</v>
      </c>
      <c r="AU373" s="193" t="s">
        <v>95</v>
      </c>
      <c r="AY373" s="20" t="s">
        <v>221</v>
      </c>
      <c r="BE373" s="194">
        <f>IF(N373="základní",J373,0)</f>
        <v>0</v>
      </c>
      <c r="BF373" s="194">
        <f>IF(N373="snížená",J373,0)</f>
        <v>0</v>
      </c>
      <c r="BG373" s="194">
        <f>IF(N373="zákl. přenesená",J373,0)</f>
        <v>0</v>
      </c>
      <c r="BH373" s="194">
        <f>IF(N373="sníž. přenesená",J373,0)</f>
        <v>0</v>
      </c>
      <c r="BI373" s="194">
        <f>IF(N373="nulová",J373,0)</f>
        <v>0</v>
      </c>
      <c r="BJ373" s="20" t="s">
        <v>80</v>
      </c>
      <c r="BK373" s="194">
        <f>ROUND(I373*H373,2)</f>
        <v>0</v>
      </c>
      <c r="BL373" s="20" t="s">
        <v>228</v>
      </c>
      <c r="BM373" s="193" t="s">
        <v>578</v>
      </c>
    </row>
    <row r="374" spans="1:65" s="2" customFormat="1" ht="19.5">
      <c r="A374" s="37"/>
      <c r="B374" s="38"/>
      <c r="C374" s="39"/>
      <c r="D374" s="195" t="s">
        <v>230</v>
      </c>
      <c r="E374" s="39"/>
      <c r="F374" s="196" t="s">
        <v>577</v>
      </c>
      <c r="G374" s="39"/>
      <c r="H374" s="39"/>
      <c r="I374" s="197"/>
      <c r="J374" s="39"/>
      <c r="K374" s="39"/>
      <c r="L374" s="42"/>
      <c r="M374" s="198"/>
      <c r="N374" s="199"/>
      <c r="O374" s="67"/>
      <c r="P374" s="67"/>
      <c r="Q374" s="67"/>
      <c r="R374" s="67"/>
      <c r="S374" s="67"/>
      <c r="T374" s="68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20" t="s">
        <v>230</v>
      </c>
      <c r="AU374" s="20" t="s">
        <v>95</v>
      </c>
    </row>
    <row r="375" spans="1:65" s="13" customFormat="1">
      <c r="B375" s="202"/>
      <c r="C375" s="203"/>
      <c r="D375" s="195" t="s">
        <v>234</v>
      </c>
      <c r="E375" s="204" t="s">
        <v>19</v>
      </c>
      <c r="F375" s="205" t="s">
        <v>579</v>
      </c>
      <c r="G375" s="203"/>
      <c r="H375" s="206">
        <v>182.12</v>
      </c>
      <c r="I375" s="207"/>
      <c r="J375" s="203"/>
      <c r="K375" s="203"/>
      <c r="L375" s="208"/>
      <c r="M375" s="209"/>
      <c r="N375" s="210"/>
      <c r="O375" s="210"/>
      <c r="P375" s="210"/>
      <c r="Q375" s="210"/>
      <c r="R375" s="210"/>
      <c r="S375" s="210"/>
      <c r="T375" s="211"/>
      <c r="AT375" s="212" t="s">
        <v>234</v>
      </c>
      <c r="AU375" s="212" t="s">
        <v>95</v>
      </c>
      <c r="AV375" s="13" t="s">
        <v>82</v>
      </c>
      <c r="AW375" s="13" t="s">
        <v>33</v>
      </c>
      <c r="AX375" s="13" t="s">
        <v>72</v>
      </c>
      <c r="AY375" s="212" t="s">
        <v>221</v>
      </c>
    </row>
    <row r="376" spans="1:65" s="15" customFormat="1">
      <c r="B376" s="223"/>
      <c r="C376" s="224"/>
      <c r="D376" s="195" t="s">
        <v>234</v>
      </c>
      <c r="E376" s="225" t="s">
        <v>19</v>
      </c>
      <c r="F376" s="226" t="s">
        <v>243</v>
      </c>
      <c r="G376" s="224"/>
      <c r="H376" s="227">
        <v>182.12</v>
      </c>
      <c r="I376" s="228"/>
      <c r="J376" s="224"/>
      <c r="K376" s="224"/>
      <c r="L376" s="229"/>
      <c r="M376" s="230"/>
      <c r="N376" s="231"/>
      <c r="O376" s="231"/>
      <c r="P376" s="231"/>
      <c r="Q376" s="231"/>
      <c r="R376" s="231"/>
      <c r="S376" s="231"/>
      <c r="T376" s="232"/>
      <c r="AT376" s="233" t="s">
        <v>234</v>
      </c>
      <c r="AU376" s="233" t="s">
        <v>95</v>
      </c>
      <c r="AV376" s="15" t="s">
        <v>228</v>
      </c>
      <c r="AW376" s="15" t="s">
        <v>33</v>
      </c>
      <c r="AX376" s="15" t="s">
        <v>80</v>
      </c>
      <c r="AY376" s="233" t="s">
        <v>221</v>
      </c>
    </row>
    <row r="377" spans="1:65" s="13" customFormat="1">
      <c r="B377" s="202"/>
      <c r="C377" s="203"/>
      <c r="D377" s="195" t="s">
        <v>234</v>
      </c>
      <c r="E377" s="203"/>
      <c r="F377" s="205" t="s">
        <v>580</v>
      </c>
      <c r="G377" s="203"/>
      <c r="H377" s="206">
        <v>191.226</v>
      </c>
      <c r="I377" s="207"/>
      <c r="J377" s="203"/>
      <c r="K377" s="203"/>
      <c r="L377" s="208"/>
      <c r="M377" s="209"/>
      <c r="N377" s="210"/>
      <c r="O377" s="210"/>
      <c r="P377" s="210"/>
      <c r="Q377" s="210"/>
      <c r="R377" s="210"/>
      <c r="S377" s="210"/>
      <c r="T377" s="211"/>
      <c r="AT377" s="212" t="s">
        <v>234</v>
      </c>
      <c r="AU377" s="212" t="s">
        <v>95</v>
      </c>
      <c r="AV377" s="13" t="s">
        <v>82</v>
      </c>
      <c r="AW377" s="13" t="s">
        <v>4</v>
      </c>
      <c r="AX377" s="13" t="s">
        <v>80</v>
      </c>
      <c r="AY377" s="212" t="s">
        <v>221</v>
      </c>
    </row>
    <row r="378" spans="1:65" s="2" customFormat="1" ht="24.2" customHeight="1">
      <c r="A378" s="37"/>
      <c r="B378" s="38"/>
      <c r="C378" s="234" t="s">
        <v>581</v>
      </c>
      <c r="D378" s="234" t="s">
        <v>295</v>
      </c>
      <c r="E378" s="235" t="s">
        <v>582</v>
      </c>
      <c r="F378" s="236" t="s">
        <v>583</v>
      </c>
      <c r="G378" s="237" t="s">
        <v>305</v>
      </c>
      <c r="H378" s="238">
        <v>64.805999999999997</v>
      </c>
      <c r="I378" s="239"/>
      <c r="J378" s="240">
        <f>ROUND(I378*H378,2)</f>
        <v>0</v>
      </c>
      <c r="K378" s="236" t="s">
        <v>227</v>
      </c>
      <c r="L378" s="241"/>
      <c r="M378" s="242" t="s">
        <v>19</v>
      </c>
      <c r="N378" s="243" t="s">
        <v>43</v>
      </c>
      <c r="O378" s="67"/>
      <c r="P378" s="191">
        <f>O378*H378</f>
        <v>0</v>
      </c>
      <c r="Q378" s="191">
        <v>2.0000000000000001E-4</v>
      </c>
      <c r="R378" s="191">
        <f>Q378*H378</f>
        <v>1.2961200000000001E-2</v>
      </c>
      <c r="S378" s="191">
        <v>0</v>
      </c>
      <c r="T378" s="192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93" t="s">
        <v>279</v>
      </c>
      <c r="AT378" s="193" t="s">
        <v>295</v>
      </c>
      <c r="AU378" s="193" t="s">
        <v>95</v>
      </c>
      <c r="AY378" s="20" t="s">
        <v>221</v>
      </c>
      <c r="BE378" s="194">
        <f>IF(N378="základní",J378,0)</f>
        <v>0</v>
      </c>
      <c r="BF378" s="194">
        <f>IF(N378="snížená",J378,0)</f>
        <v>0</v>
      </c>
      <c r="BG378" s="194">
        <f>IF(N378="zákl. přenesená",J378,0)</f>
        <v>0</v>
      </c>
      <c r="BH378" s="194">
        <f>IF(N378="sníž. přenesená",J378,0)</f>
        <v>0</v>
      </c>
      <c r="BI378" s="194">
        <f>IF(N378="nulová",J378,0)</f>
        <v>0</v>
      </c>
      <c r="BJ378" s="20" t="s">
        <v>80</v>
      </c>
      <c r="BK378" s="194">
        <f>ROUND(I378*H378,2)</f>
        <v>0</v>
      </c>
      <c r="BL378" s="20" t="s">
        <v>228</v>
      </c>
      <c r="BM378" s="193" t="s">
        <v>584</v>
      </c>
    </row>
    <row r="379" spans="1:65" s="2" customFormat="1" ht="19.5">
      <c r="A379" s="37"/>
      <c r="B379" s="38"/>
      <c r="C379" s="39"/>
      <c r="D379" s="195" t="s">
        <v>230</v>
      </c>
      <c r="E379" s="39"/>
      <c r="F379" s="196" t="s">
        <v>583</v>
      </c>
      <c r="G379" s="39"/>
      <c r="H379" s="39"/>
      <c r="I379" s="197"/>
      <c r="J379" s="39"/>
      <c r="K379" s="39"/>
      <c r="L379" s="42"/>
      <c r="M379" s="198"/>
      <c r="N379" s="199"/>
      <c r="O379" s="67"/>
      <c r="P379" s="67"/>
      <c r="Q379" s="67"/>
      <c r="R379" s="67"/>
      <c r="S379" s="67"/>
      <c r="T379" s="68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20" t="s">
        <v>230</v>
      </c>
      <c r="AU379" s="20" t="s">
        <v>95</v>
      </c>
    </row>
    <row r="380" spans="1:65" s="13" customFormat="1">
      <c r="B380" s="202"/>
      <c r="C380" s="203"/>
      <c r="D380" s="195" t="s">
        <v>234</v>
      </c>
      <c r="E380" s="204" t="s">
        <v>19</v>
      </c>
      <c r="F380" s="205" t="s">
        <v>538</v>
      </c>
      <c r="G380" s="203"/>
      <c r="H380" s="206">
        <v>61.72</v>
      </c>
      <c r="I380" s="207"/>
      <c r="J380" s="203"/>
      <c r="K380" s="203"/>
      <c r="L380" s="208"/>
      <c r="M380" s="209"/>
      <c r="N380" s="210"/>
      <c r="O380" s="210"/>
      <c r="P380" s="210"/>
      <c r="Q380" s="210"/>
      <c r="R380" s="210"/>
      <c r="S380" s="210"/>
      <c r="T380" s="211"/>
      <c r="AT380" s="212" t="s">
        <v>234</v>
      </c>
      <c r="AU380" s="212" t="s">
        <v>95</v>
      </c>
      <c r="AV380" s="13" t="s">
        <v>82</v>
      </c>
      <c r="AW380" s="13" t="s">
        <v>33</v>
      </c>
      <c r="AX380" s="13" t="s">
        <v>80</v>
      </c>
      <c r="AY380" s="212" t="s">
        <v>221</v>
      </c>
    </row>
    <row r="381" spans="1:65" s="13" customFormat="1">
      <c r="B381" s="202"/>
      <c r="C381" s="203"/>
      <c r="D381" s="195" t="s">
        <v>234</v>
      </c>
      <c r="E381" s="203"/>
      <c r="F381" s="205" t="s">
        <v>543</v>
      </c>
      <c r="G381" s="203"/>
      <c r="H381" s="206">
        <v>64.805999999999997</v>
      </c>
      <c r="I381" s="207"/>
      <c r="J381" s="203"/>
      <c r="K381" s="203"/>
      <c r="L381" s="208"/>
      <c r="M381" s="209"/>
      <c r="N381" s="210"/>
      <c r="O381" s="210"/>
      <c r="P381" s="210"/>
      <c r="Q381" s="210"/>
      <c r="R381" s="210"/>
      <c r="S381" s="210"/>
      <c r="T381" s="211"/>
      <c r="AT381" s="212" t="s">
        <v>234</v>
      </c>
      <c r="AU381" s="212" t="s">
        <v>95</v>
      </c>
      <c r="AV381" s="13" t="s">
        <v>82</v>
      </c>
      <c r="AW381" s="13" t="s">
        <v>4</v>
      </c>
      <c r="AX381" s="13" t="s">
        <v>80</v>
      </c>
      <c r="AY381" s="212" t="s">
        <v>221</v>
      </c>
    </row>
    <row r="382" spans="1:65" s="2" customFormat="1" ht="24.2" customHeight="1">
      <c r="A382" s="37"/>
      <c r="B382" s="38"/>
      <c r="C382" s="182" t="s">
        <v>585</v>
      </c>
      <c r="D382" s="182" t="s">
        <v>223</v>
      </c>
      <c r="E382" s="183" t="s">
        <v>586</v>
      </c>
      <c r="F382" s="184" t="s">
        <v>587</v>
      </c>
      <c r="G382" s="185" t="s">
        <v>226</v>
      </c>
      <c r="H382" s="186">
        <v>123.672</v>
      </c>
      <c r="I382" s="187"/>
      <c r="J382" s="188">
        <f>ROUND(I382*H382,2)</f>
        <v>0</v>
      </c>
      <c r="K382" s="184" t="s">
        <v>227</v>
      </c>
      <c r="L382" s="42"/>
      <c r="M382" s="189" t="s">
        <v>19</v>
      </c>
      <c r="N382" s="190" t="s">
        <v>43</v>
      </c>
      <c r="O382" s="67"/>
      <c r="P382" s="191">
        <f>O382*H382</f>
        <v>0</v>
      </c>
      <c r="Q382" s="191">
        <v>2.8500000000000001E-3</v>
      </c>
      <c r="R382" s="191">
        <f>Q382*H382</f>
        <v>0.35246519999999998</v>
      </c>
      <c r="S382" s="191">
        <v>0</v>
      </c>
      <c r="T382" s="192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93" t="s">
        <v>228</v>
      </c>
      <c r="AT382" s="193" t="s">
        <v>223</v>
      </c>
      <c r="AU382" s="193" t="s">
        <v>95</v>
      </c>
      <c r="AY382" s="20" t="s">
        <v>221</v>
      </c>
      <c r="BE382" s="194">
        <f>IF(N382="základní",J382,0)</f>
        <v>0</v>
      </c>
      <c r="BF382" s="194">
        <f>IF(N382="snížená",J382,0)</f>
        <v>0</v>
      </c>
      <c r="BG382" s="194">
        <f>IF(N382="zákl. přenesená",J382,0)</f>
        <v>0</v>
      </c>
      <c r="BH382" s="194">
        <f>IF(N382="sníž. přenesená",J382,0)</f>
        <v>0</v>
      </c>
      <c r="BI382" s="194">
        <f>IF(N382="nulová",J382,0)</f>
        <v>0</v>
      </c>
      <c r="BJ382" s="20" t="s">
        <v>80</v>
      </c>
      <c r="BK382" s="194">
        <f>ROUND(I382*H382,2)</f>
        <v>0</v>
      </c>
      <c r="BL382" s="20" t="s">
        <v>228</v>
      </c>
      <c r="BM382" s="193" t="s">
        <v>588</v>
      </c>
    </row>
    <row r="383" spans="1:65" s="2" customFormat="1" ht="19.5">
      <c r="A383" s="37"/>
      <c r="B383" s="38"/>
      <c r="C383" s="39"/>
      <c r="D383" s="195" t="s">
        <v>230</v>
      </c>
      <c r="E383" s="39"/>
      <c r="F383" s="196" t="s">
        <v>589</v>
      </c>
      <c r="G383" s="39"/>
      <c r="H383" s="39"/>
      <c r="I383" s="197"/>
      <c r="J383" s="39"/>
      <c r="K383" s="39"/>
      <c r="L383" s="42"/>
      <c r="M383" s="198"/>
      <c r="N383" s="199"/>
      <c r="O383" s="67"/>
      <c r="P383" s="67"/>
      <c r="Q383" s="67"/>
      <c r="R383" s="67"/>
      <c r="S383" s="67"/>
      <c r="T383" s="68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20" t="s">
        <v>230</v>
      </c>
      <c r="AU383" s="20" t="s">
        <v>95</v>
      </c>
    </row>
    <row r="384" spans="1:65" s="2" customFormat="1">
      <c r="A384" s="37"/>
      <c r="B384" s="38"/>
      <c r="C384" s="39"/>
      <c r="D384" s="200" t="s">
        <v>232</v>
      </c>
      <c r="E384" s="39"/>
      <c r="F384" s="201" t="s">
        <v>590</v>
      </c>
      <c r="G384" s="39"/>
      <c r="H384" s="39"/>
      <c r="I384" s="197"/>
      <c r="J384" s="39"/>
      <c r="K384" s="39"/>
      <c r="L384" s="42"/>
      <c r="M384" s="198"/>
      <c r="N384" s="199"/>
      <c r="O384" s="67"/>
      <c r="P384" s="67"/>
      <c r="Q384" s="67"/>
      <c r="R384" s="67"/>
      <c r="S384" s="67"/>
      <c r="T384" s="68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20" t="s">
        <v>232</v>
      </c>
      <c r="AU384" s="20" t="s">
        <v>95</v>
      </c>
    </row>
    <row r="385" spans="1:65" s="13" customFormat="1">
      <c r="B385" s="202"/>
      <c r="C385" s="203"/>
      <c r="D385" s="195" t="s">
        <v>234</v>
      </c>
      <c r="E385" s="204" t="s">
        <v>19</v>
      </c>
      <c r="F385" s="205" t="s">
        <v>591</v>
      </c>
      <c r="G385" s="203"/>
      <c r="H385" s="206">
        <v>123.672</v>
      </c>
      <c r="I385" s="207"/>
      <c r="J385" s="203"/>
      <c r="K385" s="203"/>
      <c r="L385" s="208"/>
      <c r="M385" s="209"/>
      <c r="N385" s="210"/>
      <c r="O385" s="210"/>
      <c r="P385" s="210"/>
      <c r="Q385" s="210"/>
      <c r="R385" s="210"/>
      <c r="S385" s="210"/>
      <c r="T385" s="211"/>
      <c r="AT385" s="212" t="s">
        <v>234</v>
      </c>
      <c r="AU385" s="212" t="s">
        <v>95</v>
      </c>
      <c r="AV385" s="13" t="s">
        <v>82</v>
      </c>
      <c r="AW385" s="13" t="s">
        <v>33</v>
      </c>
      <c r="AX385" s="13" t="s">
        <v>80</v>
      </c>
      <c r="AY385" s="212" t="s">
        <v>221</v>
      </c>
    </row>
    <row r="386" spans="1:65" s="12" customFormat="1" ht="20.85" customHeight="1">
      <c r="B386" s="166"/>
      <c r="C386" s="167"/>
      <c r="D386" s="168" t="s">
        <v>71</v>
      </c>
      <c r="E386" s="180" t="s">
        <v>592</v>
      </c>
      <c r="F386" s="180" t="s">
        <v>593</v>
      </c>
      <c r="G386" s="167"/>
      <c r="H386" s="167"/>
      <c r="I386" s="170"/>
      <c r="J386" s="181">
        <f>BK386</f>
        <v>0</v>
      </c>
      <c r="K386" s="167"/>
      <c r="L386" s="172"/>
      <c r="M386" s="173"/>
      <c r="N386" s="174"/>
      <c r="O386" s="174"/>
      <c r="P386" s="175">
        <f>SUM(P387:P431)</f>
        <v>0</v>
      </c>
      <c r="Q386" s="174"/>
      <c r="R386" s="175">
        <f>SUM(R387:R431)</f>
        <v>115.3219932293425</v>
      </c>
      <c r="S386" s="174"/>
      <c r="T386" s="176">
        <f>SUM(T387:T431)</f>
        <v>0</v>
      </c>
      <c r="AR386" s="177" t="s">
        <v>80</v>
      </c>
      <c r="AT386" s="178" t="s">
        <v>71</v>
      </c>
      <c r="AU386" s="178" t="s">
        <v>82</v>
      </c>
      <c r="AY386" s="177" t="s">
        <v>221</v>
      </c>
      <c r="BK386" s="179">
        <f>SUM(BK387:BK431)</f>
        <v>0</v>
      </c>
    </row>
    <row r="387" spans="1:65" s="2" customFormat="1" ht="33" customHeight="1">
      <c r="A387" s="37"/>
      <c r="B387" s="38"/>
      <c r="C387" s="182" t="s">
        <v>594</v>
      </c>
      <c r="D387" s="182" t="s">
        <v>223</v>
      </c>
      <c r="E387" s="183" t="s">
        <v>595</v>
      </c>
      <c r="F387" s="184" t="s">
        <v>596</v>
      </c>
      <c r="G387" s="185" t="s">
        <v>238</v>
      </c>
      <c r="H387" s="186">
        <v>8.8689999999999998</v>
      </c>
      <c r="I387" s="187"/>
      <c r="J387" s="188">
        <f>ROUND(I387*H387,2)</f>
        <v>0</v>
      </c>
      <c r="K387" s="184" t="s">
        <v>227</v>
      </c>
      <c r="L387" s="42"/>
      <c r="M387" s="189" t="s">
        <v>19</v>
      </c>
      <c r="N387" s="190" t="s">
        <v>43</v>
      </c>
      <c r="O387" s="67"/>
      <c r="P387" s="191">
        <f>O387*H387</f>
        <v>0</v>
      </c>
      <c r="Q387" s="191">
        <v>2.3010199999999998</v>
      </c>
      <c r="R387" s="191">
        <f>Q387*H387</f>
        <v>20.407746379999999</v>
      </c>
      <c r="S387" s="191">
        <v>0</v>
      </c>
      <c r="T387" s="192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193" t="s">
        <v>228</v>
      </c>
      <c r="AT387" s="193" t="s">
        <v>223</v>
      </c>
      <c r="AU387" s="193" t="s">
        <v>95</v>
      </c>
      <c r="AY387" s="20" t="s">
        <v>221</v>
      </c>
      <c r="BE387" s="194">
        <f>IF(N387="základní",J387,0)</f>
        <v>0</v>
      </c>
      <c r="BF387" s="194">
        <f>IF(N387="snížená",J387,0)</f>
        <v>0</v>
      </c>
      <c r="BG387" s="194">
        <f>IF(N387="zákl. přenesená",J387,0)</f>
        <v>0</v>
      </c>
      <c r="BH387" s="194">
        <f>IF(N387="sníž. přenesená",J387,0)</f>
        <v>0</v>
      </c>
      <c r="BI387" s="194">
        <f>IF(N387="nulová",J387,0)</f>
        <v>0</v>
      </c>
      <c r="BJ387" s="20" t="s">
        <v>80</v>
      </c>
      <c r="BK387" s="194">
        <f>ROUND(I387*H387,2)</f>
        <v>0</v>
      </c>
      <c r="BL387" s="20" t="s">
        <v>228</v>
      </c>
      <c r="BM387" s="193" t="s">
        <v>597</v>
      </c>
    </row>
    <row r="388" spans="1:65" s="2" customFormat="1" ht="19.5">
      <c r="A388" s="37"/>
      <c r="B388" s="38"/>
      <c r="C388" s="39"/>
      <c r="D388" s="195" t="s">
        <v>230</v>
      </c>
      <c r="E388" s="39"/>
      <c r="F388" s="196" t="s">
        <v>598</v>
      </c>
      <c r="G388" s="39"/>
      <c r="H388" s="39"/>
      <c r="I388" s="197"/>
      <c r="J388" s="39"/>
      <c r="K388" s="39"/>
      <c r="L388" s="42"/>
      <c r="M388" s="198"/>
      <c r="N388" s="199"/>
      <c r="O388" s="67"/>
      <c r="P388" s="67"/>
      <c r="Q388" s="67"/>
      <c r="R388" s="67"/>
      <c r="S388" s="67"/>
      <c r="T388" s="68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T388" s="20" t="s">
        <v>230</v>
      </c>
      <c r="AU388" s="20" t="s">
        <v>95</v>
      </c>
    </row>
    <row r="389" spans="1:65" s="2" customFormat="1">
      <c r="A389" s="37"/>
      <c r="B389" s="38"/>
      <c r="C389" s="39"/>
      <c r="D389" s="200" t="s">
        <v>232</v>
      </c>
      <c r="E389" s="39"/>
      <c r="F389" s="201" t="s">
        <v>599</v>
      </c>
      <c r="G389" s="39"/>
      <c r="H389" s="39"/>
      <c r="I389" s="197"/>
      <c r="J389" s="39"/>
      <c r="K389" s="39"/>
      <c r="L389" s="42"/>
      <c r="M389" s="198"/>
      <c r="N389" s="199"/>
      <c r="O389" s="67"/>
      <c r="P389" s="67"/>
      <c r="Q389" s="67"/>
      <c r="R389" s="67"/>
      <c r="S389" s="67"/>
      <c r="T389" s="68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20" t="s">
        <v>232</v>
      </c>
      <c r="AU389" s="20" t="s">
        <v>95</v>
      </c>
    </row>
    <row r="390" spans="1:65" s="14" customFormat="1">
      <c r="B390" s="213"/>
      <c r="C390" s="214"/>
      <c r="D390" s="195" t="s">
        <v>234</v>
      </c>
      <c r="E390" s="215" t="s">
        <v>19</v>
      </c>
      <c r="F390" s="216" t="s">
        <v>600</v>
      </c>
      <c r="G390" s="214"/>
      <c r="H390" s="215" t="s">
        <v>19</v>
      </c>
      <c r="I390" s="217"/>
      <c r="J390" s="214"/>
      <c r="K390" s="214"/>
      <c r="L390" s="218"/>
      <c r="M390" s="219"/>
      <c r="N390" s="220"/>
      <c r="O390" s="220"/>
      <c r="P390" s="220"/>
      <c r="Q390" s="220"/>
      <c r="R390" s="220"/>
      <c r="S390" s="220"/>
      <c r="T390" s="221"/>
      <c r="AT390" s="222" t="s">
        <v>234</v>
      </c>
      <c r="AU390" s="222" t="s">
        <v>95</v>
      </c>
      <c r="AV390" s="14" t="s">
        <v>80</v>
      </c>
      <c r="AW390" s="14" t="s">
        <v>33</v>
      </c>
      <c r="AX390" s="14" t="s">
        <v>72</v>
      </c>
      <c r="AY390" s="222" t="s">
        <v>221</v>
      </c>
    </row>
    <row r="391" spans="1:65" s="13" customFormat="1" ht="22.5">
      <c r="B391" s="202"/>
      <c r="C391" s="203"/>
      <c r="D391" s="195" t="s">
        <v>234</v>
      </c>
      <c r="E391" s="204" t="s">
        <v>19</v>
      </c>
      <c r="F391" s="205" t="s">
        <v>601</v>
      </c>
      <c r="G391" s="203"/>
      <c r="H391" s="206">
        <v>8.8689999999999998</v>
      </c>
      <c r="I391" s="207"/>
      <c r="J391" s="203"/>
      <c r="K391" s="203"/>
      <c r="L391" s="208"/>
      <c r="M391" s="209"/>
      <c r="N391" s="210"/>
      <c r="O391" s="210"/>
      <c r="P391" s="210"/>
      <c r="Q391" s="210"/>
      <c r="R391" s="210"/>
      <c r="S391" s="210"/>
      <c r="T391" s="211"/>
      <c r="AT391" s="212" t="s">
        <v>234</v>
      </c>
      <c r="AU391" s="212" t="s">
        <v>95</v>
      </c>
      <c r="AV391" s="13" t="s">
        <v>82</v>
      </c>
      <c r="AW391" s="13" t="s">
        <v>33</v>
      </c>
      <c r="AX391" s="13" t="s">
        <v>72</v>
      </c>
      <c r="AY391" s="212" t="s">
        <v>221</v>
      </c>
    </row>
    <row r="392" spans="1:65" s="16" customFormat="1">
      <c r="B392" s="244"/>
      <c r="C392" s="245"/>
      <c r="D392" s="195" t="s">
        <v>234</v>
      </c>
      <c r="E392" s="246" t="s">
        <v>19</v>
      </c>
      <c r="F392" s="247" t="s">
        <v>450</v>
      </c>
      <c r="G392" s="245"/>
      <c r="H392" s="248">
        <v>8.8689999999999998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AT392" s="254" t="s">
        <v>234</v>
      </c>
      <c r="AU392" s="254" t="s">
        <v>95</v>
      </c>
      <c r="AV392" s="16" t="s">
        <v>95</v>
      </c>
      <c r="AW392" s="16" t="s">
        <v>33</v>
      </c>
      <c r="AX392" s="16" t="s">
        <v>72</v>
      </c>
      <c r="AY392" s="254" t="s">
        <v>221</v>
      </c>
    </row>
    <row r="393" spans="1:65" s="15" customFormat="1">
      <c r="B393" s="223"/>
      <c r="C393" s="224"/>
      <c r="D393" s="195" t="s">
        <v>234</v>
      </c>
      <c r="E393" s="225" t="s">
        <v>19</v>
      </c>
      <c r="F393" s="226" t="s">
        <v>243</v>
      </c>
      <c r="G393" s="224"/>
      <c r="H393" s="227">
        <v>8.8689999999999998</v>
      </c>
      <c r="I393" s="228"/>
      <c r="J393" s="224"/>
      <c r="K393" s="224"/>
      <c r="L393" s="229"/>
      <c r="M393" s="230"/>
      <c r="N393" s="231"/>
      <c r="O393" s="231"/>
      <c r="P393" s="231"/>
      <c r="Q393" s="231"/>
      <c r="R393" s="231"/>
      <c r="S393" s="231"/>
      <c r="T393" s="232"/>
      <c r="AT393" s="233" t="s">
        <v>234</v>
      </c>
      <c r="AU393" s="233" t="s">
        <v>95</v>
      </c>
      <c r="AV393" s="15" t="s">
        <v>228</v>
      </c>
      <c r="AW393" s="15" t="s">
        <v>33</v>
      </c>
      <c r="AX393" s="15" t="s">
        <v>80</v>
      </c>
      <c r="AY393" s="233" t="s">
        <v>221</v>
      </c>
    </row>
    <row r="394" spans="1:65" s="2" customFormat="1" ht="33" customHeight="1">
      <c r="A394" s="37"/>
      <c r="B394" s="38"/>
      <c r="C394" s="182" t="s">
        <v>602</v>
      </c>
      <c r="D394" s="182" t="s">
        <v>223</v>
      </c>
      <c r="E394" s="183" t="s">
        <v>603</v>
      </c>
      <c r="F394" s="184" t="s">
        <v>604</v>
      </c>
      <c r="G394" s="185" t="s">
        <v>238</v>
      </c>
      <c r="H394" s="186">
        <v>11.022</v>
      </c>
      <c r="I394" s="187"/>
      <c r="J394" s="188">
        <f>ROUND(I394*H394,2)</f>
        <v>0</v>
      </c>
      <c r="K394" s="184" t="s">
        <v>227</v>
      </c>
      <c r="L394" s="42"/>
      <c r="M394" s="189" t="s">
        <v>19</v>
      </c>
      <c r="N394" s="190" t="s">
        <v>43</v>
      </c>
      <c r="O394" s="67"/>
      <c r="P394" s="191">
        <f>O394*H394</f>
        <v>0</v>
      </c>
      <c r="Q394" s="191">
        <v>2.5018699999999998</v>
      </c>
      <c r="R394" s="191">
        <f>Q394*H394</f>
        <v>27.575611139999999</v>
      </c>
      <c r="S394" s="191">
        <v>0</v>
      </c>
      <c r="T394" s="192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93" t="s">
        <v>228</v>
      </c>
      <c r="AT394" s="193" t="s">
        <v>223</v>
      </c>
      <c r="AU394" s="193" t="s">
        <v>95</v>
      </c>
      <c r="AY394" s="20" t="s">
        <v>221</v>
      </c>
      <c r="BE394" s="194">
        <f>IF(N394="základní",J394,0)</f>
        <v>0</v>
      </c>
      <c r="BF394" s="194">
        <f>IF(N394="snížená",J394,0)</f>
        <v>0</v>
      </c>
      <c r="BG394" s="194">
        <f>IF(N394="zákl. přenesená",J394,0)</f>
        <v>0</v>
      </c>
      <c r="BH394" s="194">
        <f>IF(N394="sníž. přenesená",J394,0)</f>
        <v>0</v>
      </c>
      <c r="BI394" s="194">
        <f>IF(N394="nulová",J394,0)</f>
        <v>0</v>
      </c>
      <c r="BJ394" s="20" t="s">
        <v>80</v>
      </c>
      <c r="BK394" s="194">
        <f>ROUND(I394*H394,2)</f>
        <v>0</v>
      </c>
      <c r="BL394" s="20" t="s">
        <v>228</v>
      </c>
      <c r="BM394" s="193" t="s">
        <v>605</v>
      </c>
    </row>
    <row r="395" spans="1:65" s="2" customFormat="1" ht="19.5">
      <c r="A395" s="37"/>
      <c r="B395" s="38"/>
      <c r="C395" s="39"/>
      <c r="D395" s="195" t="s">
        <v>230</v>
      </c>
      <c r="E395" s="39"/>
      <c r="F395" s="196" t="s">
        <v>606</v>
      </c>
      <c r="G395" s="39"/>
      <c r="H395" s="39"/>
      <c r="I395" s="197"/>
      <c r="J395" s="39"/>
      <c r="K395" s="39"/>
      <c r="L395" s="42"/>
      <c r="M395" s="198"/>
      <c r="N395" s="199"/>
      <c r="O395" s="67"/>
      <c r="P395" s="67"/>
      <c r="Q395" s="67"/>
      <c r="R395" s="67"/>
      <c r="S395" s="67"/>
      <c r="T395" s="68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20" t="s">
        <v>230</v>
      </c>
      <c r="AU395" s="20" t="s">
        <v>95</v>
      </c>
    </row>
    <row r="396" spans="1:65" s="2" customFormat="1">
      <c r="A396" s="37"/>
      <c r="B396" s="38"/>
      <c r="C396" s="39"/>
      <c r="D396" s="200" t="s">
        <v>232</v>
      </c>
      <c r="E396" s="39"/>
      <c r="F396" s="201" t="s">
        <v>607</v>
      </c>
      <c r="G396" s="39"/>
      <c r="H396" s="39"/>
      <c r="I396" s="197"/>
      <c r="J396" s="39"/>
      <c r="K396" s="39"/>
      <c r="L396" s="42"/>
      <c r="M396" s="198"/>
      <c r="N396" s="199"/>
      <c r="O396" s="67"/>
      <c r="P396" s="67"/>
      <c r="Q396" s="67"/>
      <c r="R396" s="67"/>
      <c r="S396" s="67"/>
      <c r="T396" s="68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20" t="s">
        <v>232</v>
      </c>
      <c r="AU396" s="20" t="s">
        <v>95</v>
      </c>
    </row>
    <row r="397" spans="1:65" s="13" customFormat="1">
      <c r="B397" s="202"/>
      <c r="C397" s="203"/>
      <c r="D397" s="195" t="s">
        <v>234</v>
      </c>
      <c r="E397" s="204" t="s">
        <v>19</v>
      </c>
      <c r="F397" s="205" t="s">
        <v>608</v>
      </c>
      <c r="G397" s="203"/>
      <c r="H397" s="206">
        <v>11.022</v>
      </c>
      <c r="I397" s="207"/>
      <c r="J397" s="203"/>
      <c r="K397" s="203"/>
      <c r="L397" s="208"/>
      <c r="M397" s="209"/>
      <c r="N397" s="210"/>
      <c r="O397" s="210"/>
      <c r="P397" s="210"/>
      <c r="Q397" s="210"/>
      <c r="R397" s="210"/>
      <c r="S397" s="210"/>
      <c r="T397" s="211"/>
      <c r="AT397" s="212" t="s">
        <v>234</v>
      </c>
      <c r="AU397" s="212" t="s">
        <v>95</v>
      </c>
      <c r="AV397" s="13" t="s">
        <v>82</v>
      </c>
      <c r="AW397" s="13" t="s">
        <v>33</v>
      </c>
      <c r="AX397" s="13" t="s">
        <v>72</v>
      </c>
      <c r="AY397" s="212" t="s">
        <v>221</v>
      </c>
    </row>
    <row r="398" spans="1:65" s="15" customFormat="1">
      <c r="B398" s="223"/>
      <c r="C398" s="224"/>
      <c r="D398" s="195" t="s">
        <v>234</v>
      </c>
      <c r="E398" s="225" t="s">
        <v>19</v>
      </c>
      <c r="F398" s="226" t="s">
        <v>243</v>
      </c>
      <c r="G398" s="224"/>
      <c r="H398" s="227">
        <v>11.022</v>
      </c>
      <c r="I398" s="228"/>
      <c r="J398" s="224"/>
      <c r="K398" s="224"/>
      <c r="L398" s="229"/>
      <c r="M398" s="230"/>
      <c r="N398" s="231"/>
      <c r="O398" s="231"/>
      <c r="P398" s="231"/>
      <c r="Q398" s="231"/>
      <c r="R398" s="231"/>
      <c r="S398" s="231"/>
      <c r="T398" s="232"/>
      <c r="AT398" s="233" t="s">
        <v>234</v>
      </c>
      <c r="AU398" s="233" t="s">
        <v>95</v>
      </c>
      <c r="AV398" s="15" t="s">
        <v>228</v>
      </c>
      <c r="AW398" s="15" t="s">
        <v>33</v>
      </c>
      <c r="AX398" s="15" t="s">
        <v>80</v>
      </c>
      <c r="AY398" s="233" t="s">
        <v>221</v>
      </c>
    </row>
    <row r="399" spans="1:65" s="2" customFormat="1" ht="33" customHeight="1">
      <c r="A399" s="37"/>
      <c r="B399" s="38"/>
      <c r="C399" s="182" t="s">
        <v>609</v>
      </c>
      <c r="D399" s="182" t="s">
        <v>223</v>
      </c>
      <c r="E399" s="183" t="s">
        <v>610</v>
      </c>
      <c r="F399" s="184" t="s">
        <v>611</v>
      </c>
      <c r="G399" s="185" t="s">
        <v>238</v>
      </c>
      <c r="H399" s="186">
        <v>11.022</v>
      </c>
      <c r="I399" s="187"/>
      <c r="J399" s="188">
        <f>ROUND(I399*H399,2)</f>
        <v>0</v>
      </c>
      <c r="K399" s="184" t="s">
        <v>227</v>
      </c>
      <c r="L399" s="42"/>
      <c r="M399" s="189" t="s">
        <v>19</v>
      </c>
      <c r="N399" s="190" t="s">
        <v>43</v>
      </c>
      <c r="O399" s="67"/>
      <c r="P399" s="191">
        <f>O399*H399</f>
        <v>0</v>
      </c>
      <c r="Q399" s="191">
        <v>0</v>
      </c>
      <c r="R399" s="191">
        <f>Q399*H399</f>
        <v>0</v>
      </c>
      <c r="S399" s="191">
        <v>0</v>
      </c>
      <c r="T399" s="192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193" t="s">
        <v>228</v>
      </c>
      <c r="AT399" s="193" t="s">
        <v>223</v>
      </c>
      <c r="AU399" s="193" t="s">
        <v>95</v>
      </c>
      <c r="AY399" s="20" t="s">
        <v>221</v>
      </c>
      <c r="BE399" s="194">
        <f>IF(N399="základní",J399,0)</f>
        <v>0</v>
      </c>
      <c r="BF399" s="194">
        <f>IF(N399="snížená",J399,0)</f>
        <v>0</v>
      </c>
      <c r="BG399" s="194">
        <f>IF(N399="zákl. přenesená",J399,0)</f>
        <v>0</v>
      </c>
      <c r="BH399" s="194">
        <f>IF(N399="sníž. přenesená",J399,0)</f>
        <v>0</v>
      </c>
      <c r="BI399" s="194">
        <f>IF(N399="nulová",J399,0)</f>
        <v>0</v>
      </c>
      <c r="BJ399" s="20" t="s">
        <v>80</v>
      </c>
      <c r="BK399" s="194">
        <f>ROUND(I399*H399,2)</f>
        <v>0</v>
      </c>
      <c r="BL399" s="20" t="s">
        <v>228</v>
      </c>
      <c r="BM399" s="193" t="s">
        <v>612</v>
      </c>
    </row>
    <row r="400" spans="1:65" s="2" customFormat="1" ht="29.25">
      <c r="A400" s="37"/>
      <c r="B400" s="38"/>
      <c r="C400" s="39"/>
      <c r="D400" s="195" t="s">
        <v>230</v>
      </c>
      <c r="E400" s="39"/>
      <c r="F400" s="196" t="s">
        <v>613</v>
      </c>
      <c r="G400" s="39"/>
      <c r="H400" s="39"/>
      <c r="I400" s="197"/>
      <c r="J400" s="39"/>
      <c r="K400" s="39"/>
      <c r="L400" s="42"/>
      <c r="M400" s="198"/>
      <c r="N400" s="199"/>
      <c r="O400" s="67"/>
      <c r="P400" s="67"/>
      <c r="Q400" s="67"/>
      <c r="R400" s="67"/>
      <c r="S400" s="67"/>
      <c r="T400" s="68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T400" s="20" t="s">
        <v>230</v>
      </c>
      <c r="AU400" s="20" t="s">
        <v>95</v>
      </c>
    </row>
    <row r="401" spans="1:65" s="2" customFormat="1">
      <c r="A401" s="37"/>
      <c r="B401" s="38"/>
      <c r="C401" s="39"/>
      <c r="D401" s="200" t="s">
        <v>232</v>
      </c>
      <c r="E401" s="39"/>
      <c r="F401" s="201" t="s">
        <v>614</v>
      </c>
      <c r="G401" s="39"/>
      <c r="H401" s="39"/>
      <c r="I401" s="197"/>
      <c r="J401" s="39"/>
      <c r="K401" s="39"/>
      <c r="L401" s="42"/>
      <c r="M401" s="198"/>
      <c r="N401" s="199"/>
      <c r="O401" s="67"/>
      <c r="P401" s="67"/>
      <c r="Q401" s="67"/>
      <c r="R401" s="67"/>
      <c r="S401" s="67"/>
      <c r="T401" s="68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20" t="s">
        <v>232</v>
      </c>
      <c r="AU401" s="20" t="s">
        <v>95</v>
      </c>
    </row>
    <row r="402" spans="1:65" s="13" customFormat="1">
      <c r="B402" s="202"/>
      <c r="C402" s="203"/>
      <c r="D402" s="195" t="s">
        <v>234</v>
      </c>
      <c r="E402" s="204" t="s">
        <v>19</v>
      </c>
      <c r="F402" s="205" t="s">
        <v>608</v>
      </c>
      <c r="G402" s="203"/>
      <c r="H402" s="206">
        <v>11.022</v>
      </c>
      <c r="I402" s="207"/>
      <c r="J402" s="203"/>
      <c r="K402" s="203"/>
      <c r="L402" s="208"/>
      <c r="M402" s="209"/>
      <c r="N402" s="210"/>
      <c r="O402" s="210"/>
      <c r="P402" s="210"/>
      <c r="Q402" s="210"/>
      <c r="R402" s="210"/>
      <c r="S402" s="210"/>
      <c r="T402" s="211"/>
      <c r="AT402" s="212" t="s">
        <v>234</v>
      </c>
      <c r="AU402" s="212" t="s">
        <v>95</v>
      </c>
      <c r="AV402" s="13" t="s">
        <v>82</v>
      </c>
      <c r="AW402" s="13" t="s">
        <v>33</v>
      </c>
      <c r="AX402" s="13" t="s">
        <v>72</v>
      </c>
      <c r="AY402" s="212" t="s">
        <v>221</v>
      </c>
    </row>
    <row r="403" spans="1:65" s="15" customFormat="1">
      <c r="B403" s="223"/>
      <c r="C403" s="224"/>
      <c r="D403" s="195" t="s">
        <v>234</v>
      </c>
      <c r="E403" s="225" t="s">
        <v>19</v>
      </c>
      <c r="F403" s="226" t="s">
        <v>243</v>
      </c>
      <c r="G403" s="224"/>
      <c r="H403" s="227">
        <v>11.022</v>
      </c>
      <c r="I403" s="228"/>
      <c r="J403" s="224"/>
      <c r="K403" s="224"/>
      <c r="L403" s="229"/>
      <c r="M403" s="230"/>
      <c r="N403" s="231"/>
      <c r="O403" s="231"/>
      <c r="P403" s="231"/>
      <c r="Q403" s="231"/>
      <c r="R403" s="231"/>
      <c r="S403" s="231"/>
      <c r="T403" s="232"/>
      <c r="AT403" s="233" t="s">
        <v>234</v>
      </c>
      <c r="AU403" s="233" t="s">
        <v>95</v>
      </c>
      <c r="AV403" s="15" t="s">
        <v>228</v>
      </c>
      <c r="AW403" s="15" t="s">
        <v>33</v>
      </c>
      <c r="AX403" s="15" t="s">
        <v>80</v>
      </c>
      <c r="AY403" s="233" t="s">
        <v>221</v>
      </c>
    </row>
    <row r="404" spans="1:65" s="2" customFormat="1" ht="16.5" customHeight="1">
      <c r="A404" s="37"/>
      <c r="B404" s="38"/>
      <c r="C404" s="182" t="s">
        <v>615</v>
      </c>
      <c r="D404" s="182" t="s">
        <v>223</v>
      </c>
      <c r="E404" s="183" t="s">
        <v>616</v>
      </c>
      <c r="F404" s="184" t="s">
        <v>617</v>
      </c>
      <c r="G404" s="185" t="s">
        <v>267</v>
      </c>
      <c r="H404" s="186">
        <v>0.52500000000000002</v>
      </c>
      <c r="I404" s="187"/>
      <c r="J404" s="188">
        <f>ROUND(I404*H404,2)</f>
        <v>0</v>
      </c>
      <c r="K404" s="184" t="s">
        <v>227</v>
      </c>
      <c r="L404" s="42"/>
      <c r="M404" s="189" t="s">
        <v>19</v>
      </c>
      <c r="N404" s="190" t="s">
        <v>43</v>
      </c>
      <c r="O404" s="67"/>
      <c r="P404" s="191">
        <f>O404*H404</f>
        <v>0</v>
      </c>
      <c r="Q404" s="191">
        <v>1.0627727796999999</v>
      </c>
      <c r="R404" s="191">
        <f>Q404*H404</f>
        <v>0.55795570934250005</v>
      </c>
      <c r="S404" s="191">
        <v>0</v>
      </c>
      <c r="T404" s="192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93" t="s">
        <v>228</v>
      </c>
      <c r="AT404" s="193" t="s">
        <v>223</v>
      </c>
      <c r="AU404" s="193" t="s">
        <v>95</v>
      </c>
      <c r="AY404" s="20" t="s">
        <v>221</v>
      </c>
      <c r="BE404" s="194">
        <f>IF(N404="základní",J404,0)</f>
        <v>0</v>
      </c>
      <c r="BF404" s="194">
        <f>IF(N404="snížená",J404,0)</f>
        <v>0</v>
      </c>
      <c r="BG404" s="194">
        <f>IF(N404="zákl. přenesená",J404,0)</f>
        <v>0</v>
      </c>
      <c r="BH404" s="194">
        <f>IF(N404="sníž. přenesená",J404,0)</f>
        <v>0</v>
      </c>
      <c r="BI404" s="194">
        <f>IF(N404="nulová",J404,0)</f>
        <v>0</v>
      </c>
      <c r="BJ404" s="20" t="s">
        <v>80</v>
      </c>
      <c r="BK404" s="194">
        <f>ROUND(I404*H404,2)</f>
        <v>0</v>
      </c>
      <c r="BL404" s="20" t="s">
        <v>228</v>
      </c>
      <c r="BM404" s="193" t="s">
        <v>618</v>
      </c>
    </row>
    <row r="405" spans="1:65" s="2" customFormat="1">
      <c r="A405" s="37"/>
      <c r="B405" s="38"/>
      <c r="C405" s="39"/>
      <c r="D405" s="195" t="s">
        <v>230</v>
      </c>
      <c r="E405" s="39"/>
      <c r="F405" s="196" t="s">
        <v>619</v>
      </c>
      <c r="G405" s="39"/>
      <c r="H405" s="39"/>
      <c r="I405" s="197"/>
      <c r="J405" s="39"/>
      <c r="K405" s="39"/>
      <c r="L405" s="42"/>
      <c r="M405" s="198"/>
      <c r="N405" s="199"/>
      <c r="O405" s="67"/>
      <c r="P405" s="67"/>
      <c r="Q405" s="67"/>
      <c r="R405" s="67"/>
      <c r="S405" s="67"/>
      <c r="T405" s="68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20" t="s">
        <v>230</v>
      </c>
      <c r="AU405" s="20" t="s">
        <v>95</v>
      </c>
    </row>
    <row r="406" spans="1:65" s="2" customFormat="1">
      <c r="A406" s="37"/>
      <c r="B406" s="38"/>
      <c r="C406" s="39"/>
      <c r="D406" s="200" t="s">
        <v>232</v>
      </c>
      <c r="E406" s="39"/>
      <c r="F406" s="201" t="s">
        <v>620</v>
      </c>
      <c r="G406" s="39"/>
      <c r="H406" s="39"/>
      <c r="I406" s="197"/>
      <c r="J406" s="39"/>
      <c r="K406" s="39"/>
      <c r="L406" s="42"/>
      <c r="M406" s="198"/>
      <c r="N406" s="199"/>
      <c r="O406" s="67"/>
      <c r="P406" s="67"/>
      <c r="Q406" s="67"/>
      <c r="R406" s="67"/>
      <c r="S406" s="67"/>
      <c r="T406" s="68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T406" s="20" t="s">
        <v>232</v>
      </c>
      <c r="AU406" s="20" t="s">
        <v>95</v>
      </c>
    </row>
    <row r="407" spans="1:65" s="13" customFormat="1">
      <c r="B407" s="202"/>
      <c r="C407" s="203"/>
      <c r="D407" s="195" t="s">
        <v>234</v>
      </c>
      <c r="E407" s="204" t="s">
        <v>19</v>
      </c>
      <c r="F407" s="205" t="s">
        <v>621</v>
      </c>
      <c r="G407" s="203"/>
      <c r="H407" s="206">
        <v>0.52500000000000002</v>
      </c>
      <c r="I407" s="207"/>
      <c r="J407" s="203"/>
      <c r="K407" s="203"/>
      <c r="L407" s="208"/>
      <c r="M407" s="209"/>
      <c r="N407" s="210"/>
      <c r="O407" s="210"/>
      <c r="P407" s="210"/>
      <c r="Q407" s="210"/>
      <c r="R407" s="210"/>
      <c r="S407" s="210"/>
      <c r="T407" s="211"/>
      <c r="AT407" s="212" t="s">
        <v>234</v>
      </c>
      <c r="AU407" s="212" t="s">
        <v>95</v>
      </c>
      <c r="AV407" s="13" t="s">
        <v>82</v>
      </c>
      <c r="AW407" s="13" t="s">
        <v>33</v>
      </c>
      <c r="AX407" s="13" t="s">
        <v>72</v>
      </c>
      <c r="AY407" s="212" t="s">
        <v>221</v>
      </c>
    </row>
    <row r="408" spans="1:65" s="15" customFormat="1">
      <c r="B408" s="223"/>
      <c r="C408" s="224"/>
      <c r="D408" s="195" t="s">
        <v>234</v>
      </c>
      <c r="E408" s="225" t="s">
        <v>19</v>
      </c>
      <c r="F408" s="226" t="s">
        <v>243</v>
      </c>
      <c r="G408" s="224"/>
      <c r="H408" s="227">
        <v>0.52500000000000002</v>
      </c>
      <c r="I408" s="228"/>
      <c r="J408" s="224"/>
      <c r="K408" s="224"/>
      <c r="L408" s="229"/>
      <c r="M408" s="230"/>
      <c r="N408" s="231"/>
      <c r="O408" s="231"/>
      <c r="P408" s="231"/>
      <c r="Q408" s="231"/>
      <c r="R408" s="231"/>
      <c r="S408" s="231"/>
      <c r="T408" s="232"/>
      <c r="AT408" s="233" t="s">
        <v>234</v>
      </c>
      <c r="AU408" s="233" t="s">
        <v>95</v>
      </c>
      <c r="AV408" s="15" t="s">
        <v>228</v>
      </c>
      <c r="AW408" s="15" t="s">
        <v>33</v>
      </c>
      <c r="AX408" s="15" t="s">
        <v>80</v>
      </c>
      <c r="AY408" s="233" t="s">
        <v>221</v>
      </c>
    </row>
    <row r="409" spans="1:65" s="2" customFormat="1" ht="24.2" customHeight="1">
      <c r="A409" s="37"/>
      <c r="B409" s="38"/>
      <c r="C409" s="182" t="s">
        <v>622</v>
      </c>
      <c r="D409" s="182" t="s">
        <v>223</v>
      </c>
      <c r="E409" s="183" t="s">
        <v>623</v>
      </c>
      <c r="F409" s="184" t="s">
        <v>624</v>
      </c>
      <c r="G409" s="185" t="s">
        <v>238</v>
      </c>
      <c r="H409" s="186">
        <v>26.608000000000001</v>
      </c>
      <c r="I409" s="187"/>
      <c r="J409" s="188">
        <f>ROUND(I409*H409,2)</f>
        <v>0</v>
      </c>
      <c r="K409" s="184" t="s">
        <v>227</v>
      </c>
      <c r="L409" s="42"/>
      <c r="M409" s="189" t="s">
        <v>19</v>
      </c>
      <c r="N409" s="190" t="s">
        <v>43</v>
      </c>
      <c r="O409" s="67"/>
      <c r="P409" s="191">
        <f>O409*H409</f>
        <v>0</v>
      </c>
      <c r="Q409" s="191">
        <v>2.16</v>
      </c>
      <c r="R409" s="191">
        <f>Q409*H409</f>
        <v>57.473280000000003</v>
      </c>
      <c r="S409" s="191">
        <v>0</v>
      </c>
      <c r="T409" s="192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193" t="s">
        <v>228</v>
      </c>
      <c r="AT409" s="193" t="s">
        <v>223</v>
      </c>
      <c r="AU409" s="193" t="s">
        <v>95</v>
      </c>
      <c r="AY409" s="20" t="s">
        <v>221</v>
      </c>
      <c r="BE409" s="194">
        <f>IF(N409="základní",J409,0)</f>
        <v>0</v>
      </c>
      <c r="BF409" s="194">
        <f>IF(N409="snížená",J409,0)</f>
        <v>0</v>
      </c>
      <c r="BG409" s="194">
        <f>IF(N409="zákl. přenesená",J409,0)</f>
        <v>0</v>
      </c>
      <c r="BH409" s="194">
        <f>IF(N409="sníž. přenesená",J409,0)</f>
        <v>0</v>
      </c>
      <c r="BI409" s="194">
        <f>IF(N409="nulová",J409,0)</f>
        <v>0</v>
      </c>
      <c r="BJ409" s="20" t="s">
        <v>80</v>
      </c>
      <c r="BK409" s="194">
        <f>ROUND(I409*H409,2)</f>
        <v>0</v>
      </c>
      <c r="BL409" s="20" t="s">
        <v>228</v>
      </c>
      <c r="BM409" s="193" t="s">
        <v>625</v>
      </c>
    </row>
    <row r="410" spans="1:65" s="2" customFormat="1" ht="19.5">
      <c r="A410" s="37"/>
      <c r="B410" s="38"/>
      <c r="C410" s="39"/>
      <c r="D410" s="195" t="s">
        <v>230</v>
      </c>
      <c r="E410" s="39"/>
      <c r="F410" s="196" t="s">
        <v>626</v>
      </c>
      <c r="G410" s="39"/>
      <c r="H410" s="39"/>
      <c r="I410" s="197"/>
      <c r="J410" s="39"/>
      <c r="K410" s="39"/>
      <c r="L410" s="42"/>
      <c r="M410" s="198"/>
      <c r="N410" s="199"/>
      <c r="O410" s="67"/>
      <c r="P410" s="67"/>
      <c r="Q410" s="67"/>
      <c r="R410" s="67"/>
      <c r="S410" s="67"/>
      <c r="T410" s="68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T410" s="20" t="s">
        <v>230</v>
      </c>
      <c r="AU410" s="20" t="s">
        <v>95</v>
      </c>
    </row>
    <row r="411" spans="1:65" s="2" customFormat="1">
      <c r="A411" s="37"/>
      <c r="B411" s="38"/>
      <c r="C411" s="39"/>
      <c r="D411" s="200" t="s">
        <v>232</v>
      </c>
      <c r="E411" s="39"/>
      <c r="F411" s="201" t="s">
        <v>627</v>
      </c>
      <c r="G411" s="39"/>
      <c r="H411" s="39"/>
      <c r="I411" s="197"/>
      <c r="J411" s="39"/>
      <c r="K411" s="39"/>
      <c r="L411" s="42"/>
      <c r="M411" s="198"/>
      <c r="N411" s="199"/>
      <c r="O411" s="67"/>
      <c r="P411" s="67"/>
      <c r="Q411" s="67"/>
      <c r="R411" s="67"/>
      <c r="S411" s="67"/>
      <c r="T411" s="68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20" t="s">
        <v>232</v>
      </c>
      <c r="AU411" s="20" t="s">
        <v>95</v>
      </c>
    </row>
    <row r="412" spans="1:65" s="14" customFormat="1">
      <c r="B412" s="213"/>
      <c r="C412" s="214"/>
      <c r="D412" s="195" t="s">
        <v>234</v>
      </c>
      <c r="E412" s="215" t="s">
        <v>19</v>
      </c>
      <c r="F412" s="216" t="s">
        <v>600</v>
      </c>
      <c r="G412" s="214"/>
      <c r="H412" s="215" t="s">
        <v>19</v>
      </c>
      <c r="I412" s="217"/>
      <c r="J412" s="214"/>
      <c r="K412" s="214"/>
      <c r="L412" s="218"/>
      <c r="M412" s="219"/>
      <c r="N412" s="220"/>
      <c r="O412" s="220"/>
      <c r="P412" s="220"/>
      <c r="Q412" s="220"/>
      <c r="R412" s="220"/>
      <c r="S412" s="220"/>
      <c r="T412" s="221"/>
      <c r="AT412" s="222" t="s">
        <v>234</v>
      </c>
      <c r="AU412" s="222" t="s">
        <v>95</v>
      </c>
      <c r="AV412" s="14" t="s">
        <v>80</v>
      </c>
      <c r="AW412" s="14" t="s">
        <v>33</v>
      </c>
      <c r="AX412" s="14" t="s">
        <v>72</v>
      </c>
      <c r="AY412" s="222" t="s">
        <v>221</v>
      </c>
    </row>
    <row r="413" spans="1:65" s="13" customFormat="1" ht="22.5">
      <c r="B413" s="202"/>
      <c r="C413" s="203"/>
      <c r="D413" s="195" t="s">
        <v>234</v>
      </c>
      <c r="E413" s="204" t="s">
        <v>19</v>
      </c>
      <c r="F413" s="205" t="s">
        <v>628</v>
      </c>
      <c r="G413" s="203"/>
      <c r="H413" s="206">
        <v>26.608000000000001</v>
      </c>
      <c r="I413" s="207"/>
      <c r="J413" s="203"/>
      <c r="K413" s="203"/>
      <c r="L413" s="208"/>
      <c r="M413" s="209"/>
      <c r="N413" s="210"/>
      <c r="O413" s="210"/>
      <c r="P413" s="210"/>
      <c r="Q413" s="210"/>
      <c r="R413" s="210"/>
      <c r="S413" s="210"/>
      <c r="T413" s="211"/>
      <c r="AT413" s="212" t="s">
        <v>234</v>
      </c>
      <c r="AU413" s="212" t="s">
        <v>95</v>
      </c>
      <c r="AV413" s="13" t="s">
        <v>82</v>
      </c>
      <c r="AW413" s="13" t="s">
        <v>33</v>
      </c>
      <c r="AX413" s="13" t="s">
        <v>72</v>
      </c>
      <c r="AY413" s="212" t="s">
        <v>221</v>
      </c>
    </row>
    <row r="414" spans="1:65" s="16" customFormat="1">
      <c r="B414" s="244"/>
      <c r="C414" s="245"/>
      <c r="D414" s="195" t="s">
        <v>234</v>
      </c>
      <c r="E414" s="246" t="s">
        <v>19</v>
      </c>
      <c r="F414" s="247" t="s">
        <v>450</v>
      </c>
      <c r="G414" s="245"/>
      <c r="H414" s="248">
        <v>26.608000000000001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AT414" s="254" t="s">
        <v>234</v>
      </c>
      <c r="AU414" s="254" t="s">
        <v>95</v>
      </c>
      <c r="AV414" s="16" t="s">
        <v>95</v>
      </c>
      <c r="AW414" s="16" t="s">
        <v>33</v>
      </c>
      <c r="AX414" s="16" t="s">
        <v>72</v>
      </c>
      <c r="AY414" s="254" t="s">
        <v>221</v>
      </c>
    </row>
    <row r="415" spans="1:65" s="15" customFormat="1">
      <c r="B415" s="223"/>
      <c r="C415" s="224"/>
      <c r="D415" s="195" t="s">
        <v>234</v>
      </c>
      <c r="E415" s="225" t="s">
        <v>19</v>
      </c>
      <c r="F415" s="226" t="s">
        <v>243</v>
      </c>
      <c r="G415" s="224"/>
      <c r="H415" s="227">
        <v>26.608000000000001</v>
      </c>
      <c r="I415" s="228"/>
      <c r="J415" s="224"/>
      <c r="K415" s="224"/>
      <c r="L415" s="229"/>
      <c r="M415" s="230"/>
      <c r="N415" s="231"/>
      <c r="O415" s="231"/>
      <c r="P415" s="231"/>
      <c r="Q415" s="231"/>
      <c r="R415" s="231"/>
      <c r="S415" s="231"/>
      <c r="T415" s="232"/>
      <c r="AT415" s="233" t="s">
        <v>234</v>
      </c>
      <c r="AU415" s="233" t="s">
        <v>95</v>
      </c>
      <c r="AV415" s="15" t="s">
        <v>228</v>
      </c>
      <c r="AW415" s="15" t="s">
        <v>33</v>
      </c>
      <c r="AX415" s="15" t="s">
        <v>80</v>
      </c>
      <c r="AY415" s="233" t="s">
        <v>221</v>
      </c>
    </row>
    <row r="416" spans="1:65" s="2" customFormat="1" ht="24.2" customHeight="1">
      <c r="A416" s="37"/>
      <c r="B416" s="38"/>
      <c r="C416" s="182" t="s">
        <v>629</v>
      </c>
      <c r="D416" s="182" t="s">
        <v>223</v>
      </c>
      <c r="E416" s="183" t="s">
        <v>630</v>
      </c>
      <c r="F416" s="184" t="s">
        <v>631</v>
      </c>
      <c r="G416" s="185" t="s">
        <v>336</v>
      </c>
      <c r="H416" s="186">
        <v>256</v>
      </c>
      <c r="I416" s="187"/>
      <c r="J416" s="188">
        <f>ROUND(I416*H416,2)</f>
        <v>0</v>
      </c>
      <c r="K416" s="184" t="s">
        <v>632</v>
      </c>
      <c r="L416" s="42"/>
      <c r="M416" s="189" t="s">
        <v>19</v>
      </c>
      <c r="N416" s="190" t="s">
        <v>43</v>
      </c>
      <c r="O416" s="67"/>
      <c r="P416" s="191">
        <f>O416*H416</f>
        <v>0</v>
      </c>
      <c r="Q416" s="191">
        <v>2E-3</v>
      </c>
      <c r="R416" s="191">
        <f>Q416*H416</f>
        <v>0.51200000000000001</v>
      </c>
      <c r="S416" s="191">
        <v>0</v>
      </c>
      <c r="T416" s="192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93" t="s">
        <v>228</v>
      </c>
      <c r="AT416" s="193" t="s">
        <v>223</v>
      </c>
      <c r="AU416" s="193" t="s">
        <v>95</v>
      </c>
      <c r="AY416" s="20" t="s">
        <v>221</v>
      </c>
      <c r="BE416" s="194">
        <f>IF(N416="základní",J416,0)</f>
        <v>0</v>
      </c>
      <c r="BF416" s="194">
        <f>IF(N416="snížená",J416,0)</f>
        <v>0</v>
      </c>
      <c r="BG416" s="194">
        <f>IF(N416="zákl. přenesená",J416,0)</f>
        <v>0</v>
      </c>
      <c r="BH416" s="194">
        <f>IF(N416="sníž. přenesená",J416,0)</f>
        <v>0</v>
      </c>
      <c r="BI416" s="194">
        <f>IF(N416="nulová",J416,0)</f>
        <v>0</v>
      </c>
      <c r="BJ416" s="20" t="s">
        <v>80</v>
      </c>
      <c r="BK416" s="194">
        <f>ROUND(I416*H416,2)</f>
        <v>0</v>
      </c>
      <c r="BL416" s="20" t="s">
        <v>228</v>
      </c>
      <c r="BM416" s="193" t="s">
        <v>633</v>
      </c>
    </row>
    <row r="417" spans="1:65" s="2" customFormat="1" ht="19.5">
      <c r="A417" s="37"/>
      <c r="B417" s="38"/>
      <c r="C417" s="39"/>
      <c r="D417" s="195" t="s">
        <v>230</v>
      </c>
      <c r="E417" s="39"/>
      <c r="F417" s="196" t="s">
        <v>631</v>
      </c>
      <c r="G417" s="39"/>
      <c r="H417" s="39"/>
      <c r="I417" s="197"/>
      <c r="J417" s="39"/>
      <c r="K417" s="39"/>
      <c r="L417" s="42"/>
      <c r="M417" s="198"/>
      <c r="N417" s="199"/>
      <c r="O417" s="67"/>
      <c r="P417" s="67"/>
      <c r="Q417" s="67"/>
      <c r="R417" s="67"/>
      <c r="S417" s="67"/>
      <c r="T417" s="68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20" t="s">
        <v>230</v>
      </c>
      <c r="AU417" s="20" t="s">
        <v>95</v>
      </c>
    </row>
    <row r="418" spans="1:65" s="13" customFormat="1">
      <c r="B418" s="202"/>
      <c r="C418" s="203"/>
      <c r="D418" s="195" t="s">
        <v>234</v>
      </c>
      <c r="E418" s="204" t="s">
        <v>19</v>
      </c>
      <c r="F418" s="205" t="s">
        <v>634</v>
      </c>
      <c r="G418" s="203"/>
      <c r="H418" s="206">
        <v>256</v>
      </c>
      <c r="I418" s="207"/>
      <c r="J418" s="203"/>
      <c r="K418" s="203"/>
      <c r="L418" s="208"/>
      <c r="M418" s="209"/>
      <c r="N418" s="210"/>
      <c r="O418" s="210"/>
      <c r="P418" s="210"/>
      <c r="Q418" s="210"/>
      <c r="R418" s="210"/>
      <c r="S418" s="210"/>
      <c r="T418" s="211"/>
      <c r="AT418" s="212" t="s">
        <v>234</v>
      </c>
      <c r="AU418" s="212" t="s">
        <v>95</v>
      </c>
      <c r="AV418" s="13" t="s">
        <v>82</v>
      </c>
      <c r="AW418" s="13" t="s">
        <v>33</v>
      </c>
      <c r="AX418" s="13" t="s">
        <v>72</v>
      </c>
      <c r="AY418" s="212" t="s">
        <v>221</v>
      </c>
    </row>
    <row r="419" spans="1:65" s="15" customFormat="1">
      <c r="B419" s="223"/>
      <c r="C419" s="224"/>
      <c r="D419" s="195" t="s">
        <v>234</v>
      </c>
      <c r="E419" s="225" t="s">
        <v>19</v>
      </c>
      <c r="F419" s="226" t="s">
        <v>243</v>
      </c>
      <c r="G419" s="224"/>
      <c r="H419" s="227">
        <v>256</v>
      </c>
      <c r="I419" s="228"/>
      <c r="J419" s="224"/>
      <c r="K419" s="224"/>
      <c r="L419" s="229"/>
      <c r="M419" s="230"/>
      <c r="N419" s="231"/>
      <c r="O419" s="231"/>
      <c r="P419" s="231"/>
      <c r="Q419" s="231"/>
      <c r="R419" s="231"/>
      <c r="S419" s="231"/>
      <c r="T419" s="232"/>
      <c r="AT419" s="233" t="s">
        <v>234</v>
      </c>
      <c r="AU419" s="233" t="s">
        <v>95</v>
      </c>
      <c r="AV419" s="15" t="s">
        <v>228</v>
      </c>
      <c r="AW419" s="15" t="s">
        <v>33</v>
      </c>
      <c r="AX419" s="15" t="s">
        <v>80</v>
      </c>
      <c r="AY419" s="233" t="s">
        <v>221</v>
      </c>
    </row>
    <row r="420" spans="1:65" s="2" customFormat="1" ht="21.75" customHeight="1">
      <c r="A420" s="37"/>
      <c r="B420" s="38"/>
      <c r="C420" s="234" t="s">
        <v>635</v>
      </c>
      <c r="D420" s="234" t="s">
        <v>295</v>
      </c>
      <c r="E420" s="235" t="s">
        <v>636</v>
      </c>
      <c r="F420" s="236" t="s">
        <v>637</v>
      </c>
      <c r="G420" s="237" t="s">
        <v>226</v>
      </c>
      <c r="H420" s="238">
        <v>64</v>
      </c>
      <c r="I420" s="239"/>
      <c r="J420" s="240">
        <f>ROUND(I420*H420,2)</f>
        <v>0</v>
      </c>
      <c r="K420" s="236" t="s">
        <v>227</v>
      </c>
      <c r="L420" s="241"/>
      <c r="M420" s="242" t="s">
        <v>19</v>
      </c>
      <c r="N420" s="243" t="s">
        <v>43</v>
      </c>
      <c r="O420" s="67"/>
      <c r="P420" s="191">
        <f>O420*H420</f>
        <v>0</v>
      </c>
      <c r="Q420" s="191">
        <v>0.114</v>
      </c>
      <c r="R420" s="191">
        <f>Q420*H420</f>
        <v>7.2960000000000003</v>
      </c>
      <c r="S420" s="191">
        <v>0</v>
      </c>
      <c r="T420" s="192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193" t="s">
        <v>279</v>
      </c>
      <c r="AT420" s="193" t="s">
        <v>295</v>
      </c>
      <c r="AU420" s="193" t="s">
        <v>95</v>
      </c>
      <c r="AY420" s="20" t="s">
        <v>221</v>
      </c>
      <c r="BE420" s="194">
        <f>IF(N420="základní",J420,0)</f>
        <v>0</v>
      </c>
      <c r="BF420" s="194">
        <f>IF(N420="snížená",J420,0)</f>
        <v>0</v>
      </c>
      <c r="BG420" s="194">
        <f>IF(N420="zákl. přenesená",J420,0)</f>
        <v>0</v>
      </c>
      <c r="BH420" s="194">
        <f>IF(N420="sníž. přenesená",J420,0)</f>
        <v>0</v>
      </c>
      <c r="BI420" s="194">
        <f>IF(N420="nulová",J420,0)</f>
        <v>0</v>
      </c>
      <c r="BJ420" s="20" t="s">
        <v>80</v>
      </c>
      <c r="BK420" s="194">
        <f>ROUND(I420*H420,2)</f>
        <v>0</v>
      </c>
      <c r="BL420" s="20" t="s">
        <v>228</v>
      </c>
      <c r="BM420" s="193" t="s">
        <v>638</v>
      </c>
    </row>
    <row r="421" spans="1:65" s="2" customFormat="1">
      <c r="A421" s="37"/>
      <c r="B421" s="38"/>
      <c r="C421" s="39"/>
      <c r="D421" s="195" t="s">
        <v>230</v>
      </c>
      <c r="E421" s="39"/>
      <c r="F421" s="196" t="s">
        <v>637</v>
      </c>
      <c r="G421" s="39"/>
      <c r="H421" s="39"/>
      <c r="I421" s="197"/>
      <c r="J421" s="39"/>
      <c r="K421" s="39"/>
      <c r="L421" s="42"/>
      <c r="M421" s="198"/>
      <c r="N421" s="199"/>
      <c r="O421" s="67"/>
      <c r="P421" s="67"/>
      <c r="Q421" s="67"/>
      <c r="R421" s="67"/>
      <c r="S421" s="67"/>
      <c r="T421" s="68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T421" s="20" t="s">
        <v>230</v>
      </c>
      <c r="AU421" s="20" t="s">
        <v>95</v>
      </c>
    </row>
    <row r="422" spans="1:65" s="13" customFormat="1">
      <c r="B422" s="202"/>
      <c r="C422" s="203"/>
      <c r="D422" s="195" t="s">
        <v>234</v>
      </c>
      <c r="E422" s="204" t="s">
        <v>19</v>
      </c>
      <c r="F422" s="205" t="s">
        <v>639</v>
      </c>
      <c r="G422" s="203"/>
      <c r="H422" s="206">
        <v>64</v>
      </c>
      <c r="I422" s="207"/>
      <c r="J422" s="203"/>
      <c r="K422" s="203"/>
      <c r="L422" s="208"/>
      <c r="M422" s="209"/>
      <c r="N422" s="210"/>
      <c r="O422" s="210"/>
      <c r="P422" s="210"/>
      <c r="Q422" s="210"/>
      <c r="R422" s="210"/>
      <c r="S422" s="210"/>
      <c r="T422" s="211"/>
      <c r="AT422" s="212" t="s">
        <v>234</v>
      </c>
      <c r="AU422" s="212" t="s">
        <v>95</v>
      </c>
      <c r="AV422" s="13" t="s">
        <v>82</v>
      </c>
      <c r="AW422" s="13" t="s">
        <v>33</v>
      </c>
      <c r="AX422" s="13" t="s">
        <v>72</v>
      </c>
      <c r="AY422" s="212" t="s">
        <v>221</v>
      </c>
    </row>
    <row r="423" spans="1:65" s="15" customFormat="1">
      <c r="B423" s="223"/>
      <c r="C423" s="224"/>
      <c r="D423" s="195" t="s">
        <v>234</v>
      </c>
      <c r="E423" s="225" t="s">
        <v>19</v>
      </c>
      <c r="F423" s="226" t="s">
        <v>243</v>
      </c>
      <c r="G423" s="224"/>
      <c r="H423" s="227">
        <v>64</v>
      </c>
      <c r="I423" s="228"/>
      <c r="J423" s="224"/>
      <c r="K423" s="224"/>
      <c r="L423" s="229"/>
      <c r="M423" s="230"/>
      <c r="N423" s="231"/>
      <c r="O423" s="231"/>
      <c r="P423" s="231"/>
      <c r="Q423" s="231"/>
      <c r="R423" s="231"/>
      <c r="S423" s="231"/>
      <c r="T423" s="232"/>
      <c r="AT423" s="233" t="s">
        <v>234</v>
      </c>
      <c r="AU423" s="233" t="s">
        <v>95</v>
      </c>
      <c r="AV423" s="15" t="s">
        <v>228</v>
      </c>
      <c r="AW423" s="15" t="s">
        <v>33</v>
      </c>
      <c r="AX423" s="15" t="s">
        <v>80</v>
      </c>
      <c r="AY423" s="233" t="s">
        <v>221</v>
      </c>
    </row>
    <row r="424" spans="1:65" s="2" customFormat="1" ht="24.2" customHeight="1">
      <c r="A424" s="37"/>
      <c r="B424" s="38"/>
      <c r="C424" s="182" t="s">
        <v>640</v>
      </c>
      <c r="D424" s="182" t="s">
        <v>223</v>
      </c>
      <c r="E424" s="183" t="s">
        <v>641</v>
      </c>
      <c r="F424" s="184" t="s">
        <v>642</v>
      </c>
      <c r="G424" s="185" t="s">
        <v>226</v>
      </c>
      <c r="H424" s="186">
        <v>13.125</v>
      </c>
      <c r="I424" s="187"/>
      <c r="J424" s="188">
        <f>ROUND(I424*H424,2)</f>
        <v>0</v>
      </c>
      <c r="K424" s="184" t="s">
        <v>632</v>
      </c>
      <c r="L424" s="42"/>
      <c r="M424" s="189" t="s">
        <v>19</v>
      </c>
      <c r="N424" s="190" t="s">
        <v>43</v>
      </c>
      <c r="O424" s="67"/>
      <c r="P424" s="191">
        <f>O424*H424</f>
        <v>0</v>
      </c>
      <c r="Q424" s="191">
        <v>0</v>
      </c>
      <c r="R424" s="191">
        <f>Q424*H424</f>
        <v>0</v>
      </c>
      <c r="S424" s="191">
        <v>0</v>
      </c>
      <c r="T424" s="192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193" t="s">
        <v>228</v>
      </c>
      <c r="AT424" s="193" t="s">
        <v>223</v>
      </c>
      <c r="AU424" s="193" t="s">
        <v>95</v>
      </c>
      <c r="AY424" s="20" t="s">
        <v>221</v>
      </c>
      <c r="BE424" s="194">
        <f>IF(N424="základní",J424,0)</f>
        <v>0</v>
      </c>
      <c r="BF424" s="194">
        <f>IF(N424="snížená",J424,0)</f>
        <v>0</v>
      </c>
      <c r="BG424" s="194">
        <f>IF(N424="zákl. přenesená",J424,0)</f>
        <v>0</v>
      </c>
      <c r="BH424" s="194">
        <f>IF(N424="sníž. přenesená",J424,0)</f>
        <v>0</v>
      </c>
      <c r="BI424" s="194">
        <f>IF(N424="nulová",J424,0)</f>
        <v>0</v>
      </c>
      <c r="BJ424" s="20" t="s">
        <v>80</v>
      </c>
      <c r="BK424" s="194">
        <f>ROUND(I424*H424,2)</f>
        <v>0</v>
      </c>
      <c r="BL424" s="20" t="s">
        <v>228</v>
      </c>
      <c r="BM424" s="193" t="s">
        <v>643</v>
      </c>
    </row>
    <row r="425" spans="1:65" s="2" customFormat="1" ht="19.5">
      <c r="A425" s="37"/>
      <c r="B425" s="38"/>
      <c r="C425" s="39"/>
      <c r="D425" s="195" t="s">
        <v>230</v>
      </c>
      <c r="E425" s="39"/>
      <c r="F425" s="196" t="s">
        <v>644</v>
      </c>
      <c r="G425" s="39"/>
      <c r="H425" s="39"/>
      <c r="I425" s="197"/>
      <c r="J425" s="39"/>
      <c r="K425" s="39"/>
      <c r="L425" s="42"/>
      <c r="M425" s="198"/>
      <c r="N425" s="199"/>
      <c r="O425" s="67"/>
      <c r="P425" s="67"/>
      <c r="Q425" s="67"/>
      <c r="R425" s="67"/>
      <c r="S425" s="67"/>
      <c r="T425" s="68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T425" s="20" t="s">
        <v>230</v>
      </c>
      <c r="AU425" s="20" t="s">
        <v>95</v>
      </c>
    </row>
    <row r="426" spans="1:65" s="13" customFormat="1">
      <c r="B426" s="202"/>
      <c r="C426" s="203"/>
      <c r="D426" s="195" t="s">
        <v>234</v>
      </c>
      <c r="E426" s="204" t="s">
        <v>19</v>
      </c>
      <c r="F426" s="205" t="s">
        <v>645</v>
      </c>
      <c r="G426" s="203"/>
      <c r="H426" s="206">
        <v>13.125</v>
      </c>
      <c r="I426" s="207"/>
      <c r="J426" s="203"/>
      <c r="K426" s="203"/>
      <c r="L426" s="208"/>
      <c r="M426" s="209"/>
      <c r="N426" s="210"/>
      <c r="O426" s="210"/>
      <c r="P426" s="210"/>
      <c r="Q426" s="210"/>
      <c r="R426" s="210"/>
      <c r="S426" s="210"/>
      <c r="T426" s="211"/>
      <c r="AT426" s="212" t="s">
        <v>234</v>
      </c>
      <c r="AU426" s="212" t="s">
        <v>95</v>
      </c>
      <c r="AV426" s="13" t="s">
        <v>82</v>
      </c>
      <c r="AW426" s="13" t="s">
        <v>33</v>
      </c>
      <c r="AX426" s="13" t="s">
        <v>80</v>
      </c>
      <c r="AY426" s="212" t="s">
        <v>221</v>
      </c>
    </row>
    <row r="427" spans="1:65" s="2" customFormat="1" ht="16.5" customHeight="1">
      <c r="A427" s="37"/>
      <c r="B427" s="38"/>
      <c r="C427" s="234" t="s">
        <v>646</v>
      </c>
      <c r="D427" s="234" t="s">
        <v>295</v>
      </c>
      <c r="E427" s="235" t="s">
        <v>647</v>
      </c>
      <c r="F427" s="236" t="s">
        <v>648</v>
      </c>
      <c r="G427" s="237" t="s">
        <v>305</v>
      </c>
      <c r="H427" s="238">
        <v>53.55</v>
      </c>
      <c r="I427" s="239"/>
      <c r="J427" s="240">
        <f>ROUND(I427*H427,2)</f>
        <v>0</v>
      </c>
      <c r="K427" s="236" t="s">
        <v>227</v>
      </c>
      <c r="L427" s="241"/>
      <c r="M427" s="242" t="s">
        <v>19</v>
      </c>
      <c r="N427" s="243" t="s">
        <v>43</v>
      </c>
      <c r="O427" s="67"/>
      <c r="P427" s="191">
        <f>O427*H427</f>
        <v>0</v>
      </c>
      <c r="Q427" s="191">
        <v>2.8000000000000001E-2</v>
      </c>
      <c r="R427" s="191">
        <f>Q427*H427</f>
        <v>1.4993999999999998</v>
      </c>
      <c r="S427" s="191">
        <v>0</v>
      </c>
      <c r="T427" s="192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193" t="s">
        <v>279</v>
      </c>
      <c r="AT427" s="193" t="s">
        <v>295</v>
      </c>
      <c r="AU427" s="193" t="s">
        <v>95</v>
      </c>
      <c r="AY427" s="20" t="s">
        <v>221</v>
      </c>
      <c r="BE427" s="194">
        <f>IF(N427="základní",J427,0)</f>
        <v>0</v>
      </c>
      <c r="BF427" s="194">
        <f>IF(N427="snížená",J427,0)</f>
        <v>0</v>
      </c>
      <c r="BG427" s="194">
        <f>IF(N427="zákl. přenesená",J427,0)</f>
        <v>0</v>
      </c>
      <c r="BH427" s="194">
        <f>IF(N427="sníž. přenesená",J427,0)</f>
        <v>0</v>
      </c>
      <c r="BI427" s="194">
        <f>IF(N427="nulová",J427,0)</f>
        <v>0</v>
      </c>
      <c r="BJ427" s="20" t="s">
        <v>80</v>
      </c>
      <c r="BK427" s="194">
        <f>ROUND(I427*H427,2)</f>
        <v>0</v>
      </c>
      <c r="BL427" s="20" t="s">
        <v>228</v>
      </c>
      <c r="BM427" s="193" t="s">
        <v>649</v>
      </c>
    </row>
    <row r="428" spans="1:65" s="2" customFormat="1">
      <c r="A428" s="37"/>
      <c r="B428" s="38"/>
      <c r="C428" s="39"/>
      <c r="D428" s="195" t="s">
        <v>230</v>
      </c>
      <c r="E428" s="39"/>
      <c r="F428" s="196" t="s">
        <v>648</v>
      </c>
      <c r="G428" s="39"/>
      <c r="H428" s="39"/>
      <c r="I428" s="197"/>
      <c r="J428" s="39"/>
      <c r="K428" s="39"/>
      <c r="L428" s="42"/>
      <c r="M428" s="198"/>
      <c r="N428" s="199"/>
      <c r="O428" s="67"/>
      <c r="P428" s="67"/>
      <c r="Q428" s="67"/>
      <c r="R428" s="67"/>
      <c r="S428" s="67"/>
      <c r="T428" s="68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T428" s="20" t="s">
        <v>230</v>
      </c>
      <c r="AU428" s="20" t="s">
        <v>95</v>
      </c>
    </row>
    <row r="429" spans="1:65" s="13" customFormat="1">
      <c r="B429" s="202"/>
      <c r="C429" s="203"/>
      <c r="D429" s="195" t="s">
        <v>234</v>
      </c>
      <c r="E429" s="204" t="s">
        <v>19</v>
      </c>
      <c r="F429" s="205" t="s">
        <v>650</v>
      </c>
      <c r="G429" s="203"/>
      <c r="H429" s="206">
        <v>52.5</v>
      </c>
      <c r="I429" s="207"/>
      <c r="J429" s="203"/>
      <c r="K429" s="203"/>
      <c r="L429" s="208"/>
      <c r="M429" s="209"/>
      <c r="N429" s="210"/>
      <c r="O429" s="210"/>
      <c r="P429" s="210"/>
      <c r="Q429" s="210"/>
      <c r="R429" s="210"/>
      <c r="S429" s="210"/>
      <c r="T429" s="211"/>
      <c r="AT429" s="212" t="s">
        <v>234</v>
      </c>
      <c r="AU429" s="212" t="s">
        <v>95</v>
      </c>
      <c r="AV429" s="13" t="s">
        <v>82</v>
      </c>
      <c r="AW429" s="13" t="s">
        <v>33</v>
      </c>
      <c r="AX429" s="13" t="s">
        <v>72</v>
      </c>
      <c r="AY429" s="212" t="s">
        <v>221</v>
      </c>
    </row>
    <row r="430" spans="1:65" s="15" customFormat="1">
      <c r="B430" s="223"/>
      <c r="C430" s="224"/>
      <c r="D430" s="195" t="s">
        <v>234</v>
      </c>
      <c r="E430" s="225" t="s">
        <v>19</v>
      </c>
      <c r="F430" s="226" t="s">
        <v>243</v>
      </c>
      <c r="G430" s="224"/>
      <c r="H430" s="227">
        <v>52.5</v>
      </c>
      <c r="I430" s="228"/>
      <c r="J430" s="224"/>
      <c r="K430" s="224"/>
      <c r="L430" s="229"/>
      <c r="M430" s="230"/>
      <c r="N430" s="231"/>
      <c r="O430" s="231"/>
      <c r="P430" s="231"/>
      <c r="Q430" s="231"/>
      <c r="R430" s="231"/>
      <c r="S430" s="231"/>
      <c r="T430" s="232"/>
      <c r="AT430" s="233" t="s">
        <v>234</v>
      </c>
      <c r="AU430" s="233" t="s">
        <v>95</v>
      </c>
      <c r="AV430" s="15" t="s">
        <v>228</v>
      </c>
      <c r="AW430" s="15" t="s">
        <v>33</v>
      </c>
      <c r="AX430" s="15" t="s">
        <v>80</v>
      </c>
      <c r="AY430" s="233" t="s">
        <v>221</v>
      </c>
    </row>
    <row r="431" spans="1:65" s="13" customFormat="1">
      <c r="B431" s="202"/>
      <c r="C431" s="203"/>
      <c r="D431" s="195" t="s">
        <v>234</v>
      </c>
      <c r="E431" s="203"/>
      <c r="F431" s="205" t="s">
        <v>651</v>
      </c>
      <c r="G431" s="203"/>
      <c r="H431" s="206">
        <v>53.55</v>
      </c>
      <c r="I431" s="207"/>
      <c r="J431" s="203"/>
      <c r="K431" s="203"/>
      <c r="L431" s="208"/>
      <c r="M431" s="209"/>
      <c r="N431" s="210"/>
      <c r="O431" s="210"/>
      <c r="P431" s="210"/>
      <c r="Q431" s="210"/>
      <c r="R431" s="210"/>
      <c r="S431" s="210"/>
      <c r="T431" s="211"/>
      <c r="AT431" s="212" t="s">
        <v>234</v>
      </c>
      <c r="AU431" s="212" t="s">
        <v>95</v>
      </c>
      <c r="AV431" s="13" t="s">
        <v>82</v>
      </c>
      <c r="AW431" s="13" t="s">
        <v>4</v>
      </c>
      <c r="AX431" s="13" t="s">
        <v>80</v>
      </c>
      <c r="AY431" s="212" t="s">
        <v>221</v>
      </c>
    </row>
    <row r="432" spans="1:65" s="12" customFormat="1" ht="22.9" customHeight="1">
      <c r="B432" s="166"/>
      <c r="C432" s="167"/>
      <c r="D432" s="168" t="s">
        <v>71</v>
      </c>
      <c r="E432" s="180" t="s">
        <v>286</v>
      </c>
      <c r="F432" s="180" t="s">
        <v>652</v>
      </c>
      <c r="G432" s="167"/>
      <c r="H432" s="167"/>
      <c r="I432" s="170"/>
      <c r="J432" s="181">
        <f>BK432</f>
        <v>0</v>
      </c>
      <c r="K432" s="167"/>
      <c r="L432" s="172"/>
      <c r="M432" s="173"/>
      <c r="N432" s="174"/>
      <c r="O432" s="174"/>
      <c r="P432" s="175">
        <f>P433+P496</f>
        <v>0</v>
      </c>
      <c r="Q432" s="174"/>
      <c r="R432" s="175">
        <f>R433+R496</f>
        <v>6.8599999999999994E-2</v>
      </c>
      <c r="S432" s="174"/>
      <c r="T432" s="176">
        <f>T433+T496</f>
        <v>0</v>
      </c>
      <c r="AR432" s="177" t="s">
        <v>80</v>
      </c>
      <c r="AT432" s="178" t="s">
        <v>71</v>
      </c>
      <c r="AU432" s="178" t="s">
        <v>80</v>
      </c>
      <c r="AY432" s="177" t="s">
        <v>221</v>
      </c>
      <c r="BK432" s="179">
        <f>BK433+BK496</f>
        <v>0</v>
      </c>
    </row>
    <row r="433" spans="1:65" s="12" customFormat="1" ht="20.85" customHeight="1">
      <c r="B433" s="166"/>
      <c r="C433" s="167"/>
      <c r="D433" s="168" t="s">
        <v>71</v>
      </c>
      <c r="E433" s="180" t="s">
        <v>653</v>
      </c>
      <c r="F433" s="180" t="s">
        <v>654</v>
      </c>
      <c r="G433" s="167"/>
      <c r="H433" s="167"/>
      <c r="I433" s="170"/>
      <c r="J433" s="181">
        <f>BK433</f>
        <v>0</v>
      </c>
      <c r="K433" s="167"/>
      <c r="L433" s="172"/>
      <c r="M433" s="173"/>
      <c r="N433" s="174"/>
      <c r="O433" s="174"/>
      <c r="P433" s="175">
        <f>SUM(P434:P495)</f>
        <v>0</v>
      </c>
      <c r="Q433" s="174"/>
      <c r="R433" s="175">
        <f>SUM(R434:R495)</f>
        <v>2.04698E-2</v>
      </c>
      <c r="S433" s="174"/>
      <c r="T433" s="176">
        <f>SUM(T434:T495)</f>
        <v>0</v>
      </c>
      <c r="AR433" s="177" t="s">
        <v>80</v>
      </c>
      <c r="AT433" s="178" t="s">
        <v>71</v>
      </c>
      <c r="AU433" s="178" t="s">
        <v>82</v>
      </c>
      <c r="AY433" s="177" t="s">
        <v>221</v>
      </c>
      <c r="BK433" s="179">
        <f>SUM(BK434:BK495)</f>
        <v>0</v>
      </c>
    </row>
    <row r="434" spans="1:65" s="2" customFormat="1" ht="37.9" customHeight="1">
      <c r="A434" s="37"/>
      <c r="B434" s="38"/>
      <c r="C434" s="182" t="s">
        <v>655</v>
      </c>
      <c r="D434" s="182" t="s">
        <v>223</v>
      </c>
      <c r="E434" s="183" t="s">
        <v>656</v>
      </c>
      <c r="F434" s="184" t="s">
        <v>657</v>
      </c>
      <c r="G434" s="185" t="s">
        <v>226</v>
      </c>
      <c r="H434" s="186">
        <v>278.14800000000002</v>
      </c>
      <c r="I434" s="187"/>
      <c r="J434" s="188">
        <f>ROUND(I434*H434,2)</f>
        <v>0</v>
      </c>
      <c r="K434" s="184" t="s">
        <v>227</v>
      </c>
      <c r="L434" s="42"/>
      <c r="M434" s="189" t="s">
        <v>19</v>
      </c>
      <c r="N434" s="190" t="s">
        <v>43</v>
      </c>
      <c r="O434" s="67"/>
      <c r="P434" s="191">
        <f>O434*H434</f>
        <v>0</v>
      </c>
      <c r="Q434" s="191">
        <v>0</v>
      </c>
      <c r="R434" s="191">
        <f>Q434*H434</f>
        <v>0</v>
      </c>
      <c r="S434" s="191">
        <v>0</v>
      </c>
      <c r="T434" s="192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93" t="s">
        <v>228</v>
      </c>
      <c r="AT434" s="193" t="s">
        <v>223</v>
      </c>
      <c r="AU434" s="193" t="s">
        <v>95</v>
      </c>
      <c r="AY434" s="20" t="s">
        <v>221</v>
      </c>
      <c r="BE434" s="194">
        <f>IF(N434="základní",J434,0)</f>
        <v>0</v>
      </c>
      <c r="BF434" s="194">
        <f>IF(N434="snížená",J434,0)</f>
        <v>0</v>
      </c>
      <c r="BG434" s="194">
        <f>IF(N434="zákl. přenesená",J434,0)</f>
        <v>0</v>
      </c>
      <c r="BH434" s="194">
        <f>IF(N434="sníž. přenesená",J434,0)</f>
        <v>0</v>
      </c>
      <c r="BI434" s="194">
        <f>IF(N434="nulová",J434,0)</f>
        <v>0</v>
      </c>
      <c r="BJ434" s="20" t="s">
        <v>80</v>
      </c>
      <c r="BK434" s="194">
        <f>ROUND(I434*H434,2)</f>
        <v>0</v>
      </c>
      <c r="BL434" s="20" t="s">
        <v>228</v>
      </c>
      <c r="BM434" s="193" t="s">
        <v>658</v>
      </c>
    </row>
    <row r="435" spans="1:65" s="2" customFormat="1" ht="29.25">
      <c r="A435" s="37"/>
      <c r="B435" s="38"/>
      <c r="C435" s="39"/>
      <c r="D435" s="195" t="s">
        <v>230</v>
      </c>
      <c r="E435" s="39"/>
      <c r="F435" s="196" t="s">
        <v>659</v>
      </c>
      <c r="G435" s="39"/>
      <c r="H435" s="39"/>
      <c r="I435" s="197"/>
      <c r="J435" s="39"/>
      <c r="K435" s="39"/>
      <c r="L435" s="42"/>
      <c r="M435" s="198"/>
      <c r="N435" s="199"/>
      <c r="O435" s="67"/>
      <c r="P435" s="67"/>
      <c r="Q435" s="67"/>
      <c r="R435" s="67"/>
      <c r="S435" s="67"/>
      <c r="T435" s="68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T435" s="20" t="s">
        <v>230</v>
      </c>
      <c r="AU435" s="20" t="s">
        <v>95</v>
      </c>
    </row>
    <row r="436" spans="1:65" s="2" customFormat="1">
      <c r="A436" s="37"/>
      <c r="B436" s="38"/>
      <c r="C436" s="39"/>
      <c r="D436" s="200" t="s">
        <v>232</v>
      </c>
      <c r="E436" s="39"/>
      <c r="F436" s="201" t="s">
        <v>660</v>
      </c>
      <c r="G436" s="39"/>
      <c r="H436" s="39"/>
      <c r="I436" s="197"/>
      <c r="J436" s="39"/>
      <c r="K436" s="39"/>
      <c r="L436" s="42"/>
      <c r="M436" s="198"/>
      <c r="N436" s="199"/>
      <c r="O436" s="67"/>
      <c r="P436" s="67"/>
      <c r="Q436" s="67"/>
      <c r="R436" s="67"/>
      <c r="S436" s="67"/>
      <c r="T436" s="68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T436" s="20" t="s">
        <v>232</v>
      </c>
      <c r="AU436" s="20" t="s">
        <v>95</v>
      </c>
    </row>
    <row r="437" spans="1:65" s="13" customFormat="1">
      <c r="B437" s="202"/>
      <c r="C437" s="203"/>
      <c r="D437" s="195" t="s">
        <v>234</v>
      </c>
      <c r="E437" s="204" t="s">
        <v>19</v>
      </c>
      <c r="F437" s="205" t="s">
        <v>661</v>
      </c>
      <c r="G437" s="203"/>
      <c r="H437" s="206">
        <v>278.14800000000002</v>
      </c>
      <c r="I437" s="207"/>
      <c r="J437" s="203"/>
      <c r="K437" s="203"/>
      <c r="L437" s="208"/>
      <c r="M437" s="209"/>
      <c r="N437" s="210"/>
      <c r="O437" s="210"/>
      <c r="P437" s="210"/>
      <c r="Q437" s="210"/>
      <c r="R437" s="210"/>
      <c r="S437" s="210"/>
      <c r="T437" s="211"/>
      <c r="AT437" s="212" t="s">
        <v>234</v>
      </c>
      <c r="AU437" s="212" t="s">
        <v>95</v>
      </c>
      <c r="AV437" s="13" t="s">
        <v>82</v>
      </c>
      <c r="AW437" s="13" t="s">
        <v>33</v>
      </c>
      <c r="AX437" s="13" t="s">
        <v>72</v>
      </c>
      <c r="AY437" s="212" t="s">
        <v>221</v>
      </c>
    </row>
    <row r="438" spans="1:65" s="15" customFormat="1">
      <c r="B438" s="223"/>
      <c r="C438" s="224"/>
      <c r="D438" s="195" t="s">
        <v>234</v>
      </c>
      <c r="E438" s="225" t="s">
        <v>136</v>
      </c>
      <c r="F438" s="226" t="s">
        <v>243</v>
      </c>
      <c r="G438" s="224"/>
      <c r="H438" s="227">
        <v>278.14800000000002</v>
      </c>
      <c r="I438" s="228"/>
      <c r="J438" s="224"/>
      <c r="K438" s="224"/>
      <c r="L438" s="229"/>
      <c r="M438" s="230"/>
      <c r="N438" s="231"/>
      <c r="O438" s="231"/>
      <c r="P438" s="231"/>
      <c r="Q438" s="231"/>
      <c r="R438" s="231"/>
      <c r="S438" s="231"/>
      <c r="T438" s="232"/>
      <c r="AT438" s="233" t="s">
        <v>234</v>
      </c>
      <c r="AU438" s="233" t="s">
        <v>95</v>
      </c>
      <c r="AV438" s="15" t="s">
        <v>228</v>
      </c>
      <c r="AW438" s="15" t="s">
        <v>33</v>
      </c>
      <c r="AX438" s="15" t="s">
        <v>80</v>
      </c>
      <c r="AY438" s="233" t="s">
        <v>221</v>
      </c>
    </row>
    <row r="439" spans="1:65" s="2" customFormat="1" ht="37.9" customHeight="1">
      <c r="A439" s="37"/>
      <c r="B439" s="38"/>
      <c r="C439" s="182" t="s">
        <v>662</v>
      </c>
      <c r="D439" s="182" t="s">
        <v>223</v>
      </c>
      <c r="E439" s="183" t="s">
        <v>663</v>
      </c>
      <c r="F439" s="184" t="s">
        <v>664</v>
      </c>
      <c r="G439" s="185" t="s">
        <v>226</v>
      </c>
      <c r="H439" s="186">
        <v>25033.32</v>
      </c>
      <c r="I439" s="187"/>
      <c r="J439" s="188">
        <f>ROUND(I439*H439,2)</f>
        <v>0</v>
      </c>
      <c r="K439" s="184" t="s">
        <v>227</v>
      </c>
      <c r="L439" s="42"/>
      <c r="M439" s="189" t="s">
        <v>19</v>
      </c>
      <c r="N439" s="190" t="s">
        <v>43</v>
      </c>
      <c r="O439" s="67"/>
      <c r="P439" s="191">
        <f>O439*H439</f>
        <v>0</v>
      </c>
      <c r="Q439" s="191">
        <v>0</v>
      </c>
      <c r="R439" s="191">
        <f>Q439*H439</f>
        <v>0</v>
      </c>
      <c r="S439" s="191">
        <v>0</v>
      </c>
      <c r="T439" s="192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193" t="s">
        <v>228</v>
      </c>
      <c r="AT439" s="193" t="s">
        <v>223</v>
      </c>
      <c r="AU439" s="193" t="s">
        <v>95</v>
      </c>
      <c r="AY439" s="20" t="s">
        <v>221</v>
      </c>
      <c r="BE439" s="194">
        <f>IF(N439="základní",J439,0)</f>
        <v>0</v>
      </c>
      <c r="BF439" s="194">
        <f>IF(N439="snížená",J439,0)</f>
        <v>0</v>
      </c>
      <c r="BG439" s="194">
        <f>IF(N439="zákl. přenesená",J439,0)</f>
        <v>0</v>
      </c>
      <c r="BH439" s="194">
        <f>IF(N439="sníž. přenesená",J439,0)</f>
        <v>0</v>
      </c>
      <c r="BI439" s="194">
        <f>IF(N439="nulová",J439,0)</f>
        <v>0</v>
      </c>
      <c r="BJ439" s="20" t="s">
        <v>80</v>
      </c>
      <c r="BK439" s="194">
        <f>ROUND(I439*H439,2)</f>
        <v>0</v>
      </c>
      <c r="BL439" s="20" t="s">
        <v>228</v>
      </c>
      <c r="BM439" s="193" t="s">
        <v>665</v>
      </c>
    </row>
    <row r="440" spans="1:65" s="2" customFormat="1" ht="29.25">
      <c r="A440" s="37"/>
      <c r="B440" s="38"/>
      <c r="C440" s="39"/>
      <c r="D440" s="195" t="s">
        <v>230</v>
      </c>
      <c r="E440" s="39"/>
      <c r="F440" s="196" t="s">
        <v>666</v>
      </c>
      <c r="G440" s="39"/>
      <c r="H440" s="39"/>
      <c r="I440" s="197"/>
      <c r="J440" s="39"/>
      <c r="K440" s="39"/>
      <c r="L440" s="42"/>
      <c r="M440" s="198"/>
      <c r="N440" s="199"/>
      <c r="O440" s="67"/>
      <c r="P440" s="67"/>
      <c r="Q440" s="67"/>
      <c r="R440" s="67"/>
      <c r="S440" s="67"/>
      <c r="T440" s="68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T440" s="20" t="s">
        <v>230</v>
      </c>
      <c r="AU440" s="20" t="s">
        <v>95</v>
      </c>
    </row>
    <row r="441" spans="1:65" s="2" customFormat="1">
      <c r="A441" s="37"/>
      <c r="B441" s="38"/>
      <c r="C441" s="39"/>
      <c r="D441" s="200" t="s">
        <v>232</v>
      </c>
      <c r="E441" s="39"/>
      <c r="F441" s="201" t="s">
        <v>667</v>
      </c>
      <c r="G441" s="39"/>
      <c r="H441" s="39"/>
      <c r="I441" s="197"/>
      <c r="J441" s="39"/>
      <c r="K441" s="39"/>
      <c r="L441" s="42"/>
      <c r="M441" s="198"/>
      <c r="N441" s="199"/>
      <c r="O441" s="67"/>
      <c r="P441" s="67"/>
      <c r="Q441" s="67"/>
      <c r="R441" s="67"/>
      <c r="S441" s="67"/>
      <c r="T441" s="68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T441" s="20" t="s">
        <v>232</v>
      </c>
      <c r="AU441" s="20" t="s">
        <v>95</v>
      </c>
    </row>
    <row r="442" spans="1:65" s="13" customFormat="1">
      <c r="B442" s="202"/>
      <c r="C442" s="203"/>
      <c r="D442" s="195" t="s">
        <v>234</v>
      </c>
      <c r="E442" s="203"/>
      <c r="F442" s="205" t="s">
        <v>668</v>
      </c>
      <c r="G442" s="203"/>
      <c r="H442" s="206">
        <v>25033.32</v>
      </c>
      <c r="I442" s="207"/>
      <c r="J442" s="203"/>
      <c r="K442" s="203"/>
      <c r="L442" s="208"/>
      <c r="M442" s="209"/>
      <c r="N442" s="210"/>
      <c r="O442" s="210"/>
      <c r="P442" s="210"/>
      <c r="Q442" s="210"/>
      <c r="R442" s="210"/>
      <c r="S442" s="210"/>
      <c r="T442" s="211"/>
      <c r="AT442" s="212" t="s">
        <v>234</v>
      </c>
      <c r="AU442" s="212" t="s">
        <v>95</v>
      </c>
      <c r="AV442" s="13" t="s">
        <v>82</v>
      </c>
      <c r="AW442" s="13" t="s">
        <v>4</v>
      </c>
      <c r="AX442" s="13" t="s">
        <v>80</v>
      </c>
      <c r="AY442" s="212" t="s">
        <v>221</v>
      </c>
    </row>
    <row r="443" spans="1:65" s="2" customFormat="1" ht="37.9" customHeight="1">
      <c r="A443" s="37"/>
      <c r="B443" s="38"/>
      <c r="C443" s="182" t="s">
        <v>404</v>
      </c>
      <c r="D443" s="182" t="s">
        <v>223</v>
      </c>
      <c r="E443" s="183" t="s">
        <v>669</v>
      </c>
      <c r="F443" s="184" t="s">
        <v>670</v>
      </c>
      <c r="G443" s="185" t="s">
        <v>226</v>
      </c>
      <c r="H443" s="186">
        <v>278.14800000000002</v>
      </c>
      <c r="I443" s="187"/>
      <c r="J443" s="188">
        <f>ROUND(I443*H443,2)</f>
        <v>0</v>
      </c>
      <c r="K443" s="184" t="s">
        <v>227</v>
      </c>
      <c r="L443" s="42"/>
      <c r="M443" s="189" t="s">
        <v>19</v>
      </c>
      <c r="N443" s="190" t="s">
        <v>43</v>
      </c>
      <c r="O443" s="67"/>
      <c r="P443" s="191">
        <f>O443*H443</f>
        <v>0</v>
      </c>
      <c r="Q443" s="191">
        <v>0</v>
      </c>
      <c r="R443" s="191">
        <f>Q443*H443</f>
        <v>0</v>
      </c>
      <c r="S443" s="191">
        <v>0</v>
      </c>
      <c r="T443" s="192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193" t="s">
        <v>228</v>
      </c>
      <c r="AT443" s="193" t="s">
        <v>223</v>
      </c>
      <c r="AU443" s="193" t="s">
        <v>95</v>
      </c>
      <c r="AY443" s="20" t="s">
        <v>221</v>
      </c>
      <c r="BE443" s="194">
        <f>IF(N443="základní",J443,0)</f>
        <v>0</v>
      </c>
      <c r="BF443" s="194">
        <f>IF(N443="snížená",J443,0)</f>
        <v>0</v>
      </c>
      <c r="BG443" s="194">
        <f>IF(N443="zákl. přenesená",J443,0)</f>
        <v>0</v>
      </c>
      <c r="BH443" s="194">
        <f>IF(N443="sníž. přenesená",J443,0)</f>
        <v>0</v>
      </c>
      <c r="BI443" s="194">
        <f>IF(N443="nulová",J443,0)</f>
        <v>0</v>
      </c>
      <c r="BJ443" s="20" t="s">
        <v>80</v>
      </c>
      <c r="BK443" s="194">
        <f>ROUND(I443*H443,2)</f>
        <v>0</v>
      </c>
      <c r="BL443" s="20" t="s">
        <v>228</v>
      </c>
      <c r="BM443" s="193" t="s">
        <v>671</v>
      </c>
    </row>
    <row r="444" spans="1:65" s="2" customFormat="1" ht="29.25">
      <c r="A444" s="37"/>
      <c r="B444" s="38"/>
      <c r="C444" s="39"/>
      <c r="D444" s="195" t="s">
        <v>230</v>
      </c>
      <c r="E444" s="39"/>
      <c r="F444" s="196" t="s">
        <v>672</v>
      </c>
      <c r="G444" s="39"/>
      <c r="H444" s="39"/>
      <c r="I444" s="197"/>
      <c r="J444" s="39"/>
      <c r="K444" s="39"/>
      <c r="L444" s="42"/>
      <c r="M444" s="198"/>
      <c r="N444" s="199"/>
      <c r="O444" s="67"/>
      <c r="P444" s="67"/>
      <c r="Q444" s="67"/>
      <c r="R444" s="67"/>
      <c r="S444" s="67"/>
      <c r="T444" s="68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T444" s="20" t="s">
        <v>230</v>
      </c>
      <c r="AU444" s="20" t="s">
        <v>95</v>
      </c>
    </row>
    <row r="445" spans="1:65" s="2" customFormat="1">
      <c r="A445" s="37"/>
      <c r="B445" s="38"/>
      <c r="C445" s="39"/>
      <c r="D445" s="200" t="s">
        <v>232</v>
      </c>
      <c r="E445" s="39"/>
      <c r="F445" s="201" t="s">
        <v>673</v>
      </c>
      <c r="G445" s="39"/>
      <c r="H445" s="39"/>
      <c r="I445" s="197"/>
      <c r="J445" s="39"/>
      <c r="K445" s="39"/>
      <c r="L445" s="42"/>
      <c r="M445" s="198"/>
      <c r="N445" s="199"/>
      <c r="O445" s="67"/>
      <c r="P445" s="67"/>
      <c r="Q445" s="67"/>
      <c r="R445" s="67"/>
      <c r="S445" s="67"/>
      <c r="T445" s="68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T445" s="20" t="s">
        <v>232</v>
      </c>
      <c r="AU445" s="20" t="s">
        <v>95</v>
      </c>
    </row>
    <row r="446" spans="1:65" s="2" customFormat="1" ht="16.5" customHeight="1">
      <c r="A446" s="37"/>
      <c r="B446" s="38"/>
      <c r="C446" s="182" t="s">
        <v>452</v>
      </c>
      <c r="D446" s="182" t="s">
        <v>223</v>
      </c>
      <c r="E446" s="183" t="s">
        <v>674</v>
      </c>
      <c r="F446" s="184" t="s">
        <v>675</v>
      </c>
      <c r="G446" s="185" t="s">
        <v>226</v>
      </c>
      <c r="H446" s="186">
        <v>278.14800000000002</v>
      </c>
      <c r="I446" s="187"/>
      <c r="J446" s="188">
        <f>ROUND(I446*H446,2)</f>
        <v>0</v>
      </c>
      <c r="K446" s="184" t="s">
        <v>227</v>
      </c>
      <c r="L446" s="42"/>
      <c r="M446" s="189" t="s">
        <v>19</v>
      </c>
      <c r="N446" s="190" t="s">
        <v>43</v>
      </c>
      <c r="O446" s="67"/>
      <c r="P446" s="191">
        <f>O446*H446</f>
        <v>0</v>
      </c>
      <c r="Q446" s="191">
        <v>0</v>
      </c>
      <c r="R446" s="191">
        <f>Q446*H446</f>
        <v>0</v>
      </c>
      <c r="S446" s="191">
        <v>0</v>
      </c>
      <c r="T446" s="192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193" t="s">
        <v>228</v>
      </c>
      <c r="AT446" s="193" t="s">
        <v>223</v>
      </c>
      <c r="AU446" s="193" t="s">
        <v>95</v>
      </c>
      <c r="AY446" s="20" t="s">
        <v>221</v>
      </c>
      <c r="BE446" s="194">
        <f>IF(N446="základní",J446,0)</f>
        <v>0</v>
      </c>
      <c r="BF446" s="194">
        <f>IF(N446="snížená",J446,0)</f>
        <v>0</v>
      </c>
      <c r="BG446" s="194">
        <f>IF(N446="zákl. přenesená",J446,0)</f>
        <v>0</v>
      </c>
      <c r="BH446" s="194">
        <f>IF(N446="sníž. přenesená",J446,0)</f>
        <v>0</v>
      </c>
      <c r="BI446" s="194">
        <f>IF(N446="nulová",J446,0)</f>
        <v>0</v>
      </c>
      <c r="BJ446" s="20" t="s">
        <v>80</v>
      </c>
      <c r="BK446" s="194">
        <f>ROUND(I446*H446,2)</f>
        <v>0</v>
      </c>
      <c r="BL446" s="20" t="s">
        <v>228</v>
      </c>
      <c r="BM446" s="193" t="s">
        <v>676</v>
      </c>
    </row>
    <row r="447" spans="1:65" s="2" customFormat="1" ht="19.5">
      <c r="A447" s="37"/>
      <c r="B447" s="38"/>
      <c r="C447" s="39"/>
      <c r="D447" s="195" t="s">
        <v>230</v>
      </c>
      <c r="E447" s="39"/>
      <c r="F447" s="196" t="s">
        <v>677</v>
      </c>
      <c r="G447" s="39"/>
      <c r="H447" s="39"/>
      <c r="I447" s="197"/>
      <c r="J447" s="39"/>
      <c r="K447" s="39"/>
      <c r="L447" s="42"/>
      <c r="M447" s="198"/>
      <c r="N447" s="199"/>
      <c r="O447" s="67"/>
      <c r="P447" s="67"/>
      <c r="Q447" s="67"/>
      <c r="R447" s="67"/>
      <c r="S447" s="67"/>
      <c r="T447" s="68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T447" s="20" t="s">
        <v>230</v>
      </c>
      <c r="AU447" s="20" t="s">
        <v>95</v>
      </c>
    </row>
    <row r="448" spans="1:65" s="2" customFormat="1">
      <c r="A448" s="37"/>
      <c r="B448" s="38"/>
      <c r="C448" s="39"/>
      <c r="D448" s="200" t="s">
        <v>232</v>
      </c>
      <c r="E448" s="39"/>
      <c r="F448" s="201" t="s">
        <v>678</v>
      </c>
      <c r="G448" s="39"/>
      <c r="H448" s="39"/>
      <c r="I448" s="197"/>
      <c r="J448" s="39"/>
      <c r="K448" s="39"/>
      <c r="L448" s="42"/>
      <c r="M448" s="198"/>
      <c r="N448" s="199"/>
      <c r="O448" s="67"/>
      <c r="P448" s="67"/>
      <c r="Q448" s="67"/>
      <c r="R448" s="67"/>
      <c r="S448" s="67"/>
      <c r="T448" s="68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T448" s="20" t="s">
        <v>232</v>
      </c>
      <c r="AU448" s="20" t="s">
        <v>95</v>
      </c>
    </row>
    <row r="449" spans="1:65" s="13" customFormat="1">
      <c r="B449" s="202"/>
      <c r="C449" s="203"/>
      <c r="D449" s="195" t="s">
        <v>234</v>
      </c>
      <c r="E449" s="204" t="s">
        <v>19</v>
      </c>
      <c r="F449" s="205" t="s">
        <v>136</v>
      </c>
      <c r="G449" s="203"/>
      <c r="H449" s="206">
        <v>278.14800000000002</v>
      </c>
      <c r="I449" s="207"/>
      <c r="J449" s="203"/>
      <c r="K449" s="203"/>
      <c r="L449" s="208"/>
      <c r="M449" s="209"/>
      <c r="N449" s="210"/>
      <c r="O449" s="210"/>
      <c r="P449" s="210"/>
      <c r="Q449" s="210"/>
      <c r="R449" s="210"/>
      <c r="S449" s="210"/>
      <c r="T449" s="211"/>
      <c r="AT449" s="212" t="s">
        <v>234</v>
      </c>
      <c r="AU449" s="212" t="s">
        <v>95</v>
      </c>
      <c r="AV449" s="13" t="s">
        <v>82</v>
      </c>
      <c r="AW449" s="13" t="s">
        <v>33</v>
      </c>
      <c r="AX449" s="13" t="s">
        <v>80</v>
      </c>
      <c r="AY449" s="212" t="s">
        <v>221</v>
      </c>
    </row>
    <row r="450" spans="1:65" s="2" customFormat="1" ht="16.5" customHeight="1">
      <c r="A450" s="37"/>
      <c r="B450" s="38"/>
      <c r="C450" s="182" t="s">
        <v>592</v>
      </c>
      <c r="D450" s="182" t="s">
        <v>223</v>
      </c>
      <c r="E450" s="183" t="s">
        <v>679</v>
      </c>
      <c r="F450" s="184" t="s">
        <v>680</v>
      </c>
      <c r="G450" s="185" t="s">
        <v>226</v>
      </c>
      <c r="H450" s="186">
        <v>25033.32</v>
      </c>
      <c r="I450" s="187"/>
      <c r="J450" s="188">
        <f>ROUND(I450*H450,2)</f>
        <v>0</v>
      </c>
      <c r="K450" s="184" t="s">
        <v>227</v>
      </c>
      <c r="L450" s="42"/>
      <c r="M450" s="189" t="s">
        <v>19</v>
      </c>
      <c r="N450" s="190" t="s">
        <v>43</v>
      </c>
      <c r="O450" s="67"/>
      <c r="P450" s="191">
        <f>O450*H450</f>
        <v>0</v>
      </c>
      <c r="Q450" s="191">
        <v>0</v>
      </c>
      <c r="R450" s="191">
        <f>Q450*H450</f>
        <v>0</v>
      </c>
      <c r="S450" s="191">
        <v>0</v>
      </c>
      <c r="T450" s="192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193" t="s">
        <v>228</v>
      </c>
      <c r="AT450" s="193" t="s">
        <v>223</v>
      </c>
      <c r="AU450" s="193" t="s">
        <v>95</v>
      </c>
      <c r="AY450" s="20" t="s">
        <v>221</v>
      </c>
      <c r="BE450" s="194">
        <f>IF(N450="základní",J450,0)</f>
        <v>0</v>
      </c>
      <c r="BF450" s="194">
        <f>IF(N450="snížená",J450,0)</f>
        <v>0</v>
      </c>
      <c r="BG450" s="194">
        <f>IF(N450="zákl. přenesená",J450,0)</f>
        <v>0</v>
      </c>
      <c r="BH450" s="194">
        <f>IF(N450="sníž. přenesená",J450,0)</f>
        <v>0</v>
      </c>
      <c r="BI450" s="194">
        <f>IF(N450="nulová",J450,0)</f>
        <v>0</v>
      </c>
      <c r="BJ450" s="20" t="s">
        <v>80</v>
      </c>
      <c r="BK450" s="194">
        <f>ROUND(I450*H450,2)</f>
        <v>0</v>
      </c>
      <c r="BL450" s="20" t="s">
        <v>228</v>
      </c>
      <c r="BM450" s="193" t="s">
        <v>681</v>
      </c>
    </row>
    <row r="451" spans="1:65" s="2" customFormat="1" ht="19.5">
      <c r="A451" s="37"/>
      <c r="B451" s="38"/>
      <c r="C451" s="39"/>
      <c r="D451" s="195" t="s">
        <v>230</v>
      </c>
      <c r="E451" s="39"/>
      <c r="F451" s="196" t="s">
        <v>682</v>
      </c>
      <c r="G451" s="39"/>
      <c r="H451" s="39"/>
      <c r="I451" s="197"/>
      <c r="J451" s="39"/>
      <c r="K451" s="39"/>
      <c r="L451" s="42"/>
      <c r="M451" s="198"/>
      <c r="N451" s="199"/>
      <c r="O451" s="67"/>
      <c r="P451" s="67"/>
      <c r="Q451" s="67"/>
      <c r="R451" s="67"/>
      <c r="S451" s="67"/>
      <c r="T451" s="68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T451" s="20" t="s">
        <v>230</v>
      </c>
      <c r="AU451" s="20" t="s">
        <v>95</v>
      </c>
    </row>
    <row r="452" spans="1:65" s="2" customFormat="1">
      <c r="A452" s="37"/>
      <c r="B452" s="38"/>
      <c r="C452" s="39"/>
      <c r="D452" s="200" t="s">
        <v>232</v>
      </c>
      <c r="E452" s="39"/>
      <c r="F452" s="201" t="s">
        <v>683</v>
      </c>
      <c r="G452" s="39"/>
      <c r="H452" s="39"/>
      <c r="I452" s="197"/>
      <c r="J452" s="39"/>
      <c r="K452" s="39"/>
      <c r="L452" s="42"/>
      <c r="M452" s="198"/>
      <c r="N452" s="199"/>
      <c r="O452" s="67"/>
      <c r="P452" s="67"/>
      <c r="Q452" s="67"/>
      <c r="R452" s="67"/>
      <c r="S452" s="67"/>
      <c r="T452" s="68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T452" s="20" t="s">
        <v>232</v>
      </c>
      <c r="AU452" s="20" t="s">
        <v>95</v>
      </c>
    </row>
    <row r="453" spans="1:65" s="13" customFormat="1">
      <c r="B453" s="202"/>
      <c r="C453" s="203"/>
      <c r="D453" s="195" t="s">
        <v>234</v>
      </c>
      <c r="E453" s="203"/>
      <c r="F453" s="205" t="s">
        <v>668</v>
      </c>
      <c r="G453" s="203"/>
      <c r="H453" s="206">
        <v>25033.32</v>
      </c>
      <c r="I453" s="207"/>
      <c r="J453" s="203"/>
      <c r="K453" s="203"/>
      <c r="L453" s="208"/>
      <c r="M453" s="209"/>
      <c r="N453" s="210"/>
      <c r="O453" s="210"/>
      <c r="P453" s="210"/>
      <c r="Q453" s="210"/>
      <c r="R453" s="210"/>
      <c r="S453" s="210"/>
      <c r="T453" s="211"/>
      <c r="AT453" s="212" t="s">
        <v>234</v>
      </c>
      <c r="AU453" s="212" t="s">
        <v>95</v>
      </c>
      <c r="AV453" s="13" t="s">
        <v>82</v>
      </c>
      <c r="AW453" s="13" t="s">
        <v>4</v>
      </c>
      <c r="AX453" s="13" t="s">
        <v>80</v>
      </c>
      <c r="AY453" s="212" t="s">
        <v>221</v>
      </c>
    </row>
    <row r="454" spans="1:65" s="2" customFormat="1" ht="21.75" customHeight="1">
      <c r="A454" s="37"/>
      <c r="B454" s="38"/>
      <c r="C454" s="182" t="s">
        <v>684</v>
      </c>
      <c r="D454" s="182" t="s">
        <v>223</v>
      </c>
      <c r="E454" s="183" t="s">
        <v>685</v>
      </c>
      <c r="F454" s="184" t="s">
        <v>686</v>
      </c>
      <c r="G454" s="185" t="s">
        <v>226</v>
      </c>
      <c r="H454" s="186">
        <v>278.14800000000002</v>
      </c>
      <c r="I454" s="187"/>
      <c r="J454" s="188">
        <f>ROUND(I454*H454,2)</f>
        <v>0</v>
      </c>
      <c r="K454" s="184" t="s">
        <v>227</v>
      </c>
      <c r="L454" s="42"/>
      <c r="M454" s="189" t="s">
        <v>19</v>
      </c>
      <c r="N454" s="190" t="s">
        <v>43</v>
      </c>
      <c r="O454" s="67"/>
      <c r="P454" s="191">
        <f>O454*H454</f>
        <v>0</v>
      </c>
      <c r="Q454" s="191">
        <v>0</v>
      </c>
      <c r="R454" s="191">
        <f>Q454*H454</f>
        <v>0</v>
      </c>
      <c r="S454" s="191">
        <v>0</v>
      </c>
      <c r="T454" s="192">
        <f>S454*H454</f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193" t="s">
        <v>228</v>
      </c>
      <c r="AT454" s="193" t="s">
        <v>223</v>
      </c>
      <c r="AU454" s="193" t="s">
        <v>95</v>
      </c>
      <c r="AY454" s="20" t="s">
        <v>221</v>
      </c>
      <c r="BE454" s="194">
        <f>IF(N454="základní",J454,0)</f>
        <v>0</v>
      </c>
      <c r="BF454" s="194">
        <f>IF(N454="snížená",J454,0)</f>
        <v>0</v>
      </c>
      <c r="BG454" s="194">
        <f>IF(N454="zákl. přenesená",J454,0)</f>
        <v>0</v>
      </c>
      <c r="BH454" s="194">
        <f>IF(N454="sníž. přenesená",J454,0)</f>
        <v>0</v>
      </c>
      <c r="BI454" s="194">
        <f>IF(N454="nulová",J454,0)</f>
        <v>0</v>
      </c>
      <c r="BJ454" s="20" t="s">
        <v>80</v>
      </c>
      <c r="BK454" s="194">
        <f>ROUND(I454*H454,2)</f>
        <v>0</v>
      </c>
      <c r="BL454" s="20" t="s">
        <v>228</v>
      </c>
      <c r="BM454" s="193" t="s">
        <v>687</v>
      </c>
    </row>
    <row r="455" spans="1:65" s="2" customFormat="1" ht="19.5">
      <c r="A455" s="37"/>
      <c r="B455" s="38"/>
      <c r="C455" s="39"/>
      <c r="D455" s="195" t="s">
        <v>230</v>
      </c>
      <c r="E455" s="39"/>
      <c r="F455" s="196" t="s">
        <v>688</v>
      </c>
      <c r="G455" s="39"/>
      <c r="H455" s="39"/>
      <c r="I455" s="197"/>
      <c r="J455" s="39"/>
      <c r="K455" s="39"/>
      <c r="L455" s="42"/>
      <c r="M455" s="198"/>
      <c r="N455" s="199"/>
      <c r="O455" s="67"/>
      <c r="P455" s="67"/>
      <c r="Q455" s="67"/>
      <c r="R455" s="67"/>
      <c r="S455" s="67"/>
      <c r="T455" s="68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T455" s="20" t="s">
        <v>230</v>
      </c>
      <c r="AU455" s="20" t="s">
        <v>95</v>
      </c>
    </row>
    <row r="456" spans="1:65" s="2" customFormat="1">
      <c r="A456" s="37"/>
      <c r="B456" s="38"/>
      <c r="C456" s="39"/>
      <c r="D456" s="200" t="s">
        <v>232</v>
      </c>
      <c r="E456" s="39"/>
      <c r="F456" s="201" t="s">
        <v>689</v>
      </c>
      <c r="G456" s="39"/>
      <c r="H456" s="39"/>
      <c r="I456" s="197"/>
      <c r="J456" s="39"/>
      <c r="K456" s="39"/>
      <c r="L456" s="42"/>
      <c r="M456" s="198"/>
      <c r="N456" s="199"/>
      <c r="O456" s="67"/>
      <c r="P456" s="67"/>
      <c r="Q456" s="67"/>
      <c r="R456" s="67"/>
      <c r="S456" s="67"/>
      <c r="T456" s="68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T456" s="20" t="s">
        <v>232</v>
      </c>
      <c r="AU456" s="20" t="s">
        <v>95</v>
      </c>
    </row>
    <row r="457" spans="1:65" s="2" customFormat="1" ht="33" customHeight="1">
      <c r="A457" s="37"/>
      <c r="B457" s="38"/>
      <c r="C457" s="182" t="s">
        <v>690</v>
      </c>
      <c r="D457" s="182" t="s">
        <v>223</v>
      </c>
      <c r="E457" s="183" t="s">
        <v>691</v>
      </c>
      <c r="F457" s="184" t="s">
        <v>692</v>
      </c>
      <c r="G457" s="185" t="s">
        <v>226</v>
      </c>
      <c r="H457" s="186">
        <v>157.46</v>
      </c>
      <c r="I457" s="187"/>
      <c r="J457" s="188">
        <f>ROUND(I457*H457,2)</f>
        <v>0</v>
      </c>
      <c r="K457" s="184" t="s">
        <v>227</v>
      </c>
      <c r="L457" s="42"/>
      <c r="M457" s="189" t="s">
        <v>19</v>
      </c>
      <c r="N457" s="190" t="s">
        <v>43</v>
      </c>
      <c r="O457" s="67"/>
      <c r="P457" s="191">
        <f>O457*H457</f>
        <v>0</v>
      </c>
      <c r="Q457" s="191">
        <v>1.2999999999999999E-4</v>
      </c>
      <c r="R457" s="191">
        <f>Q457*H457</f>
        <v>2.04698E-2</v>
      </c>
      <c r="S457" s="191">
        <v>0</v>
      </c>
      <c r="T457" s="192">
        <f>S457*H457</f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193" t="s">
        <v>228</v>
      </c>
      <c r="AT457" s="193" t="s">
        <v>223</v>
      </c>
      <c r="AU457" s="193" t="s">
        <v>95</v>
      </c>
      <c r="AY457" s="20" t="s">
        <v>221</v>
      </c>
      <c r="BE457" s="194">
        <f>IF(N457="základní",J457,0)</f>
        <v>0</v>
      </c>
      <c r="BF457" s="194">
        <f>IF(N457="snížená",J457,0)</f>
        <v>0</v>
      </c>
      <c r="BG457" s="194">
        <f>IF(N457="zákl. přenesená",J457,0)</f>
        <v>0</v>
      </c>
      <c r="BH457" s="194">
        <f>IF(N457="sníž. přenesená",J457,0)</f>
        <v>0</v>
      </c>
      <c r="BI457" s="194">
        <f>IF(N457="nulová",J457,0)</f>
        <v>0</v>
      </c>
      <c r="BJ457" s="20" t="s">
        <v>80</v>
      </c>
      <c r="BK457" s="194">
        <f>ROUND(I457*H457,2)</f>
        <v>0</v>
      </c>
      <c r="BL457" s="20" t="s">
        <v>228</v>
      </c>
      <c r="BM457" s="193" t="s">
        <v>693</v>
      </c>
    </row>
    <row r="458" spans="1:65" s="2" customFormat="1" ht="19.5">
      <c r="A458" s="37"/>
      <c r="B458" s="38"/>
      <c r="C458" s="39"/>
      <c r="D458" s="195" t="s">
        <v>230</v>
      </c>
      <c r="E458" s="39"/>
      <c r="F458" s="196" t="s">
        <v>694</v>
      </c>
      <c r="G458" s="39"/>
      <c r="H458" s="39"/>
      <c r="I458" s="197"/>
      <c r="J458" s="39"/>
      <c r="K458" s="39"/>
      <c r="L458" s="42"/>
      <c r="M458" s="198"/>
      <c r="N458" s="199"/>
      <c r="O458" s="67"/>
      <c r="P458" s="67"/>
      <c r="Q458" s="67"/>
      <c r="R458" s="67"/>
      <c r="S458" s="67"/>
      <c r="T458" s="68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T458" s="20" t="s">
        <v>230</v>
      </c>
      <c r="AU458" s="20" t="s">
        <v>95</v>
      </c>
    </row>
    <row r="459" spans="1:65" s="2" customFormat="1">
      <c r="A459" s="37"/>
      <c r="B459" s="38"/>
      <c r="C459" s="39"/>
      <c r="D459" s="200" t="s">
        <v>232</v>
      </c>
      <c r="E459" s="39"/>
      <c r="F459" s="201" t="s">
        <v>695</v>
      </c>
      <c r="G459" s="39"/>
      <c r="H459" s="39"/>
      <c r="I459" s="197"/>
      <c r="J459" s="39"/>
      <c r="K459" s="39"/>
      <c r="L459" s="42"/>
      <c r="M459" s="198"/>
      <c r="N459" s="199"/>
      <c r="O459" s="67"/>
      <c r="P459" s="67"/>
      <c r="Q459" s="67"/>
      <c r="R459" s="67"/>
      <c r="S459" s="67"/>
      <c r="T459" s="68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T459" s="20" t="s">
        <v>232</v>
      </c>
      <c r="AU459" s="20" t="s">
        <v>95</v>
      </c>
    </row>
    <row r="460" spans="1:65" s="14" customFormat="1">
      <c r="B460" s="213"/>
      <c r="C460" s="214"/>
      <c r="D460" s="195" t="s">
        <v>234</v>
      </c>
      <c r="E460" s="215" t="s">
        <v>19</v>
      </c>
      <c r="F460" s="216" t="s">
        <v>412</v>
      </c>
      <c r="G460" s="214"/>
      <c r="H460" s="215" t="s">
        <v>19</v>
      </c>
      <c r="I460" s="217"/>
      <c r="J460" s="214"/>
      <c r="K460" s="214"/>
      <c r="L460" s="218"/>
      <c r="M460" s="219"/>
      <c r="N460" s="220"/>
      <c r="O460" s="220"/>
      <c r="P460" s="220"/>
      <c r="Q460" s="220"/>
      <c r="R460" s="220"/>
      <c r="S460" s="220"/>
      <c r="T460" s="221"/>
      <c r="AT460" s="222" t="s">
        <v>234</v>
      </c>
      <c r="AU460" s="222" t="s">
        <v>95</v>
      </c>
      <c r="AV460" s="14" t="s">
        <v>80</v>
      </c>
      <c r="AW460" s="14" t="s">
        <v>33</v>
      </c>
      <c r="AX460" s="14" t="s">
        <v>72</v>
      </c>
      <c r="AY460" s="222" t="s">
        <v>221</v>
      </c>
    </row>
    <row r="461" spans="1:65" s="13" customFormat="1">
      <c r="B461" s="202"/>
      <c r="C461" s="203"/>
      <c r="D461" s="195" t="s">
        <v>234</v>
      </c>
      <c r="E461" s="204" t="s">
        <v>19</v>
      </c>
      <c r="F461" s="205" t="s">
        <v>413</v>
      </c>
      <c r="G461" s="203"/>
      <c r="H461" s="206">
        <v>8.3699999999999992</v>
      </c>
      <c r="I461" s="207"/>
      <c r="J461" s="203"/>
      <c r="K461" s="203"/>
      <c r="L461" s="208"/>
      <c r="M461" s="209"/>
      <c r="N461" s="210"/>
      <c r="O461" s="210"/>
      <c r="P461" s="210"/>
      <c r="Q461" s="210"/>
      <c r="R461" s="210"/>
      <c r="S461" s="210"/>
      <c r="T461" s="211"/>
      <c r="AT461" s="212" t="s">
        <v>234</v>
      </c>
      <c r="AU461" s="212" t="s">
        <v>95</v>
      </c>
      <c r="AV461" s="13" t="s">
        <v>82</v>
      </c>
      <c r="AW461" s="13" t="s">
        <v>33</v>
      </c>
      <c r="AX461" s="13" t="s">
        <v>72</v>
      </c>
      <c r="AY461" s="212" t="s">
        <v>221</v>
      </c>
    </row>
    <row r="462" spans="1:65" s="14" customFormat="1">
      <c r="B462" s="213"/>
      <c r="C462" s="214"/>
      <c r="D462" s="195" t="s">
        <v>234</v>
      </c>
      <c r="E462" s="215" t="s">
        <v>19</v>
      </c>
      <c r="F462" s="216" t="s">
        <v>414</v>
      </c>
      <c r="G462" s="214"/>
      <c r="H462" s="215" t="s">
        <v>19</v>
      </c>
      <c r="I462" s="217"/>
      <c r="J462" s="214"/>
      <c r="K462" s="214"/>
      <c r="L462" s="218"/>
      <c r="M462" s="219"/>
      <c r="N462" s="220"/>
      <c r="O462" s="220"/>
      <c r="P462" s="220"/>
      <c r="Q462" s="220"/>
      <c r="R462" s="220"/>
      <c r="S462" s="220"/>
      <c r="T462" s="221"/>
      <c r="AT462" s="222" t="s">
        <v>234</v>
      </c>
      <c r="AU462" s="222" t="s">
        <v>95</v>
      </c>
      <c r="AV462" s="14" t="s">
        <v>80</v>
      </c>
      <c r="AW462" s="14" t="s">
        <v>33</v>
      </c>
      <c r="AX462" s="14" t="s">
        <v>72</v>
      </c>
      <c r="AY462" s="222" t="s">
        <v>221</v>
      </c>
    </row>
    <row r="463" spans="1:65" s="13" customFormat="1">
      <c r="B463" s="202"/>
      <c r="C463" s="203"/>
      <c r="D463" s="195" t="s">
        <v>234</v>
      </c>
      <c r="E463" s="204" t="s">
        <v>19</v>
      </c>
      <c r="F463" s="205" t="s">
        <v>415</v>
      </c>
      <c r="G463" s="203"/>
      <c r="H463" s="206">
        <v>4.16</v>
      </c>
      <c r="I463" s="207"/>
      <c r="J463" s="203"/>
      <c r="K463" s="203"/>
      <c r="L463" s="208"/>
      <c r="M463" s="209"/>
      <c r="N463" s="210"/>
      <c r="O463" s="210"/>
      <c r="P463" s="210"/>
      <c r="Q463" s="210"/>
      <c r="R463" s="210"/>
      <c r="S463" s="210"/>
      <c r="T463" s="211"/>
      <c r="AT463" s="212" t="s">
        <v>234</v>
      </c>
      <c r="AU463" s="212" t="s">
        <v>95</v>
      </c>
      <c r="AV463" s="13" t="s">
        <v>82</v>
      </c>
      <c r="AW463" s="13" t="s">
        <v>33</v>
      </c>
      <c r="AX463" s="13" t="s">
        <v>72</v>
      </c>
      <c r="AY463" s="212" t="s">
        <v>221</v>
      </c>
    </row>
    <row r="464" spans="1:65" s="14" customFormat="1">
      <c r="B464" s="213"/>
      <c r="C464" s="214"/>
      <c r="D464" s="195" t="s">
        <v>234</v>
      </c>
      <c r="E464" s="215" t="s">
        <v>19</v>
      </c>
      <c r="F464" s="216" t="s">
        <v>416</v>
      </c>
      <c r="G464" s="214"/>
      <c r="H464" s="215" t="s">
        <v>19</v>
      </c>
      <c r="I464" s="217"/>
      <c r="J464" s="214"/>
      <c r="K464" s="214"/>
      <c r="L464" s="218"/>
      <c r="M464" s="219"/>
      <c r="N464" s="220"/>
      <c r="O464" s="220"/>
      <c r="P464" s="220"/>
      <c r="Q464" s="220"/>
      <c r="R464" s="220"/>
      <c r="S464" s="220"/>
      <c r="T464" s="221"/>
      <c r="AT464" s="222" t="s">
        <v>234</v>
      </c>
      <c r="AU464" s="222" t="s">
        <v>95</v>
      </c>
      <c r="AV464" s="14" t="s">
        <v>80</v>
      </c>
      <c r="AW464" s="14" t="s">
        <v>33</v>
      </c>
      <c r="AX464" s="14" t="s">
        <v>72</v>
      </c>
      <c r="AY464" s="222" t="s">
        <v>221</v>
      </c>
    </row>
    <row r="465" spans="2:51" s="13" customFormat="1">
      <c r="B465" s="202"/>
      <c r="C465" s="203"/>
      <c r="D465" s="195" t="s">
        <v>234</v>
      </c>
      <c r="E465" s="204" t="s">
        <v>19</v>
      </c>
      <c r="F465" s="205" t="s">
        <v>417</v>
      </c>
      <c r="G465" s="203"/>
      <c r="H465" s="206">
        <v>7.8</v>
      </c>
      <c r="I465" s="207"/>
      <c r="J465" s="203"/>
      <c r="K465" s="203"/>
      <c r="L465" s="208"/>
      <c r="M465" s="209"/>
      <c r="N465" s="210"/>
      <c r="O465" s="210"/>
      <c r="P465" s="210"/>
      <c r="Q465" s="210"/>
      <c r="R465" s="210"/>
      <c r="S465" s="210"/>
      <c r="T465" s="211"/>
      <c r="AT465" s="212" t="s">
        <v>234</v>
      </c>
      <c r="AU465" s="212" t="s">
        <v>95</v>
      </c>
      <c r="AV465" s="13" t="s">
        <v>82</v>
      </c>
      <c r="AW465" s="13" t="s">
        <v>33</v>
      </c>
      <c r="AX465" s="13" t="s">
        <v>72</v>
      </c>
      <c r="AY465" s="212" t="s">
        <v>221</v>
      </c>
    </row>
    <row r="466" spans="2:51" s="14" customFormat="1">
      <c r="B466" s="213"/>
      <c r="C466" s="214"/>
      <c r="D466" s="195" t="s">
        <v>234</v>
      </c>
      <c r="E466" s="215" t="s">
        <v>19</v>
      </c>
      <c r="F466" s="216" t="s">
        <v>418</v>
      </c>
      <c r="G466" s="214"/>
      <c r="H466" s="215" t="s">
        <v>19</v>
      </c>
      <c r="I466" s="217"/>
      <c r="J466" s="214"/>
      <c r="K466" s="214"/>
      <c r="L466" s="218"/>
      <c r="M466" s="219"/>
      <c r="N466" s="220"/>
      <c r="O466" s="220"/>
      <c r="P466" s="220"/>
      <c r="Q466" s="220"/>
      <c r="R466" s="220"/>
      <c r="S466" s="220"/>
      <c r="T466" s="221"/>
      <c r="AT466" s="222" t="s">
        <v>234</v>
      </c>
      <c r="AU466" s="222" t="s">
        <v>95</v>
      </c>
      <c r="AV466" s="14" t="s">
        <v>80</v>
      </c>
      <c r="AW466" s="14" t="s">
        <v>33</v>
      </c>
      <c r="AX466" s="14" t="s">
        <v>72</v>
      </c>
      <c r="AY466" s="222" t="s">
        <v>221</v>
      </c>
    </row>
    <row r="467" spans="2:51" s="13" customFormat="1">
      <c r="B467" s="202"/>
      <c r="C467" s="203"/>
      <c r="D467" s="195" t="s">
        <v>234</v>
      </c>
      <c r="E467" s="204" t="s">
        <v>19</v>
      </c>
      <c r="F467" s="205" t="s">
        <v>419</v>
      </c>
      <c r="G467" s="203"/>
      <c r="H467" s="206">
        <v>13.76</v>
      </c>
      <c r="I467" s="207"/>
      <c r="J467" s="203"/>
      <c r="K467" s="203"/>
      <c r="L467" s="208"/>
      <c r="M467" s="209"/>
      <c r="N467" s="210"/>
      <c r="O467" s="210"/>
      <c r="P467" s="210"/>
      <c r="Q467" s="210"/>
      <c r="R467" s="210"/>
      <c r="S467" s="210"/>
      <c r="T467" s="211"/>
      <c r="AT467" s="212" t="s">
        <v>234</v>
      </c>
      <c r="AU467" s="212" t="s">
        <v>95</v>
      </c>
      <c r="AV467" s="13" t="s">
        <v>82</v>
      </c>
      <c r="AW467" s="13" t="s">
        <v>33</v>
      </c>
      <c r="AX467" s="13" t="s">
        <v>72</v>
      </c>
      <c r="AY467" s="212" t="s">
        <v>221</v>
      </c>
    </row>
    <row r="468" spans="2:51" s="14" customFormat="1">
      <c r="B468" s="213"/>
      <c r="C468" s="214"/>
      <c r="D468" s="195" t="s">
        <v>234</v>
      </c>
      <c r="E468" s="215" t="s">
        <v>19</v>
      </c>
      <c r="F468" s="216" t="s">
        <v>420</v>
      </c>
      <c r="G468" s="214"/>
      <c r="H468" s="215" t="s">
        <v>19</v>
      </c>
      <c r="I468" s="217"/>
      <c r="J468" s="214"/>
      <c r="K468" s="214"/>
      <c r="L468" s="218"/>
      <c r="M468" s="219"/>
      <c r="N468" s="220"/>
      <c r="O468" s="220"/>
      <c r="P468" s="220"/>
      <c r="Q468" s="220"/>
      <c r="R468" s="220"/>
      <c r="S468" s="220"/>
      <c r="T468" s="221"/>
      <c r="AT468" s="222" t="s">
        <v>234</v>
      </c>
      <c r="AU468" s="222" t="s">
        <v>95</v>
      </c>
      <c r="AV468" s="14" t="s">
        <v>80</v>
      </c>
      <c r="AW468" s="14" t="s">
        <v>33</v>
      </c>
      <c r="AX468" s="14" t="s">
        <v>72</v>
      </c>
      <c r="AY468" s="222" t="s">
        <v>221</v>
      </c>
    </row>
    <row r="469" spans="2:51" s="13" customFormat="1">
      <c r="B469" s="202"/>
      <c r="C469" s="203"/>
      <c r="D469" s="195" t="s">
        <v>234</v>
      </c>
      <c r="E469" s="204" t="s">
        <v>19</v>
      </c>
      <c r="F469" s="205" t="s">
        <v>421</v>
      </c>
      <c r="G469" s="203"/>
      <c r="H469" s="206">
        <v>8.42</v>
      </c>
      <c r="I469" s="207"/>
      <c r="J469" s="203"/>
      <c r="K469" s="203"/>
      <c r="L469" s="208"/>
      <c r="M469" s="209"/>
      <c r="N469" s="210"/>
      <c r="O469" s="210"/>
      <c r="P469" s="210"/>
      <c r="Q469" s="210"/>
      <c r="R469" s="210"/>
      <c r="S469" s="210"/>
      <c r="T469" s="211"/>
      <c r="AT469" s="212" t="s">
        <v>234</v>
      </c>
      <c r="AU469" s="212" t="s">
        <v>95</v>
      </c>
      <c r="AV469" s="13" t="s">
        <v>82</v>
      </c>
      <c r="AW469" s="13" t="s">
        <v>33</v>
      </c>
      <c r="AX469" s="13" t="s">
        <v>72</v>
      </c>
      <c r="AY469" s="212" t="s">
        <v>221</v>
      </c>
    </row>
    <row r="470" spans="2:51" s="14" customFormat="1">
      <c r="B470" s="213"/>
      <c r="C470" s="214"/>
      <c r="D470" s="195" t="s">
        <v>234</v>
      </c>
      <c r="E470" s="215" t="s">
        <v>19</v>
      </c>
      <c r="F470" s="216" t="s">
        <v>442</v>
      </c>
      <c r="G470" s="214"/>
      <c r="H470" s="215" t="s">
        <v>19</v>
      </c>
      <c r="I470" s="217"/>
      <c r="J470" s="214"/>
      <c r="K470" s="214"/>
      <c r="L470" s="218"/>
      <c r="M470" s="219"/>
      <c r="N470" s="220"/>
      <c r="O470" s="220"/>
      <c r="P470" s="220"/>
      <c r="Q470" s="220"/>
      <c r="R470" s="220"/>
      <c r="S470" s="220"/>
      <c r="T470" s="221"/>
      <c r="AT470" s="222" t="s">
        <v>234</v>
      </c>
      <c r="AU470" s="222" t="s">
        <v>95</v>
      </c>
      <c r="AV470" s="14" t="s">
        <v>80</v>
      </c>
      <c r="AW470" s="14" t="s">
        <v>33</v>
      </c>
      <c r="AX470" s="14" t="s">
        <v>72</v>
      </c>
      <c r="AY470" s="222" t="s">
        <v>221</v>
      </c>
    </row>
    <row r="471" spans="2:51" s="13" customFormat="1">
      <c r="B471" s="202"/>
      <c r="C471" s="203"/>
      <c r="D471" s="195" t="s">
        <v>234</v>
      </c>
      <c r="E471" s="204" t="s">
        <v>19</v>
      </c>
      <c r="F471" s="205" t="s">
        <v>696</v>
      </c>
      <c r="G471" s="203"/>
      <c r="H471" s="206">
        <v>42.6</v>
      </c>
      <c r="I471" s="207"/>
      <c r="J471" s="203"/>
      <c r="K471" s="203"/>
      <c r="L471" s="208"/>
      <c r="M471" s="209"/>
      <c r="N471" s="210"/>
      <c r="O471" s="210"/>
      <c r="P471" s="210"/>
      <c r="Q471" s="210"/>
      <c r="R471" s="210"/>
      <c r="S471" s="210"/>
      <c r="T471" s="211"/>
      <c r="AT471" s="212" t="s">
        <v>234</v>
      </c>
      <c r="AU471" s="212" t="s">
        <v>95</v>
      </c>
      <c r="AV471" s="13" t="s">
        <v>82</v>
      </c>
      <c r="AW471" s="13" t="s">
        <v>33</v>
      </c>
      <c r="AX471" s="13" t="s">
        <v>72</v>
      </c>
      <c r="AY471" s="212" t="s">
        <v>221</v>
      </c>
    </row>
    <row r="472" spans="2:51" s="14" customFormat="1">
      <c r="B472" s="213"/>
      <c r="C472" s="214"/>
      <c r="D472" s="195" t="s">
        <v>234</v>
      </c>
      <c r="E472" s="215" t="s">
        <v>19</v>
      </c>
      <c r="F472" s="216" t="s">
        <v>444</v>
      </c>
      <c r="G472" s="214"/>
      <c r="H472" s="215" t="s">
        <v>19</v>
      </c>
      <c r="I472" s="217"/>
      <c r="J472" s="214"/>
      <c r="K472" s="214"/>
      <c r="L472" s="218"/>
      <c r="M472" s="219"/>
      <c r="N472" s="220"/>
      <c r="O472" s="220"/>
      <c r="P472" s="220"/>
      <c r="Q472" s="220"/>
      <c r="R472" s="220"/>
      <c r="S472" s="220"/>
      <c r="T472" s="221"/>
      <c r="AT472" s="222" t="s">
        <v>234</v>
      </c>
      <c r="AU472" s="222" t="s">
        <v>95</v>
      </c>
      <c r="AV472" s="14" t="s">
        <v>80</v>
      </c>
      <c r="AW472" s="14" t="s">
        <v>33</v>
      </c>
      <c r="AX472" s="14" t="s">
        <v>72</v>
      </c>
      <c r="AY472" s="222" t="s">
        <v>221</v>
      </c>
    </row>
    <row r="473" spans="2:51" s="13" customFormat="1">
      <c r="B473" s="202"/>
      <c r="C473" s="203"/>
      <c r="D473" s="195" t="s">
        <v>234</v>
      </c>
      <c r="E473" s="204" t="s">
        <v>19</v>
      </c>
      <c r="F473" s="205" t="s">
        <v>696</v>
      </c>
      <c r="G473" s="203"/>
      <c r="H473" s="206">
        <v>42.6</v>
      </c>
      <c r="I473" s="207"/>
      <c r="J473" s="203"/>
      <c r="K473" s="203"/>
      <c r="L473" s="208"/>
      <c r="M473" s="209"/>
      <c r="N473" s="210"/>
      <c r="O473" s="210"/>
      <c r="P473" s="210"/>
      <c r="Q473" s="210"/>
      <c r="R473" s="210"/>
      <c r="S473" s="210"/>
      <c r="T473" s="211"/>
      <c r="AT473" s="212" t="s">
        <v>234</v>
      </c>
      <c r="AU473" s="212" t="s">
        <v>95</v>
      </c>
      <c r="AV473" s="13" t="s">
        <v>82</v>
      </c>
      <c r="AW473" s="13" t="s">
        <v>33</v>
      </c>
      <c r="AX473" s="13" t="s">
        <v>72</v>
      </c>
      <c r="AY473" s="212" t="s">
        <v>221</v>
      </c>
    </row>
    <row r="474" spans="2:51" s="14" customFormat="1">
      <c r="B474" s="213"/>
      <c r="C474" s="214"/>
      <c r="D474" s="195" t="s">
        <v>234</v>
      </c>
      <c r="E474" s="215" t="s">
        <v>19</v>
      </c>
      <c r="F474" s="216" t="s">
        <v>422</v>
      </c>
      <c r="G474" s="214"/>
      <c r="H474" s="215" t="s">
        <v>19</v>
      </c>
      <c r="I474" s="217"/>
      <c r="J474" s="214"/>
      <c r="K474" s="214"/>
      <c r="L474" s="218"/>
      <c r="M474" s="219"/>
      <c r="N474" s="220"/>
      <c r="O474" s="220"/>
      <c r="P474" s="220"/>
      <c r="Q474" s="220"/>
      <c r="R474" s="220"/>
      <c r="S474" s="220"/>
      <c r="T474" s="221"/>
      <c r="AT474" s="222" t="s">
        <v>234</v>
      </c>
      <c r="AU474" s="222" t="s">
        <v>95</v>
      </c>
      <c r="AV474" s="14" t="s">
        <v>80</v>
      </c>
      <c r="AW474" s="14" t="s">
        <v>33</v>
      </c>
      <c r="AX474" s="14" t="s">
        <v>72</v>
      </c>
      <c r="AY474" s="222" t="s">
        <v>221</v>
      </c>
    </row>
    <row r="475" spans="2:51" s="13" customFormat="1">
      <c r="B475" s="202"/>
      <c r="C475" s="203"/>
      <c r="D475" s="195" t="s">
        <v>234</v>
      </c>
      <c r="E475" s="204" t="s">
        <v>19</v>
      </c>
      <c r="F475" s="205" t="s">
        <v>417</v>
      </c>
      <c r="G475" s="203"/>
      <c r="H475" s="206">
        <v>7.8</v>
      </c>
      <c r="I475" s="207"/>
      <c r="J475" s="203"/>
      <c r="K475" s="203"/>
      <c r="L475" s="208"/>
      <c r="M475" s="209"/>
      <c r="N475" s="210"/>
      <c r="O475" s="210"/>
      <c r="P475" s="210"/>
      <c r="Q475" s="210"/>
      <c r="R475" s="210"/>
      <c r="S475" s="210"/>
      <c r="T475" s="211"/>
      <c r="AT475" s="212" t="s">
        <v>234</v>
      </c>
      <c r="AU475" s="212" t="s">
        <v>95</v>
      </c>
      <c r="AV475" s="13" t="s">
        <v>82</v>
      </c>
      <c r="AW475" s="13" t="s">
        <v>33</v>
      </c>
      <c r="AX475" s="13" t="s">
        <v>72</v>
      </c>
      <c r="AY475" s="212" t="s">
        <v>221</v>
      </c>
    </row>
    <row r="476" spans="2:51" s="14" customFormat="1">
      <c r="B476" s="213"/>
      <c r="C476" s="214"/>
      <c r="D476" s="195" t="s">
        <v>234</v>
      </c>
      <c r="E476" s="215" t="s">
        <v>19</v>
      </c>
      <c r="F476" s="216" t="s">
        <v>423</v>
      </c>
      <c r="G476" s="214"/>
      <c r="H476" s="215" t="s">
        <v>19</v>
      </c>
      <c r="I476" s="217"/>
      <c r="J476" s="214"/>
      <c r="K476" s="214"/>
      <c r="L476" s="218"/>
      <c r="M476" s="219"/>
      <c r="N476" s="220"/>
      <c r="O476" s="220"/>
      <c r="P476" s="220"/>
      <c r="Q476" s="220"/>
      <c r="R476" s="220"/>
      <c r="S476" s="220"/>
      <c r="T476" s="221"/>
      <c r="AT476" s="222" t="s">
        <v>234</v>
      </c>
      <c r="AU476" s="222" t="s">
        <v>95</v>
      </c>
      <c r="AV476" s="14" t="s">
        <v>80</v>
      </c>
      <c r="AW476" s="14" t="s">
        <v>33</v>
      </c>
      <c r="AX476" s="14" t="s">
        <v>72</v>
      </c>
      <c r="AY476" s="222" t="s">
        <v>221</v>
      </c>
    </row>
    <row r="477" spans="2:51" s="13" customFormat="1">
      <c r="B477" s="202"/>
      <c r="C477" s="203"/>
      <c r="D477" s="195" t="s">
        <v>234</v>
      </c>
      <c r="E477" s="204" t="s">
        <v>19</v>
      </c>
      <c r="F477" s="205" t="s">
        <v>424</v>
      </c>
      <c r="G477" s="203"/>
      <c r="H477" s="206">
        <v>7.2</v>
      </c>
      <c r="I477" s="207"/>
      <c r="J477" s="203"/>
      <c r="K477" s="203"/>
      <c r="L477" s="208"/>
      <c r="M477" s="209"/>
      <c r="N477" s="210"/>
      <c r="O477" s="210"/>
      <c r="P477" s="210"/>
      <c r="Q477" s="210"/>
      <c r="R477" s="210"/>
      <c r="S477" s="210"/>
      <c r="T477" s="211"/>
      <c r="AT477" s="212" t="s">
        <v>234</v>
      </c>
      <c r="AU477" s="212" t="s">
        <v>95</v>
      </c>
      <c r="AV477" s="13" t="s">
        <v>82</v>
      </c>
      <c r="AW477" s="13" t="s">
        <v>33</v>
      </c>
      <c r="AX477" s="13" t="s">
        <v>72</v>
      </c>
      <c r="AY477" s="212" t="s">
        <v>221</v>
      </c>
    </row>
    <row r="478" spans="2:51" s="14" customFormat="1">
      <c r="B478" s="213"/>
      <c r="C478" s="214"/>
      <c r="D478" s="195" t="s">
        <v>234</v>
      </c>
      <c r="E478" s="215" t="s">
        <v>19</v>
      </c>
      <c r="F478" s="216" t="s">
        <v>425</v>
      </c>
      <c r="G478" s="214"/>
      <c r="H478" s="215" t="s">
        <v>19</v>
      </c>
      <c r="I478" s="217"/>
      <c r="J478" s="214"/>
      <c r="K478" s="214"/>
      <c r="L478" s="218"/>
      <c r="M478" s="219"/>
      <c r="N478" s="220"/>
      <c r="O478" s="220"/>
      <c r="P478" s="220"/>
      <c r="Q478" s="220"/>
      <c r="R478" s="220"/>
      <c r="S478" s="220"/>
      <c r="T478" s="221"/>
      <c r="AT478" s="222" t="s">
        <v>234</v>
      </c>
      <c r="AU478" s="222" t="s">
        <v>95</v>
      </c>
      <c r="AV478" s="14" t="s">
        <v>80</v>
      </c>
      <c r="AW478" s="14" t="s">
        <v>33</v>
      </c>
      <c r="AX478" s="14" t="s">
        <v>72</v>
      </c>
      <c r="AY478" s="222" t="s">
        <v>221</v>
      </c>
    </row>
    <row r="479" spans="2:51" s="13" customFormat="1">
      <c r="B479" s="202"/>
      <c r="C479" s="203"/>
      <c r="D479" s="195" t="s">
        <v>234</v>
      </c>
      <c r="E479" s="204" t="s">
        <v>19</v>
      </c>
      <c r="F479" s="205" t="s">
        <v>426</v>
      </c>
      <c r="G479" s="203"/>
      <c r="H479" s="206">
        <v>1.18</v>
      </c>
      <c r="I479" s="207"/>
      <c r="J479" s="203"/>
      <c r="K479" s="203"/>
      <c r="L479" s="208"/>
      <c r="M479" s="209"/>
      <c r="N479" s="210"/>
      <c r="O479" s="210"/>
      <c r="P479" s="210"/>
      <c r="Q479" s="210"/>
      <c r="R479" s="210"/>
      <c r="S479" s="210"/>
      <c r="T479" s="211"/>
      <c r="AT479" s="212" t="s">
        <v>234</v>
      </c>
      <c r="AU479" s="212" t="s">
        <v>95</v>
      </c>
      <c r="AV479" s="13" t="s">
        <v>82</v>
      </c>
      <c r="AW479" s="13" t="s">
        <v>33</v>
      </c>
      <c r="AX479" s="13" t="s">
        <v>72</v>
      </c>
      <c r="AY479" s="212" t="s">
        <v>221</v>
      </c>
    </row>
    <row r="480" spans="2:51" s="14" customFormat="1">
      <c r="B480" s="213"/>
      <c r="C480" s="214"/>
      <c r="D480" s="195" t="s">
        <v>234</v>
      </c>
      <c r="E480" s="215" t="s">
        <v>19</v>
      </c>
      <c r="F480" s="216" t="s">
        <v>427</v>
      </c>
      <c r="G480" s="214"/>
      <c r="H480" s="215" t="s">
        <v>19</v>
      </c>
      <c r="I480" s="217"/>
      <c r="J480" s="214"/>
      <c r="K480" s="214"/>
      <c r="L480" s="218"/>
      <c r="M480" s="219"/>
      <c r="N480" s="220"/>
      <c r="O480" s="220"/>
      <c r="P480" s="220"/>
      <c r="Q480" s="220"/>
      <c r="R480" s="220"/>
      <c r="S480" s="220"/>
      <c r="T480" s="221"/>
      <c r="AT480" s="222" t="s">
        <v>234</v>
      </c>
      <c r="AU480" s="222" t="s">
        <v>95</v>
      </c>
      <c r="AV480" s="14" t="s">
        <v>80</v>
      </c>
      <c r="AW480" s="14" t="s">
        <v>33</v>
      </c>
      <c r="AX480" s="14" t="s">
        <v>72</v>
      </c>
      <c r="AY480" s="222" t="s">
        <v>221</v>
      </c>
    </row>
    <row r="481" spans="1:65" s="13" customFormat="1">
      <c r="B481" s="202"/>
      <c r="C481" s="203"/>
      <c r="D481" s="195" t="s">
        <v>234</v>
      </c>
      <c r="E481" s="204" t="s">
        <v>19</v>
      </c>
      <c r="F481" s="205" t="s">
        <v>428</v>
      </c>
      <c r="G481" s="203"/>
      <c r="H481" s="206">
        <v>4.3099999999999996</v>
      </c>
      <c r="I481" s="207"/>
      <c r="J481" s="203"/>
      <c r="K481" s="203"/>
      <c r="L481" s="208"/>
      <c r="M481" s="209"/>
      <c r="N481" s="210"/>
      <c r="O481" s="210"/>
      <c r="P481" s="210"/>
      <c r="Q481" s="210"/>
      <c r="R481" s="210"/>
      <c r="S481" s="210"/>
      <c r="T481" s="211"/>
      <c r="AT481" s="212" t="s">
        <v>234</v>
      </c>
      <c r="AU481" s="212" t="s">
        <v>95</v>
      </c>
      <c r="AV481" s="13" t="s">
        <v>82</v>
      </c>
      <c r="AW481" s="13" t="s">
        <v>33</v>
      </c>
      <c r="AX481" s="13" t="s">
        <v>72</v>
      </c>
      <c r="AY481" s="212" t="s">
        <v>221</v>
      </c>
    </row>
    <row r="482" spans="1:65" s="14" customFormat="1">
      <c r="B482" s="213"/>
      <c r="C482" s="214"/>
      <c r="D482" s="195" t="s">
        <v>234</v>
      </c>
      <c r="E482" s="215" t="s">
        <v>19</v>
      </c>
      <c r="F482" s="216" t="s">
        <v>429</v>
      </c>
      <c r="G482" s="214"/>
      <c r="H482" s="215" t="s">
        <v>19</v>
      </c>
      <c r="I482" s="217"/>
      <c r="J482" s="214"/>
      <c r="K482" s="214"/>
      <c r="L482" s="218"/>
      <c r="M482" s="219"/>
      <c r="N482" s="220"/>
      <c r="O482" s="220"/>
      <c r="P482" s="220"/>
      <c r="Q482" s="220"/>
      <c r="R482" s="220"/>
      <c r="S482" s="220"/>
      <c r="T482" s="221"/>
      <c r="AT482" s="222" t="s">
        <v>234</v>
      </c>
      <c r="AU482" s="222" t="s">
        <v>95</v>
      </c>
      <c r="AV482" s="14" t="s">
        <v>80</v>
      </c>
      <c r="AW482" s="14" t="s">
        <v>33</v>
      </c>
      <c r="AX482" s="14" t="s">
        <v>72</v>
      </c>
      <c r="AY482" s="222" t="s">
        <v>221</v>
      </c>
    </row>
    <row r="483" spans="1:65" s="13" customFormat="1">
      <c r="B483" s="202"/>
      <c r="C483" s="203"/>
      <c r="D483" s="195" t="s">
        <v>234</v>
      </c>
      <c r="E483" s="204" t="s">
        <v>19</v>
      </c>
      <c r="F483" s="205" t="s">
        <v>430</v>
      </c>
      <c r="G483" s="203"/>
      <c r="H483" s="206">
        <v>9.26</v>
      </c>
      <c r="I483" s="207"/>
      <c r="J483" s="203"/>
      <c r="K483" s="203"/>
      <c r="L483" s="208"/>
      <c r="M483" s="209"/>
      <c r="N483" s="210"/>
      <c r="O483" s="210"/>
      <c r="P483" s="210"/>
      <c r="Q483" s="210"/>
      <c r="R483" s="210"/>
      <c r="S483" s="210"/>
      <c r="T483" s="211"/>
      <c r="AT483" s="212" t="s">
        <v>234</v>
      </c>
      <c r="AU483" s="212" t="s">
        <v>95</v>
      </c>
      <c r="AV483" s="13" t="s">
        <v>82</v>
      </c>
      <c r="AW483" s="13" t="s">
        <v>33</v>
      </c>
      <c r="AX483" s="13" t="s">
        <v>72</v>
      </c>
      <c r="AY483" s="212" t="s">
        <v>221</v>
      </c>
    </row>
    <row r="484" spans="1:65" s="15" customFormat="1">
      <c r="B484" s="223"/>
      <c r="C484" s="224"/>
      <c r="D484" s="195" t="s">
        <v>234</v>
      </c>
      <c r="E484" s="225" t="s">
        <v>19</v>
      </c>
      <c r="F484" s="226" t="s">
        <v>243</v>
      </c>
      <c r="G484" s="224"/>
      <c r="H484" s="227">
        <v>157.46</v>
      </c>
      <c r="I484" s="228"/>
      <c r="J484" s="224"/>
      <c r="K484" s="224"/>
      <c r="L484" s="229"/>
      <c r="M484" s="230"/>
      <c r="N484" s="231"/>
      <c r="O484" s="231"/>
      <c r="P484" s="231"/>
      <c r="Q484" s="231"/>
      <c r="R484" s="231"/>
      <c r="S484" s="231"/>
      <c r="T484" s="232"/>
      <c r="AT484" s="233" t="s">
        <v>234</v>
      </c>
      <c r="AU484" s="233" t="s">
        <v>95</v>
      </c>
      <c r="AV484" s="15" t="s">
        <v>228</v>
      </c>
      <c r="AW484" s="15" t="s">
        <v>33</v>
      </c>
      <c r="AX484" s="15" t="s">
        <v>80</v>
      </c>
      <c r="AY484" s="233" t="s">
        <v>221</v>
      </c>
    </row>
    <row r="485" spans="1:65" s="2" customFormat="1" ht="44.25" customHeight="1">
      <c r="A485" s="37"/>
      <c r="B485" s="38"/>
      <c r="C485" s="182" t="s">
        <v>697</v>
      </c>
      <c r="D485" s="182" t="s">
        <v>223</v>
      </c>
      <c r="E485" s="183" t="s">
        <v>698</v>
      </c>
      <c r="F485" s="184" t="s">
        <v>699</v>
      </c>
      <c r="G485" s="185" t="s">
        <v>336</v>
      </c>
      <c r="H485" s="186">
        <v>1</v>
      </c>
      <c r="I485" s="187"/>
      <c r="J485" s="188">
        <f>ROUND(I485*H485,2)</f>
        <v>0</v>
      </c>
      <c r="K485" s="184" t="s">
        <v>227</v>
      </c>
      <c r="L485" s="42"/>
      <c r="M485" s="189" t="s">
        <v>19</v>
      </c>
      <c r="N485" s="190" t="s">
        <v>43</v>
      </c>
      <c r="O485" s="67"/>
      <c r="P485" s="191">
        <f>O485*H485</f>
        <v>0</v>
      </c>
      <c r="Q485" s="191">
        <v>0</v>
      </c>
      <c r="R485" s="191">
        <f>Q485*H485</f>
        <v>0</v>
      </c>
      <c r="S485" s="191">
        <v>0</v>
      </c>
      <c r="T485" s="192">
        <f>S485*H485</f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193" t="s">
        <v>228</v>
      </c>
      <c r="AT485" s="193" t="s">
        <v>223</v>
      </c>
      <c r="AU485" s="193" t="s">
        <v>95</v>
      </c>
      <c r="AY485" s="20" t="s">
        <v>221</v>
      </c>
      <c r="BE485" s="194">
        <f>IF(N485="základní",J485,0)</f>
        <v>0</v>
      </c>
      <c r="BF485" s="194">
        <f>IF(N485="snížená",J485,0)</f>
        <v>0</v>
      </c>
      <c r="BG485" s="194">
        <f>IF(N485="zákl. přenesená",J485,0)</f>
        <v>0</v>
      </c>
      <c r="BH485" s="194">
        <f>IF(N485="sníž. přenesená",J485,0)</f>
        <v>0</v>
      </c>
      <c r="BI485" s="194">
        <f>IF(N485="nulová",J485,0)</f>
        <v>0</v>
      </c>
      <c r="BJ485" s="20" t="s">
        <v>80</v>
      </c>
      <c r="BK485" s="194">
        <f>ROUND(I485*H485,2)</f>
        <v>0</v>
      </c>
      <c r="BL485" s="20" t="s">
        <v>228</v>
      </c>
      <c r="BM485" s="193" t="s">
        <v>700</v>
      </c>
    </row>
    <row r="486" spans="1:65" s="2" customFormat="1" ht="39">
      <c r="A486" s="37"/>
      <c r="B486" s="38"/>
      <c r="C486" s="39"/>
      <c r="D486" s="195" t="s">
        <v>230</v>
      </c>
      <c r="E486" s="39"/>
      <c r="F486" s="196" t="s">
        <v>701</v>
      </c>
      <c r="G486" s="39"/>
      <c r="H486" s="39"/>
      <c r="I486" s="197"/>
      <c r="J486" s="39"/>
      <c r="K486" s="39"/>
      <c r="L486" s="42"/>
      <c r="M486" s="198"/>
      <c r="N486" s="199"/>
      <c r="O486" s="67"/>
      <c r="P486" s="67"/>
      <c r="Q486" s="67"/>
      <c r="R486" s="67"/>
      <c r="S486" s="67"/>
      <c r="T486" s="68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T486" s="20" t="s">
        <v>230</v>
      </c>
      <c r="AU486" s="20" t="s">
        <v>95</v>
      </c>
    </row>
    <row r="487" spans="1:65" s="2" customFormat="1">
      <c r="A487" s="37"/>
      <c r="B487" s="38"/>
      <c r="C487" s="39"/>
      <c r="D487" s="200" t="s">
        <v>232</v>
      </c>
      <c r="E487" s="39"/>
      <c r="F487" s="201" t="s">
        <v>702</v>
      </c>
      <c r="G487" s="39"/>
      <c r="H487" s="39"/>
      <c r="I487" s="197"/>
      <c r="J487" s="39"/>
      <c r="K487" s="39"/>
      <c r="L487" s="42"/>
      <c r="M487" s="198"/>
      <c r="N487" s="199"/>
      <c r="O487" s="67"/>
      <c r="P487" s="67"/>
      <c r="Q487" s="67"/>
      <c r="R487" s="67"/>
      <c r="S487" s="67"/>
      <c r="T487" s="68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T487" s="20" t="s">
        <v>232</v>
      </c>
      <c r="AU487" s="20" t="s">
        <v>95</v>
      </c>
    </row>
    <row r="488" spans="1:65" s="2" customFormat="1" ht="24.2" customHeight="1">
      <c r="A488" s="37"/>
      <c r="B488" s="38"/>
      <c r="C488" s="182" t="s">
        <v>703</v>
      </c>
      <c r="D488" s="182" t="s">
        <v>223</v>
      </c>
      <c r="E488" s="183" t="s">
        <v>704</v>
      </c>
      <c r="F488" s="184" t="s">
        <v>705</v>
      </c>
      <c r="G488" s="185" t="s">
        <v>226</v>
      </c>
      <c r="H488" s="186">
        <v>278.14800000000002</v>
      </c>
      <c r="I488" s="187"/>
      <c r="J488" s="188">
        <f>ROUND(I488*H488,2)</f>
        <v>0</v>
      </c>
      <c r="K488" s="184" t="s">
        <v>227</v>
      </c>
      <c r="L488" s="42"/>
      <c r="M488" s="189" t="s">
        <v>19</v>
      </c>
      <c r="N488" s="190" t="s">
        <v>43</v>
      </c>
      <c r="O488" s="67"/>
      <c r="P488" s="191">
        <f>O488*H488</f>
        <v>0</v>
      </c>
      <c r="Q488" s="191">
        <v>0</v>
      </c>
      <c r="R488" s="191">
        <f>Q488*H488</f>
        <v>0</v>
      </c>
      <c r="S488" s="191">
        <v>0</v>
      </c>
      <c r="T488" s="192">
        <f>S488*H488</f>
        <v>0</v>
      </c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R488" s="193" t="s">
        <v>228</v>
      </c>
      <c r="AT488" s="193" t="s">
        <v>223</v>
      </c>
      <c r="AU488" s="193" t="s">
        <v>95</v>
      </c>
      <c r="AY488" s="20" t="s">
        <v>221</v>
      </c>
      <c r="BE488" s="194">
        <f>IF(N488="základní",J488,0)</f>
        <v>0</v>
      </c>
      <c r="BF488" s="194">
        <f>IF(N488="snížená",J488,0)</f>
        <v>0</v>
      </c>
      <c r="BG488" s="194">
        <f>IF(N488="zákl. přenesená",J488,0)</f>
        <v>0</v>
      </c>
      <c r="BH488" s="194">
        <f>IF(N488="sníž. přenesená",J488,0)</f>
        <v>0</v>
      </c>
      <c r="BI488" s="194">
        <f>IF(N488="nulová",J488,0)</f>
        <v>0</v>
      </c>
      <c r="BJ488" s="20" t="s">
        <v>80</v>
      </c>
      <c r="BK488" s="194">
        <f>ROUND(I488*H488,2)</f>
        <v>0</v>
      </c>
      <c r="BL488" s="20" t="s">
        <v>228</v>
      </c>
      <c r="BM488" s="193" t="s">
        <v>706</v>
      </c>
    </row>
    <row r="489" spans="1:65" s="2" customFormat="1" ht="19.5">
      <c r="A489" s="37"/>
      <c r="B489" s="38"/>
      <c r="C489" s="39"/>
      <c r="D489" s="195" t="s">
        <v>230</v>
      </c>
      <c r="E489" s="39"/>
      <c r="F489" s="196" t="s">
        <v>707</v>
      </c>
      <c r="G489" s="39"/>
      <c r="H489" s="39"/>
      <c r="I489" s="197"/>
      <c r="J489" s="39"/>
      <c r="K489" s="39"/>
      <c r="L489" s="42"/>
      <c r="M489" s="198"/>
      <c r="N489" s="199"/>
      <c r="O489" s="67"/>
      <c r="P489" s="67"/>
      <c r="Q489" s="67"/>
      <c r="R489" s="67"/>
      <c r="S489" s="67"/>
      <c r="T489" s="68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T489" s="20" t="s">
        <v>230</v>
      </c>
      <c r="AU489" s="20" t="s">
        <v>95</v>
      </c>
    </row>
    <row r="490" spans="1:65" s="2" customFormat="1">
      <c r="A490" s="37"/>
      <c r="B490" s="38"/>
      <c r="C490" s="39"/>
      <c r="D490" s="200" t="s">
        <v>232</v>
      </c>
      <c r="E490" s="39"/>
      <c r="F490" s="201" t="s">
        <v>708</v>
      </c>
      <c r="G490" s="39"/>
      <c r="H490" s="39"/>
      <c r="I490" s="197"/>
      <c r="J490" s="39"/>
      <c r="K490" s="39"/>
      <c r="L490" s="42"/>
      <c r="M490" s="198"/>
      <c r="N490" s="199"/>
      <c r="O490" s="67"/>
      <c r="P490" s="67"/>
      <c r="Q490" s="67"/>
      <c r="R490" s="67"/>
      <c r="S490" s="67"/>
      <c r="T490" s="68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T490" s="20" t="s">
        <v>232</v>
      </c>
      <c r="AU490" s="20" t="s">
        <v>95</v>
      </c>
    </row>
    <row r="491" spans="1:65" s="13" customFormat="1">
      <c r="B491" s="202"/>
      <c r="C491" s="203"/>
      <c r="D491" s="195" t="s">
        <v>234</v>
      </c>
      <c r="E491" s="204" t="s">
        <v>19</v>
      </c>
      <c r="F491" s="205" t="s">
        <v>136</v>
      </c>
      <c r="G491" s="203"/>
      <c r="H491" s="206">
        <v>278.14800000000002</v>
      </c>
      <c r="I491" s="207"/>
      <c r="J491" s="203"/>
      <c r="K491" s="203"/>
      <c r="L491" s="208"/>
      <c r="M491" s="209"/>
      <c r="N491" s="210"/>
      <c r="O491" s="210"/>
      <c r="P491" s="210"/>
      <c r="Q491" s="210"/>
      <c r="R491" s="210"/>
      <c r="S491" s="210"/>
      <c r="T491" s="211"/>
      <c r="AT491" s="212" t="s">
        <v>234</v>
      </c>
      <c r="AU491" s="212" t="s">
        <v>95</v>
      </c>
      <c r="AV491" s="13" t="s">
        <v>82</v>
      </c>
      <c r="AW491" s="13" t="s">
        <v>33</v>
      </c>
      <c r="AX491" s="13" t="s">
        <v>80</v>
      </c>
      <c r="AY491" s="212" t="s">
        <v>221</v>
      </c>
    </row>
    <row r="492" spans="1:65" s="2" customFormat="1" ht="24.2" customHeight="1">
      <c r="A492" s="37"/>
      <c r="B492" s="38"/>
      <c r="C492" s="182" t="s">
        <v>709</v>
      </c>
      <c r="D492" s="182" t="s">
        <v>223</v>
      </c>
      <c r="E492" s="183" t="s">
        <v>710</v>
      </c>
      <c r="F492" s="184" t="s">
        <v>711</v>
      </c>
      <c r="G492" s="185" t="s">
        <v>226</v>
      </c>
      <c r="H492" s="186">
        <v>278.14800000000002</v>
      </c>
      <c r="I492" s="187"/>
      <c r="J492" s="188">
        <f>ROUND(I492*H492,2)</f>
        <v>0</v>
      </c>
      <c r="K492" s="184" t="s">
        <v>227</v>
      </c>
      <c r="L492" s="42"/>
      <c r="M492" s="189" t="s">
        <v>19</v>
      </c>
      <c r="N492" s="190" t="s">
        <v>43</v>
      </c>
      <c r="O492" s="67"/>
      <c r="P492" s="191">
        <f>O492*H492</f>
        <v>0</v>
      </c>
      <c r="Q492" s="191">
        <v>0</v>
      </c>
      <c r="R492" s="191">
        <f>Q492*H492</f>
        <v>0</v>
      </c>
      <c r="S492" s="191">
        <v>0</v>
      </c>
      <c r="T492" s="192">
        <f>S492*H492</f>
        <v>0</v>
      </c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R492" s="193" t="s">
        <v>228</v>
      </c>
      <c r="AT492" s="193" t="s">
        <v>223</v>
      </c>
      <c r="AU492" s="193" t="s">
        <v>95</v>
      </c>
      <c r="AY492" s="20" t="s">
        <v>221</v>
      </c>
      <c r="BE492" s="194">
        <f>IF(N492="základní",J492,0)</f>
        <v>0</v>
      </c>
      <c r="BF492" s="194">
        <f>IF(N492="snížená",J492,0)</f>
        <v>0</v>
      </c>
      <c r="BG492" s="194">
        <f>IF(N492="zákl. přenesená",J492,0)</f>
        <v>0</v>
      </c>
      <c r="BH492" s="194">
        <f>IF(N492="sníž. přenesená",J492,0)</f>
        <v>0</v>
      </c>
      <c r="BI492" s="194">
        <f>IF(N492="nulová",J492,0)</f>
        <v>0</v>
      </c>
      <c r="BJ492" s="20" t="s">
        <v>80</v>
      </c>
      <c r="BK492" s="194">
        <f>ROUND(I492*H492,2)</f>
        <v>0</v>
      </c>
      <c r="BL492" s="20" t="s">
        <v>228</v>
      </c>
      <c r="BM492" s="193" t="s">
        <v>712</v>
      </c>
    </row>
    <row r="493" spans="1:65" s="2" customFormat="1" ht="29.25">
      <c r="A493" s="37"/>
      <c r="B493" s="38"/>
      <c r="C493" s="39"/>
      <c r="D493" s="195" t="s">
        <v>230</v>
      </c>
      <c r="E493" s="39"/>
      <c r="F493" s="196" t="s">
        <v>713</v>
      </c>
      <c r="G493" s="39"/>
      <c r="H493" s="39"/>
      <c r="I493" s="197"/>
      <c r="J493" s="39"/>
      <c r="K493" s="39"/>
      <c r="L493" s="42"/>
      <c r="M493" s="198"/>
      <c r="N493" s="199"/>
      <c r="O493" s="67"/>
      <c r="P493" s="67"/>
      <c r="Q493" s="67"/>
      <c r="R493" s="67"/>
      <c r="S493" s="67"/>
      <c r="T493" s="68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T493" s="20" t="s">
        <v>230</v>
      </c>
      <c r="AU493" s="20" t="s">
        <v>95</v>
      </c>
    </row>
    <row r="494" spans="1:65" s="2" customFormat="1">
      <c r="A494" s="37"/>
      <c r="B494" s="38"/>
      <c r="C494" s="39"/>
      <c r="D494" s="200" t="s">
        <v>232</v>
      </c>
      <c r="E494" s="39"/>
      <c r="F494" s="201" t="s">
        <v>714</v>
      </c>
      <c r="G494" s="39"/>
      <c r="H494" s="39"/>
      <c r="I494" s="197"/>
      <c r="J494" s="39"/>
      <c r="K494" s="39"/>
      <c r="L494" s="42"/>
      <c r="M494" s="198"/>
      <c r="N494" s="199"/>
      <c r="O494" s="67"/>
      <c r="P494" s="67"/>
      <c r="Q494" s="67"/>
      <c r="R494" s="67"/>
      <c r="S494" s="67"/>
      <c r="T494" s="68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T494" s="20" t="s">
        <v>232</v>
      </c>
      <c r="AU494" s="20" t="s">
        <v>95</v>
      </c>
    </row>
    <row r="495" spans="1:65" s="13" customFormat="1">
      <c r="B495" s="202"/>
      <c r="C495" s="203"/>
      <c r="D495" s="195" t="s">
        <v>234</v>
      </c>
      <c r="E495" s="204" t="s">
        <v>19</v>
      </c>
      <c r="F495" s="205" t="s">
        <v>136</v>
      </c>
      <c r="G495" s="203"/>
      <c r="H495" s="206">
        <v>278.14800000000002</v>
      </c>
      <c r="I495" s="207"/>
      <c r="J495" s="203"/>
      <c r="K495" s="203"/>
      <c r="L495" s="208"/>
      <c r="M495" s="209"/>
      <c r="N495" s="210"/>
      <c r="O495" s="210"/>
      <c r="P495" s="210"/>
      <c r="Q495" s="210"/>
      <c r="R495" s="210"/>
      <c r="S495" s="210"/>
      <c r="T495" s="211"/>
      <c r="AT495" s="212" t="s">
        <v>234</v>
      </c>
      <c r="AU495" s="212" t="s">
        <v>95</v>
      </c>
      <c r="AV495" s="13" t="s">
        <v>82</v>
      </c>
      <c r="AW495" s="13" t="s">
        <v>33</v>
      </c>
      <c r="AX495" s="13" t="s">
        <v>80</v>
      </c>
      <c r="AY495" s="212" t="s">
        <v>221</v>
      </c>
    </row>
    <row r="496" spans="1:65" s="12" customFormat="1" ht="20.85" customHeight="1">
      <c r="B496" s="166"/>
      <c r="C496" s="167"/>
      <c r="D496" s="168" t="s">
        <v>71</v>
      </c>
      <c r="E496" s="180" t="s">
        <v>715</v>
      </c>
      <c r="F496" s="180" t="s">
        <v>716</v>
      </c>
      <c r="G496" s="167"/>
      <c r="H496" s="167"/>
      <c r="I496" s="170"/>
      <c r="J496" s="181">
        <f>BK496</f>
        <v>0</v>
      </c>
      <c r="K496" s="167"/>
      <c r="L496" s="172"/>
      <c r="M496" s="173"/>
      <c r="N496" s="174"/>
      <c r="O496" s="174"/>
      <c r="P496" s="175">
        <f>SUM(P497:P549)</f>
        <v>0</v>
      </c>
      <c r="Q496" s="174"/>
      <c r="R496" s="175">
        <f>SUM(R497:R549)</f>
        <v>4.8130199999999998E-2</v>
      </c>
      <c r="S496" s="174"/>
      <c r="T496" s="176">
        <f>SUM(T497:T549)</f>
        <v>0</v>
      </c>
      <c r="AR496" s="177" t="s">
        <v>80</v>
      </c>
      <c r="AT496" s="178" t="s">
        <v>71</v>
      </c>
      <c r="AU496" s="178" t="s">
        <v>82</v>
      </c>
      <c r="AY496" s="177" t="s">
        <v>221</v>
      </c>
      <c r="BK496" s="179">
        <f>SUM(BK497:BK549)</f>
        <v>0</v>
      </c>
    </row>
    <row r="497" spans="1:65" s="2" customFormat="1" ht="24.2" customHeight="1">
      <c r="A497" s="37"/>
      <c r="B497" s="38"/>
      <c r="C497" s="182" t="s">
        <v>717</v>
      </c>
      <c r="D497" s="182" t="s">
        <v>223</v>
      </c>
      <c r="E497" s="183" t="s">
        <v>718</v>
      </c>
      <c r="F497" s="184" t="s">
        <v>719</v>
      </c>
      <c r="G497" s="185" t="s">
        <v>226</v>
      </c>
      <c r="H497" s="186">
        <v>202.12</v>
      </c>
      <c r="I497" s="187"/>
      <c r="J497" s="188">
        <f>ROUND(I497*H497,2)</f>
        <v>0</v>
      </c>
      <c r="K497" s="184" t="s">
        <v>227</v>
      </c>
      <c r="L497" s="42"/>
      <c r="M497" s="189" t="s">
        <v>19</v>
      </c>
      <c r="N497" s="190" t="s">
        <v>43</v>
      </c>
      <c r="O497" s="67"/>
      <c r="P497" s="191">
        <f>O497*H497</f>
        <v>0</v>
      </c>
      <c r="Q497" s="191">
        <v>3.4999999999999997E-5</v>
      </c>
      <c r="R497" s="191">
        <f>Q497*H497</f>
        <v>7.0741999999999992E-3</v>
      </c>
      <c r="S497" s="191">
        <v>0</v>
      </c>
      <c r="T497" s="192">
        <f>S497*H497</f>
        <v>0</v>
      </c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R497" s="193" t="s">
        <v>228</v>
      </c>
      <c r="AT497" s="193" t="s">
        <v>223</v>
      </c>
      <c r="AU497" s="193" t="s">
        <v>95</v>
      </c>
      <c r="AY497" s="20" t="s">
        <v>221</v>
      </c>
      <c r="BE497" s="194">
        <f>IF(N497="základní",J497,0)</f>
        <v>0</v>
      </c>
      <c r="BF497" s="194">
        <f>IF(N497="snížená",J497,0)</f>
        <v>0</v>
      </c>
      <c r="BG497" s="194">
        <f>IF(N497="zákl. přenesená",J497,0)</f>
        <v>0</v>
      </c>
      <c r="BH497" s="194">
        <f>IF(N497="sníž. přenesená",J497,0)</f>
        <v>0</v>
      </c>
      <c r="BI497" s="194">
        <f>IF(N497="nulová",J497,0)</f>
        <v>0</v>
      </c>
      <c r="BJ497" s="20" t="s">
        <v>80</v>
      </c>
      <c r="BK497" s="194">
        <f>ROUND(I497*H497,2)</f>
        <v>0</v>
      </c>
      <c r="BL497" s="20" t="s">
        <v>228</v>
      </c>
      <c r="BM497" s="193" t="s">
        <v>720</v>
      </c>
    </row>
    <row r="498" spans="1:65" s="2" customFormat="1" ht="19.5">
      <c r="A498" s="37"/>
      <c r="B498" s="38"/>
      <c r="C498" s="39"/>
      <c r="D498" s="195" t="s">
        <v>230</v>
      </c>
      <c r="E498" s="39"/>
      <c r="F498" s="196" t="s">
        <v>721</v>
      </c>
      <c r="G498" s="39"/>
      <c r="H498" s="39"/>
      <c r="I498" s="197"/>
      <c r="J498" s="39"/>
      <c r="K498" s="39"/>
      <c r="L498" s="42"/>
      <c r="M498" s="198"/>
      <c r="N498" s="199"/>
      <c r="O498" s="67"/>
      <c r="P498" s="67"/>
      <c r="Q498" s="67"/>
      <c r="R498" s="67"/>
      <c r="S498" s="67"/>
      <c r="T498" s="68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T498" s="20" t="s">
        <v>230</v>
      </c>
      <c r="AU498" s="20" t="s">
        <v>95</v>
      </c>
    </row>
    <row r="499" spans="1:65" s="2" customFormat="1">
      <c r="A499" s="37"/>
      <c r="B499" s="38"/>
      <c r="C499" s="39"/>
      <c r="D499" s="200" t="s">
        <v>232</v>
      </c>
      <c r="E499" s="39"/>
      <c r="F499" s="201" t="s">
        <v>722</v>
      </c>
      <c r="G499" s="39"/>
      <c r="H499" s="39"/>
      <c r="I499" s="197"/>
      <c r="J499" s="39"/>
      <c r="K499" s="39"/>
      <c r="L499" s="42"/>
      <c r="M499" s="198"/>
      <c r="N499" s="199"/>
      <c r="O499" s="67"/>
      <c r="P499" s="67"/>
      <c r="Q499" s="67"/>
      <c r="R499" s="67"/>
      <c r="S499" s="67"/>
      <c r="T499" s="68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T499" s="20" t="s">
        <v>232</v>
      </c>
      <c r="AU499" s="20" t="s">
        <v>95</v>
      </c>
    </row>
    <row r="500" spans="1:65" s="14" customFormat="1">
      <c r="B500" s="213"/>
      <c r="C500" s="214"/>
      <c r="D500" s="195" t="s">
        <v>234</v>
      </c>
      <c r="E500" s="215" t="s">
        <v>19</v>
      </c>
      <c r="F500" s="216" t="s">
        <v>723</v>
      </c>
      <c r="G500" s="214"/>
      <c r="H500" s="215" t="s">
        <v>19</v>
      </c>
      <c r="I500" s="217"/>
      <c r="J500" s="214"/>
      <c r="K500" s="214"/>
      <c r="L500" s="218"/>
      <c r="M500" s="219"/>
      <c r="N500" s="220"/>
      <c r="O500" s="220"/>
      <c r="P500" s="220"/>
      <c r="Q500" s="220"/>
      <c r="R500" s="220"/>
      <c r="S500" s="220"/>
      <c r="T500" s="221"/>
      <c r="AT500" s="222" t="s">
        <v>234</v>
      </c>
      <c r="AU500" s="222" t="s">
        <v>95</v>
      </c>
      <c r="AV500" s="14" t="s">
        <v>80</v>
      </c>
      <c r="AW500" s="14" t="s">
        <v>33</v>
      </c>
      <c r="AX500" s="14" t="s">
        <v>72</v>
      </c>
      <c r="AY500" s="222" t="s">
        <v>221</v>
      </c>
    </row>
    <row r="501" spans="1:65" s="13" customFormat="1">
      <c r="B501" s="202"/>
      <c r="C501" s="203"/>
      <c r="D501" s="195" t="s">
        <v>234</v>
      </c>
      <c r="E501" s="204" t="s">
        <v>19</v>
      </c>
      <c r="F501" s="205" t="s">
        <v>146</v>
      </c>
      <c r="G501" s="203"/>
      <c r="H501" s="206">
        <v>4.45</v>
      </c>
      <c r="I501" s="207"/>
      <c r="J501" s="203"/>
      <c r="K501" s="203"/>
      <c r="L501" s="208"/>
      <c r="M501" s="209"/>
      <c r="N501" s="210"/>
      <c r="O501" s="210"/>
      <c r="P501" s="210"/>
      <c r="Q501" s="210"/>
      <c r="R501" s="210"/>
      <c r="S501" s="210"/>
      <c r="T501" s="211"/>
      <c r="AT501" s="212" t="s">
        <v>234</v>
      </c>
      <c r="AU501" s="212" t="s">
        <v>95</v>
      </c>
      <c r="AV501" s="13" t="s">
        <v>82</v>
      </c>
      <c r="AW501" s="13" t="s">
        <v>33</v>
      </c>
      <c r="AX501" s="13" t="s">
        <v>72</v>
      </c>
      <c r="AY501" s="212" t="s">
        <v>221</v>
      </c>
    </row>
    <row r="502" spans="1:65" s="14" customFormat="1">
      <c r="B502" s="213"/>
      <c r="C502" s="214"/>
      <c r="D502" s="195" t="s">
        <v>234</v>
      </c>
      <c r="E502" s="215" t="s">
        <v>19</v>
      </c>
      <c r="F502" s="216" t="s">
        <v>412</v>
      </c>
      <c r="G502" s="214"/>
      <c r="H502" s="215" t="s">
        <v>19</v>
      </c>
      <c r="I502" s="217"/>
      <c r="J502" s="214"/>
      <c r="K502" s="214"/>
      <c r="L502" s="218"/>
      <c r="M502" s="219"/>
      <c r="N502" s="220"/>
      <c r="O502" s="220"/>
      <c r="P502" s="220"/>
      <c r="Q502" s="220"/>
      <c r="R502" s="220"/>
      <c r="S502" s="220"/>
      <c r="T502" s="221"/>
      <c r="AT502" s="222" t="s">
        <v>234</v>
      </c>
      <c r="AU502" s="222" t="s">
        <v>95</v>
      </c>
      <c r="AV502" s="14" t="s">
        <v>80</v>
      </c>
      <c r="AW502" s="14" t="s">
        <v>33</v>
      </c>
      <c r="AX502" s="14" t="s">
        <v>72</v>
      </c>
      <c r="AY502" s="222" t="s">
        <v>221</v>
      </c>
    </row>
    <row r="503" spans="1:65" s="13" customFormat="1">
      <c r="B503" s="202"/>
      <c r="C503" s="203"/>
      <c r="D503" s="195" t="s">
        <v>234</v>
      </c>
      <c r="E503" s="204" t="s">
        <v>19</v>
      </c>
      <c r="F503" s="205" t="s">
        <v>413</v>
      </c>
      <c r="G503" s="203"/>
      <c r="H503" s="206">
        <v>8.3699999999999992</v>
      </c>
      <c r="I503" s="207"/>
      <c r="J503" s="203"/>
      <c r="K503" s="203"/>
      <c r="L503" s="208"/>
      <c r="M503" s="209"/>
      <c r="N503" s="210"/>
      <c r="O503" s="210"/>
      <c r="P503" s="210"/>
      <c r="Q503" s="210"/>
      <c r="R503" s="210"/>
      <c r="S503" s="210"/>
      <c r="T503" s="211"/>
      <c r="AT503" s="212" t="s">
        <v>234</v>
      </c>
      <c r="AU503" s="212" t="s">
        <v>95</v>
      </c>
      <c r="AV503" s="13" t="s">
        <v>82</v>
      </c>
      <c r="AW503" s="13" t="s">
        <v>33</v>
      </c>
      <c r="AX503" s="13" t="s">
        <v>72</v>
      </c>
      <c r="AY503" s="212" t="s">
        <v>221</v>
      </c>
    </row>
    <row r="504" spans="1:65" s="14" customFormat="1">
      <c r="B504" s="213"/>
      <c r="C504" s="214"/>
      <c r="D504" s="195" t="s">
        <v>234</v>
      </c>
      <c r="E504" s="215" t="s">
        <v>19</v>
      </c>
      <c r="F504" s="216" t="s">
        <v>414</v>
      </c>
      <c r="G504" s="214"/>
      <c r="H504" s="215" t="s">
        <v>19</v>
      </c>
      <c r="I504" s="217"/>
      <c r="J504" s="214"/>
      <c r="K504" s="214"/>
      <c r="L504" s="218"/>
      <c r="M504" s="219"/>
      <c r="N504" s="220"/>
      <c r="O504" s="220"/>
      <c r="P504" s="220"/>
      <c r="Q504" s="220"/>
      <c r="R504" s="220"/>
      <c r="S504" s="220"/>
      <c r="T504" s="221"/>
      <c r="AT504" s="222" t="s">
        <v>234</v>
      </c>
      <c r="AU504" s="222" t="s">
        <v>95</v>
      </c>
      <c r="AV504" s="14" t="s">
        <v>80</v>
      </c>
      <c r="AW504" s="14" t="s">
        <v>33</v>
      </c>
      <c r="AX504" s="14" t="s">
        <v>72</v>
      </c>
      <c r="AY504" s="222" t="s">
        <v>221</v>
      </c>
    </row>
    <row r="505" spans="1:65" s="13" customFormat="1">
      <c r="B505" s="202"/>
      <c r="C505" s="203"/>
      <c r="D505" s="195" t="s">
        <v>234</v>
      </c>
      <c r="E505" s="204" t="s">
        <v>19</v>
      </c>
      <c r="F505" s="205" t="s">
        <v>415</v>
      </c>
      <c r="G505" s="203"/>
      <c r="H505" s="206">
        <v>4.16</v>
      </c>
      <c r="I505" s="207"/>
      <c r="J505" s="203"/>
      <c r="K505" s="203"/>
      <c r="L505" s="208"/>
      <c r="M505" s="209"/>
      <c r="N505" s="210"/>
      <c r="O505" s="210"/>
      <c r="P505" s="210"/>
      <c r="Q505" s="210"/>
      <c r="R505" s="210"/>
      <c r="S505" s="210"/>
      <c r="T505" s="211"/>
      <c r="AT505" s="212" t="s">
        <v>234</v>
      </c>
      <c r="AU505" s="212" t="s">
        <v>95</v>
      </c>
      <c r="AV505" s="13" t="s">
        <v>82</v>
      </c>
      <c r="AW505" s="13" t="s">
        <v>33</v>
      </c>
      <c r="AX505" s="13" t="s">
        <v>72</v>
      </c>
      <c r="AY505" s="212" t="s">
        <v>221</v>
      </c>
    </row>
    <row r="506" spans="1:65" s="14" customFormat="1">
      <c r="B506" s="213"/>
      <c r="C506" s="214"/>
      <c r="D506" s="195" t="s">
        <v>234</v>
      </c>
      <c r="E506" s="215" t="s">
        <v>19</v>
      </c>
      <c r="F506" s="216" t="s">
        <v>416</v>
      </c>
      <c r="G506" s="214"/>
      <c r="H506" s="215" t="s">
        <v>19</v>
      </c>
      <c r="I506" s="217"/>
      <c r="J506" s="214"/>
      <c r="K506" s="214"/>
      <c r="L506" s="218"/>
      <c r="M506" s="219"/>
      <c r="N506" s="220"/>
      <c r="O506" s="220"/>
      <c r="P506" s="220"/>
      <c r="Q506" s="220"/>
      <c r="R506" s="220"/>
      <c r="S506" s="220"/>
      <c r="T506" s="221"/>
      <c r="AT506" s="222" t="s">
        <v>234</v>
      </c>
      <c r="AU506" s="222" t="s">
        <v>95</v>
      </c>
      <c r="AV506" s="14" t="s">
        <v>80</v>
      </c>
      <c r="AW506" s="14" t="s">
        <v>33</v>
      </c>
      <c r="AX506" s="14" t="s">
        <v>72</v>
      </c>
      <c r="AY506" s="222" t="s">
        <v>221</v>
      </c>
    </row>
    <row r="507" spans="1:65" s="13" customFormat="1">
      <c r="B507" s="202"/>
      <c r="C507" s="203"/>
      <c r="D507" s="195" t="s">
        <v>234</v>
      </c>
      <c r="E507" s="204" t="s">
        <v>19</v>
      </c>
      <c r="F507" s="205" t="s">
        <v>417</v>
      </c>
      <c r="G507" s="203"/>
      <c r="H507" s="206">
        <v>7.8</v>
      </c>
      <c r="I507" s="207"/>
      <c r="J507" s="203"/>
      <c r="K507" s="203"/>
      <c r="L507" s="208"/>
      <c r="M507" s="209"/>
      <c r="N507" s="210"/>
      <c r="O507" s="210"/>
      <c r="P507" s="210"/>
      <c r="Q507" s="210"/>
      <c r="R507" s="210"/>
      <c r="S507" s="210"/>
      <c r="T507" s="211"/>
      <c r="AT507" s="212" t="s">
        <v>234</v>
      </c>
      <c r="AU507" s="212" t="s">
        <v>95</v>
      </c>
      <c r="AV507" s="13" t="s">
        <v>82</v>
      </c>
      <c r="AW507" s="13" t="s">
        <v>33</v>
      </c>
      <c r="AX507" s="13" t="s">
        <v>72</v>
      </c>
      <c r="AY507" s="212" t="s">
        <v>221</v>
      </c>
    </row>
    <row r="508" spans="1:65" s="14" customFormat="1">
      <c r="B508" s="213"/>
      <c r="C508" s="214"/>
      <c r="D508" s="195" t="s">
        <v>234</v>
      </c>
      <c r="E508" s="215" t="s">
        <v>19</v>
      </c>
      <c r="F508" s="216" t="s">
        <v>418</v>
      </c>
      <c r="G508" s="214"/>
      <c r="H508" s="215" t="s">
        <v>19</v>
      </c>
      <c r="I508" s="217"/>
      <c r="J508" s="214"/>
      <c r="K508" s="214"/>
      <c r="L508" s="218"/>
      <c r="M508" s="219"/>
      <c r="N508" s="220"/>
      <c r="O508" s="220"/>
      <c r="P508" s="220"/>
      <c r="Q508" s="220"/>
      <c r="R508" s="220"/>
      <c r="S508" s="220"/>
      <c r="T508" s="221"/>
      <c r="AT508" s="222" t="s">
        <v>234</v>
      </c>
      <c r="AU508" s="222" t="s">
        <v>95</v>
      </c>
      <c r="AV508" s="14" t="s">
        <v>80</v>
      </c>
      <c r="AW508" s="14" t="s">
        <v>33</v>
      </c>
      <c r="AX508" s="14" t="s">
        <v>72</v>
      </c>
      <c r="AY508" s="222" t="s">
        <v>221</v>
      </c>
    </row>
    <row r="509" spans="1:65" s="13" customFormat="1">
      <c r="B509" s="202"/>
      <c r="C509" s="203"/>
      <c r="D509" s="195" t="s">
        <v>234</v>
      </c>
      <c r="E509" s="204" t="s">
        <v>19</v>
      </c>
      <c r="F509" s="205" t="s">
        <v>419</v>
      </c>
      <c r="G509" s="203"/>
      <c r="H509" s="206">
        <v>13.76</v>
      </c>
      <c r="I509" s="207"/>
      <c r="J509" s="203"/>
      <c r="K509" s="203"/>
      <c r="L509" s="208"/>
      <c r="M509" s="209"/>
      <c r="N509" s="210"/>
      <c r="O509" s="210"/>
      <c r="P509" s="210"/>
      <c r="Q509" s="210"/>
      <c r="R509" s="210"/>
      <c r="S509" s="210"/>
      <c r="T509" s="211"/>
      <c r="AT509" s="212" t="s">
        <v>234</v>
      </c>
      <c r="AU509" s="212" t="s">
        <v>95</v>
      </c>
      <c r="AV509" s="13" t="s">
        <v>82</v>
      </c>
      <c r="AW509" s="13" t="s">
        <v>33</v>
      </c>
      <c r="AX509" s="13" t="s">
        <v>72</v>
      </c>
      <c r="AY509" s="212" t="s">
        <v>221</v>
      </c>
    </row>
    <row r="510" spans="1:65" s="14" customFormat="1">
      <c r="B510" s="213"/>
      <c r="C510" s="214"/>
      <c r="D510" s="195" t="s">
        <v>234</v>
      </c>
      <c r="E510" s="215" t="s">
        <v>19</v>
      </c>
      <c r="F510" s="216" t="s">
        <v>420</v>
      </c>
      <c r="G510" s="214"/>
      <c r="H510" s="215" t="s">
        <v>19</v>
      </c>
      <c r="I510" s="217"/>
      <c r="J510" s="214"/>
      <c r="K510" s="214"/>
      <c r="L510" s="218"/>
      <c r="M510" s="219"/>
      <c r="N510" s="220"/>
      <c r="O510" s="220"/>
      <c r="P510" s="220"/>
      <c r="Q510" s="220"/>
      <c r="R510" s="220"/>
      <c r="S510" s="220"/>
      <c r="T510" s="221"/>
      <c r="AT510" s="222" t="s">
        <v>234</v>
      </c>
      <c r="AU510" s="222" t="s">
        <v>95</v>
      </c>
      <c r="AV510" s="14" t="s">
        <v>80</v>
      </c>
      <c r="AW510" s="14" t="s">
        <v>33</v>
      </c>
      <c r="AX510" s="14" t="s">
        <v>72</v>
      </c>
      <c r="AY510" s="222" t="s">
        <v>221</v>
      </c>
    </row>
    <row r="511" spans="1:65" s="13" customFormat="1">
      <c r="B511" s="202"/>
      <c r="C511" s="203"/>
      <c r="D511" s="195" t="s">
        <v>234</v>
      </c>
      <c r="E511" s="204" t="s">
        <v>19</v>
      </c>
      <c r="F511" s="205" t="s">
        <v>421</v>
      </c>
      <c r="G511" s="203"/>
      <c r="H511" s="206">
        <v>8.42</v>
      </c>
      <c r="I511" s="207"/>
      <c r="J511" s="203"/>
      <c r="K511" s="203"/>
      <c r="L511" s="208"/>
      <c r="M511" s="209"/>
      <c r="N511" s="210"/>
      <c r="O511" s="210"/>
      <c r="P511" s="210"/>
      <c r="Q511" s="210"/>
      <c r="R511" s="210"/>
      <c r="S511" s="210"/>
      <c r="T511" s="211"/>
      <c r="AT511" s="212" t="s">
        <v>234</v>
      </c>
      <c r="AU511" s="212" t="s">
        <v>95</v>
      </c>
      <c r="AV511" s="13" t="s">
        <v>82</v>
      </c>
      <c r="AW511" s="13" t="s">
        <v>33</v>
      </c>
      <c r="AX511" s="13" t="s">
        <v>72</v>
      </c>
      <c r="AY511" s="212" t="s">
        <v>221</v>
      </c>
    </row>
    <row r="512" spans="1:65" s="14" customFormat="1">
      <c r="B512" s="213"/>
      <c r="C512" s="214"/>
      <c r="D512" s="195" t="s">
        <v>234</v>
      </c>
      <c r="E512" s="215" t="s">
        <v>19</v>
      </c>
      <c r="F512" s="216" t="s">
        <v>442</v>
      </c>
      <c r="G512" s="214"/>
      <c r="H512" s="215" t="s">
        <v>19</v>
      </c>
      <c r="I512" s="217"/>
      <c r="J512" s="214"/>
      <c r="K512" s="214"/>
      <c r="L512" s="218"/>
      <c r="M512" s="219"/>
      <c r="N512" s="220"/>
      <c r="O512" s="220"/>
      <c r="P512" s="220"/>
      <c r="Q512" s="220"/>
      <c r="R512" s="220"/>
      <c r="S512" s="220"/>
      <c r="T512" s="221"/>
      <c r="AT512" s="222" t="s">
        <v>234</v>
      </c>
      <c r="AU512" s="222" t="s">
        <v>95</v>
      </c>
      <c r="AV512" s="14" t="s">
        <v>80</v>
      </c>
      <c r="AW512" s="14" t="s">
        <v>33</v>
      </c>
      <c r="AX512" s="14" t="s">
        <v>72</v>
      </c>
      <c r="AY512" s="222" t="s">
        <v>221</v>
      </c>
    </row>
    <row r="513" spans="2:51" s="13" customFormat="1">
      <c r="B513" s="202"/>
      <c r="C513" s="203"/>
      <c r="D513" s="195" t="s">
        <v>234</v>
      </c>
      <c r="E513" s="204" t="s">
        <v>19</v>
      </c>
      <c r="F513" s="205" t="s">
        <v>696</v>
      </c>
      <c r="G513" s="203"/>
      <c r="H513" s="206">
        <v>42.6</v>
      </c>
      <c r="I513" s="207"/>
      <c r="J513" s="203"/>
      <c r="K513" s="203"/>
      <c r="L513" s="208"/>
      <c r="M513" s="209"/>
      <c r="N513" s="210"/>
      <c r="O513" s="210"/>
      <c r="P513" s="210"/>
      <c r="Q513" s="210"/>
      <c r="R513" s="210"/>
      <c r="S513" s="210"/>
      <c r="T513" s="211"/>
      <c r="AT513" s="212" t="s">
        <v>234</v>
      </c>
      <c r="AU513" s="212" t="s">
        <v>95</v>
      </c>
      <c r="AV513" s="13" t="s">
        <v>82</v>
      </c>
      <c r="AW513" s="13" t="s">
        <v>33</v>
      </c>
      <c r="AX513" s="13" t="s">
        <v>72</v>
      </c>
      <c r="AY513" s="212" t="s">
        <v>221</v>
      </c>
    </row>
    <row r="514" spans="2:51" s="14" customFormat="1">
      <c r="B514" s="213"/>
      <c r="C514" s="214"/>
      <c r="D514" s="195" t="s">
        <v>234</v>
      </c>
      <c r="E514" s="215" t="s">
        <v>19</v>
      </c>
      <c r="F514" s="216" t="s">
        <v>444</v>
      </c>
      <c r="G514" s="214"/>
      <c r="H514" s="215" t="s">
        <v>19</v>
      </c>
      <c r="I514" s="217"/>
      <c r="J514" s="214"/>
      <c r="K514" s="214"/>
      <c r="L514" s="218"/>
      <c r="M514" s="219"/>
      <c r="N514" s="220"/>
      <c r="O514" s="220"/>
      <c r="P514" s="220"/>
      <c r="Q514" s="220"/>
      <c r="R514" s="220"/>
      <c r="S514" s="220"/>
      <c r="T514" s="221"/>
      <c r="AT514" s="222" t="s">
        <v>234</v>
      </c>
      <c r="AU514" s="222" t="s">
        <v>95</v>
      </c>
      <c r="AV514" s="14" t="s">
        <v>80</v>
      </c>
      <c r="AW514" s="14" t="s">
        <v>33</v>
      </c>
      <c r="AX514" s="14" t="s">
        <v>72</v>
      </c>
      <c r="AY514" s="222" t="s">
        <v>221</v>
      </c>
    </row>
    <row r="515" spans="2:51" s="13" customFormat="1">
      <c r="B515" s="202"/>
      <c r="C515" s="203"/>
      <c r="D515" s="195" t="s">
        <v>234</v>
      </c>
      <c r="E515" s="204" t="s">
        <v>19</v>
      </c>
      <c r="F515" s="205" t="s">
        <v>696</v>
      </c>
      <c r="G515" s="203"/>
      <c r="H515" s="206">
        <v>42.6</v>
      </c>
      <c r="I515" s="207"/>
      <c r="J515" s="203"/>
      <c r="K515" s="203"/>
      <c r="L515" s="208"/>
      <c r="M515" s="209"/>
      <c r="N515" s="210"/>
      <c r="O515" s="210"/>
      <c r="P515" s="210"/>
      <c r="Q515" s="210"/>
      <c r="R515" s="210"/>
      <c r="S515" s="210"/>
      <c r="T515" s="211"/>
      <c r="AT515" s="212" t="s">
        <v>234</v>
      </c>
      <c r="AU515" s="212" t="s">
        <v>95</v>
      </c>
      <c r="AV515" s="13" t="s">
        <v>82</v>
      </c>
      <c r="AW515" s="13" t="s">
        <v>33</v>
      </c>
      <c r="AX515" s="13" t="s">
        <v>72</v>
      </c>
      <c r="AY515" s="212" t="s">
        <v>221</v>
      </c>
    </row>
    <row r="516" spans="2:51" s="14" customFormat="1">
      <c r="B516" s="213"/>
      <c r="C516" s="214"/>
      <c r="D516" s="195" t="s">
        <v>234</v>
      </c>
      <c r="E516" s="215" t="s">
        <v>19</v>
      </c>
      <c r="F516" s="216" t="s">
        <v>422</v>
      </c>
      <c r="G516" s="214"/>
      <c r="H516" s="215" t="s">
        <v>19</v>
      </c>
      <c r="I516" s="217"/>
      <c r="J516" s="214"/>
      <c r="K516" s="214"/>
      <c r="L516" s="218"/>
      <c r="M516" s="219"/>
      <c r="N516" s="220"/>
      <c r="O516" s="220"/>
      <c r="P516" s="220"/>
      <c r="Q516" s="220"/>
      <c r="R516" s="220"/>
      <c r="S516" s="220"/>
      <c r="T516" s="221"/>
      <c r="AT516" s="222" t="s">
        <v>234</v>
      </c>
      <c r="AU516" s="222" t="s">
        <v>95</v>
      </c>
      <c r="AV516" s="14" t="s">
        <v>80</v>
      </c>
      <c r="AW516" s="14" t="s">
        <v>33</v>
      </c>
      <c r="AX516" s="14" t="s">
        <v>72</v>
      </c>
      <c r="AY516" s="222" t="s">
        <v>221</v>
      </c>
    </row>
    <row r="517" spans="2:51" s="13" customFormat="1">
      <c r="B517" s="202"/>
      <c r="C517" s="203"/>
      <c r="D517" s="195" t="s">
        <v>234</v>
      </c>
      <c r="E517" s="204" t="s">
        <v>19</v>
      </c>
      <c r="F517" s="205" t="s">
        <v>417</v>
      </c>
      <c r="G517" s="203"/>
      <c r="H517" s="206">
        <v>7.8</v>
      </c>
      <c r="I517" s="207"/>
      <c r="J517" s="203"/>
      <c r="K517" s="203"/>
      <c r="L517" s="208"/>
      <c r="M517" s="209"/>
      <c r="N517" s="210"/>
      <c r="O517" s="210"/>
      <c r="P517" s="210"/>
      <c r="Q517" s="210"/>
      <c r="R517" s="210"/>
      <c r="S517" s="210"/>
      <c r="T517" s="211"/>
      <c r="AT517" s="212" t="s">
        <v>234</v>
      </c>
      <c r="AU517" s="212" t="s">
        <v>95</v>
      </c>
      <c r="AV517" s="13" t="s">
        <v>82</v>
      </c>
      <c r="AW517" s="13" t="s">
        <v>33</v>
      </c>
      <c r="AX517" s="13" t="s">
        <v>72</v>
      </c>
      <c r="AY517" s="212" t="s">
        <v>221</v>
      </c>
    </row>
    <row r="518" spans="2:51" s="14" customFormat="1">
      <c r="B518" s="213"/>
      <c r="C518" s="214"/>
      <c r="D518" s="195" t="s">
        <v>234</v>
      </c>
      <c r="E518" s="215" t="s">
        <v>19</v>
      </c>
      <c r="F518" s="216" t="s">
        <v>423</v>
      </c>
      <c r="G518" s="214"/>
      <c r="H518" s="215" t="s">
        <v>19</v>
      </c>
      <c r="I518" s="217"/>
      <c r="J518" s="214"/>
      <c r="K518" s="214"/>
      <c r="L518" s="218"/>
      <c r="M518" s="219"/>
      <c r="N518" s="220"/>
      <c r="O518" s="220"/>
      <c r="P518" s="220"/>
      <c r="Q518" s="220"/>
      <c r="R518" s="220"/>
      <c r="S518" s="220"/>
      <c r="T518" s="221"/>
      <c r="AT518" s="222" t="s">
        <v>234</v>
      </c>
      <c r="AU518" s="222" t="s">
        <v>95</v>
      </c>
      <c r="AV518" s="14" t="s">
        <v>80</v>
      </c>
      <c r="AW518" s="14" t="s">
        <v>33</v>
      </c>
      <c r="AX518" s="14" t="s">
        <v>72</v>
      </c>
      <c r="AY518" s="222" t="s">
        <v>221</v>
      </c>
    </row>
    <row r="519" spans="2:51" s="13" customFormat="1">
      <c r="B519" s="202"/>
      <c r="C519" s="203"/>
      <c r="D519" s="195" t="s">
        <v>234</v>
      </c>
      <c r="E519" s="204" t="s">
        <v>19</v>
      </c>
      <c r="F519" s="205" t="s">
        <v>424</v>
      </c>
      <c r="G519" s="203"/>
      <c r="H519" s="206">
        <v>7.2</v>
      </c>
      <c r="I519" s="207"/>
      <c r="J519" s="203"/>
      <c r="K519" s="203"/>
      <c r="L519" s="208"/>
      <c r="M519" s="209"/>
      <c r="N519" s="210"/>
      <c r="O519" s="210"/>
      <c r="P519" s="210"/>
      <c r="Q519" s="210"/>
      <c r="R519" s="210"/>
      <c r="S519" s="210"/>
      <c r="T519" s="211"/>
      <c r="AT519" s="212" t="s">
        <v>234</v>
      </c>
      <c r="AU519" s="212" t="s">
        <v>95</v>
      </c>
      <c r="AV519" s="13" t="s">
        <v>82</v>
      </c>
      <c r="AW519" s="13" t="s">
        <v>33</v>
      </c>
      <c r="AX519" s="13" t="s">
        <v>72</v>
      </c>
      <c r="AY519" s="212" t="s">
        <v>221</v>
      </c>
    </row>
    <row r="520" spans="2:51" s="14" customFormat="1">
      <c r="B520" s="213"/>
      <c r="C520" s="214"/>
      <c r="D520" s="195" t="s">
        <v>234</v>
      </c>
      <c r="E520" s="215" t="s">
        <v>19</v>
      </c>
      <c r="F520" s="216" t="s">
        <v>425</v>
      </c>
      <c r="G520" s="214"/>
      <c r="H520" s="215" t="s">
        <v>19</v>
      </c>
      <c r="I520" s="217"/>
      <c r="J520" s="214"/>
      <c r="K520" s="214"/>
      <c r="L520" s="218"/>
      <c r="M520" s="219"/>
      <c r="N520" s="220"/>
      <c r="O520" s="220"/>
      <c r="P520" s="220"/>
      <c r="Q520" s="220"/>
      <c r="R520" s="220"/>
      <c r="S520" s="220"/>
      <c r="T520" s="221"/>
      <c r="AT520" s="222" t="s">
        <v>234</v>
      </c>
      <c r="AU520" s="222" t="s">
        <v>95</v>
      </c>
      <c r="AV520" s="14" t="s">
        <v>80</v>
      </c>
      <c r="AW520" s="14" t="s">
        <v>33</v>
      </c>
      <c r="AX520" s="14" t="s">
        <v>72</v>
      </c>
      <c r="AY520" s="222" t="s">
        <v>221</v>
      </c>
    </row>
    <row r="521" spans="2:51" s="13" customFormat="1">
      <c r="B521" s="202"/>
      <c r="C521" s="203"/>
      <c r="D521" s="195" t="s">
        <v>234</v>
      </c>
      <c r="E521" s="204" t="s">
        <v>19</v>
      </c>
      <c r="F521" s="205" t="s">
        <v>426</v>
      </c>
      <c r="G521" s="203"/>
      <c r="H521" s="206">
        <v>1.18</v>
      </c>
      <c r="I521" s="207"/>
      <c r="J521" s="203"/>
      <c r="K521" s="203"/>
      <c r="L521" s="208"/>
      <c r="M521" s="209"/>
      <c r="N521" s="210"/>
      <c r="O521" s="210"/>
      <c r="P521" s="210"/>
      <c r="Q521" s="210"/>
      <c r="R521" s="210"/>
      <c r="S521" s="210"/>
      <c r="T521" s="211"/>
      <c r="AT521" s="212" t="s">
        <v>234</v>
      </c>
      <c r="AU521" s="212" t="s">
        <v>95</v>
      </c>
      <c r="AV521" s="13" t="s">
        <v>82</v>
      </c>
      <c r="AW521" s="13" t="s">
        <v>33</v>
      </c>
      <c r="AX521" s="13" t="s">
        <v>72</v>
      </c>
      <c r="AY521" s="212" t="s">
        <v>221</v>
      </c>
    </row>
    <row r="522" spans="2:51" s="14" customFormat="1">
      <c r="B522" s="213"/>
      <c r="C522" s="214"/>
      <c r="D522" s="195" t="s">
        <v>234</v>
      </c>
      <c r="E522" s="215" t="s">
        <v>19</v>
      </c>
      <c r="F522" s="216" t="s">
        <v>427</v>
      </c>
      <c r="G522" s="214"/>
      <c r="H522" s="215" t="s">
        <v>19</v>
      </c>
      <c r="I522" s="217"/>
      <c r="J522" s="214"/>
      <c r="K522" s="214"/>
      <c r="L522" s="218"/>
      <c r="M522" s="219"/>
      <c r="N522" s="220"/>
      <c r="O522" s="220"/>
      <c r="P522" s="220"/>
      <c r="Q522" s="220"/>
      <c r="R522" s="220"/>
      <c r="S522" s="220"/>
      <c r="T522" s="221"/>
      <c r="AT522" s="222" t="s">
        <v>234</v>
      </c>
      <c r="AU522" s="222" t="s">
        <v>95</v>
      </c>
      <c r="AV522" s="14" t="s">
        <v>80</v>
      </c>
      <c r="AW522" s="14" t="s">
        <v>33</v>
      </c>
      <c r="AX522" s="14" t="s">
        <v>72</v>
      </c>
      <c r="AY522" s="222" t="s">
        <v>221</v>
      </c>
    </row>
    <row r="523" spans="2:51" s="13" customFormat="1">
      <c r="B523" s="202"/>
      <c r="C523" s="203"/>
      <c r="D523" s="195" t="s">
        <v>234</v>
      </c>
      <c r="E523" s="204" t="s">
        <v>19</v>
      </c>
      <c r="F523" s="205" t="s">
        <v>428</v>
      </c>
      <c r="G523" s="203"/>
      <c r="H523" s="206">
        <v>4.3099999999999996</v>
      </c>
      <c r="I523" s="207"/>
      <c r="J523" s="203"/>
      <c r="K523" s="203"/>
      <c r="L523" s="208"/>
      <c r="M523" s="209"/>
      <c r="N523" s="210"/>
      <c r="O523" s="210"/>
      <c r="P523" s="210"/>
      <c r="Q523" s="210"/>
      <c r="R523" s="210"/>
      <c r="S523" s="210"/>
      <c r="T523" s="211"/>
      <c r="AT523" s="212" t="s">
        <v>234</v>
      </c>
      <c r="AU523" s="212" t="s">
        <v>95</v>
      </c>
      <c r="AV523" s="13" t="s">
        <v>82</v>
      </c>
      <c r="AW523" s="13" t="s">
        <v>33</v>
      </c>
      <c r="AX523" s="13" t="s">
        <v>72</v>
      </c>
      <c r="AY523" s="212" t="s">
        <v>221</v>
      </c>
    </row>
    <row r="524" spans="2:51" s="14" customFormat="1">
      <c r="B524" s="213"/>
      <c r="C524" s="214"/>
      <c r="D524" s="195" t="s">
        <v>234</v>
      </c>
      <c r="E524" s="215" t="s">
        <v>19</v>
      </c>
      <c r="F524" s="216" t="s">
        <v>429</v>
      </c>
      <c r="G524" s="214"/>
      <c r="H524" s="215" t="s">
        <v>19</v>
      </c>
      <c r="I524" s="217"/>
      <c r="J524" s="214"/>
      <c r="K524" s="214"/>
      <c r="L524" s="218"/>
      <c r="M524" s="219"/>
      <c r="N524" s="220"/>
      <c r="O524" s="220"/>
      <c r="P524" s="220"/>
      <c r="Q524" s="220"/>
      <c r="R524" s="220"/>
      <c r="S524" s="220"/>
      <c r="T524" s="221"/>
      <c r="AT524" s="222" t="s">
        <v>234</v>
      </c>
      <c r="AU524" s="222" t="s">
        <v>95</v>
      </c>
      <c r="AV524" s="14" t="s">
        <v>80</v>
      </c>
      <c r="AW524" s="14" t="s">
        <v>33</v>
      </c>
      <c r="AX524" s="14" t="s">
        <v>72</v>
      </c>
      <c r="AY524" s="222" t="s">
        <v>221</v>
      </c>
    </row>
    <row r="525" spans="2:51" s="13" customFormat="1">
      <c r="B525" s="202"/>
      <c r="C525" s="203"/>
      <c r="D525" s="195" t="s">
        <v>234</v>
      </c>
      <c r="E525" s="204" t="s">
        <v>19</v>
      </c>
      <c r="F525" s="205" t="s">
        <v>430</v>
      </c>
      <c r="G525" s="203"/>
      <c r="H525" s="206">
        <v>9.26</v>
      </c>
      <c r="I525" s="207"/>
      <c r="J525" s="203"/>
      <c r="K525" s="203"/>
      <c r="L525" s="208"/>
      <c r="M525" s="209"/>
      <c r="N525" s="210"/>
      <c r="O525" s="210"/>
      <c r="P525" s="210"/>
      <c r="Q525" s="210"/>
      <c r="R525" s="210"/>
      <c r="S525" s="210"/>
      <c r="T525" s="211"/>
      <c r="AT525" s="212" t="s">
        <v>234</v>
      </c>
      <c r="AU525" s="212" t="s">
        <v>95</v>
      </c>
      <c r="AV525" s="13" t="s">
        <v>82</v>
      </c>
      <c r="AW525" s="13" t="s">
        <v>33</v>
      </c>
      <c r="AX525" s="13" t="s">
        <v>72</v>
      </c>
      <c r="AY525" s="212" t="s">
        <v>221</v>
      </c>
    </row>
    <row r="526" spans="2:51" s="14" customFormat="1">
      <c r="B526" s="213"/>
      <c r="C526" s="214"/>
      <c r="D526" s="195" t="s">
        <v>234</v>
      </c>
      <c r="E526" s="215" t="s">
        <v>19</v>
      </c>
      <c r="F526" s="216" t="s">
        <v>724</v>
      </c>
      <c r="G526" s="214"/>
      <c r="H526" s="215" t="s">
        <v>19</v>
      </c>
      <c r="I526" s="217"/>
      <c r="J526" s="214"/>
      <c r="K526" s="214"/>
      <c r="L526" s="218"/>
      <c r="M526" s="219"/>
      <c r="N526" s="220"/>
      <c r="O526" s="220"/>
      <c r="P526" s="220"/>
      <c r="Q526" s="220"/>
      <c r="R526" s="220"/>
      <c r="S526" s="220"/>
      <c r="T526" s="221"/>
      <c r="AT526" s="222" t="s">
        <v>234</v>
      </c>
      <c r="AU526" s="222" t="s">
        <v>95</v>
      </c>
      <c r="AV526" s="14" t="s">
        <v>80</v>
      </c>
      <c r="AW526" s="14" t="s">
        <v>33</v>
      </c>
      <c r="AX526" s="14" t="s">
        <v>72</v>
      </c>
      <c r="AY526" s="222" t="s">
        <v>221</v>
      </c>
    </row>
    <row r="527" spans="2:51" s="13" customFormat="1">
      <c r="B527" s="202"/>
      <c r="C527" s="203"/>
      <c r="D527" s="195" t="s">
        <v>234</v>
      </c>
      <c r="E527" s="204" t="s">
        <v>19</v>
      </c>
      <c r="F527" s="205" t="s">
        <v>149</v>
      </c>
      <c r="G527" s="203"/>
      <c r="H527" s="206">
        <v>40.21</v>
      </c>
      <c r="I527" s="207"/>
      <c r="J527" s="203"/>
      <c r="K527" s="203"/>
      <c r="L527" s="208"/>
      <c r="M527" s="209"/>
      <c r="N527" s="210"/>
      <c r="O527" s="210"/>
      <c r="P527" s="210"/>
      <c r="Q527" s="210"/>
      <c r="R527" s="210"/>
      <c r="S527" s="210"/>
      <c r="T527" s="211"/>
      <c r="AT527" s="212" t="s">
        <v>234</v>
      </c>
      <c r="AU527" s="212" t="s">
        <v>95</v>
      </c>
      <c r="AV527" s="13" t="s">
        <v>82</v>
      </c>
      <c r="AW527" s="13" t="s">
        <v>33</v>
      </c>
      <c r="AX527" s="13" t="s">
        <v>72</v>
      </c>
      <c r="AY527" s="212" t="s">
        <v>221</v>
      </c>
    </row>
    <row r="528" spans="2:51" s="15" customFormat="1">
      <c r="B528" s="223"/>
      <c r="C528" s="224"/>
      <c r="D528" s="195" t="s">
        <v>234</v>
      </c>
      <c r="E528" s="225" t="s">
        <v>19</v>
      </c>
      <c r="F528" s="226" t="s">
        <v>243</v>
      </c>
      <c r="G528" s="224"/>
      <c r="H528" s="227">
        <v>202.12</v>
      </c>
      <c r="I528" s="228"/>
      <c r="J528" s="224"/>
      <c r="K528" s="224"/>
      <c r="L528" s="229"/>
      <c r="M528" s="230"/>
      <c r="N528" s="231"/>
      <c r="O528" s="231"/>
      <c r="P528" s="231"/>
      <c r="Q528" s="231"/>
      <c r="R528" s="231"/>
      <c r="S528" s="231"/>
      <c r="T528" s="232"/>
      <c r="AT528" s="233" t="s">
        <v>234</v>
      </c>
      <c r="AU528" s="233" t="s">
        <v>95</v>
      </c>
      <c r="AV528" s="15" t="s">
        <v>228</v>
      </c>
      <c r="AW528" s="15" t="s">
        <v>33</v>
      </c>
      <c r="AX528" s="15" t="s">
        <v>80</v>
      </c>
      <c r="AY528" s="233" t="s">
        <v>221</v>
      </c>
    </row>
    <row r="529" spans="1:65" s="2" customFormat="1" ht="16.5" customHeight="1">
      <c r="A529" s="37"/>
      <c r="B529" s="38"/>
      <c r="C529" s="182" t="s">
        <v>725</v>
      </c>
      <c r="D529" s="182" t="s">
        <v>223</v>
      </c>
      <c r="E529" s="183" t="s">
        <v>726</v>
      </c>
      <c r="F529" s="184" t="s">
        <v>727</v>
      </c>
      <c r="G529" s="185" t="s">
        <v>336</v>
      </c>
      <c r="H529" s="186">
        <v>3</v>
      </c>
      <c r="I529" s="187"/>
      <c r="J529" s="188">
        <f>ROUND(I529*H529,2)</f>
        <v>0</v>
      </c>
      <c r="K529" s="184" t="s">
        <v>227</v>
      </c>
      <c r="L529" s="42"/>
      <c r="M529" s="189" t="s">
        <v>19</v>
      </c>
      <c r="N529" s="190" t="s">
        <v>43</v>
      </c>
      <c r="O529" s="67"/>
      <c r="P529" s="191">
        <f>O529*H529</f>
        <v>0</v>
      </c>
      <c r="Q529" s="191">
        <v>1.76E-4</v>
      </c>
      <c r="R529" s="191">
        <f>Q529*H529</f>
        <v>5.2800000000000004E-4</v>
      </c>
      <c r="S529" s="191">
        <v>0</v>
      </c>
      <c r="T529" s="192">
        <f>S529*H529</f>
        <v>0</v>
      </c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R529" s="193" t="s">
        <v>228</v>
      </c>
      <c r="AT529" s="193" t="s">
        <v>223</v>
      </c>
      <c r="AU529" s="193" t="s">
        <v>95</v>
      </c>
      <c r="AY529" s="20" t="s">
        <v>221</v>
      </c>
      <c r="BE529" s="194">
        <f>IF(N529="základní",J529,0)</f>
        <v>0</v>
      </c>
      <c r="BF529" s="194">
        <f>IF(N529="snížená",J529,0)</f>
        <v>0</v>
      </c>
      <c r="BG529" s="194">
        <f>IF(N529="zákl. přenesená",J529,0)</f>
        <v>0</v>
      </c>
      <c r="BH529" s="194">
        <f>IF(N529="sníž. přenesená",J529,0)</f>
        <v>0</v>
      </c>
      <c r="BI529" s="194">
        <f>IF(N529="nulová",J529,0)</f>
        <v>0</v>
      </c>
      <c r="BJ529" s="20" t="s">
        <v>80</v>
      </c>
      <c r="BK529" s="194">
        <f>ROUND(I529*H529,2)</f>
        <v>0</v>
      </c>
      <c r="BL529" s="20" t="s">
        <v>228</v>
      </c>
      <c r="BM529" s="193" t="s">
        <v>728</v>
      </c>
    </row>
    <row r="530" spans="1:65" s="2" customFormat="1" ht="19.5">
      <c r="A530" s="37"/>
      <c r="B530" s="38"/>
      <c r="C530" s="39"/>
      <c r="D530" s="195" t="s">
        <v>230</v>
      </c>
      <c r="E530" s="39"/>
      <c r="F530" s="196" t="s">
        <v>729</v>
      </c>
      <c r="G530" s="39"/>
      <c r="H530" s="39"/>
      <c r="I530" s="197"/>
      <c r="J530" s="39"/>
      <c r="K530" s="39"/>
      <c r="L530" s="42"/>
      <c r="M530" s="198"/>
      <c r="N530" s="199"/>
      <c r="O530" s="67"/>
      <c r="P530" s="67"/>
      <c r="Q530" s="67"/>
      <c r="R530" s="67"/>
      <c r="S530" s="67"/>
      <c r="T530" s="68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T530" s="20" t="s">
        <v>230</v>
      </c>
      <c r="AU530" s="20" t="s">
        <v>95</v>
      </c>
    </row>
    <row r="531" spans="1:65" s="2" customFormat="1">
      <c r="A531" s="37"/>
      <c r="B531" s="38"/>
      <c r="C531" s="39"/>
      <c r="D531" s="200" t="s">
        <v>232</v>
      </c>
      <c r="E531" s="39"/>
      <c r="F531" s="201" t="s">
        <v>730</v>
      </c>
      <c r="G531" s="39"/>
      <c r="H531" s="39"/>
      <c r="I531" s="197"/>
      <c r="J531" s="39"/>
      <c r="K531" s="39"/>
      <c r="L531" s="42"/>
      <c r="M531" s="198"/>
      <c r="N531" s="199"/>
      <c r="O531" s="67"/>
      <c r="P531" s="67"/>
      <c r="Q531" s="67"/>
      <c r="R531" s="67"/>
      <c r="S531" s="67"/>
      <c r="T531" s="68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T531" s="20" t="s">
        <v>232</v>
      </c>
      <c r="AU531" s="20" t="s">
        <v>95</v>
      </c>
    </row>
    <row r="532" spans="1:65" s="2" customFormat="1" ht="16.5" customHeight="1">
      <c r="A532" s="37"/>
      <c r="B532" s="38"/>
      <c r="C532" s="234" t="s">
        <v>731</v>
      </c>
      <c r="D532" s="234" t="s">
        <v>295</v>
      </c>
      <c r="E532" s="235" t="s">
        <v>732</v>
      </c>
      <c r="F532" s="236" t="s">
        <v>733</v>
      </c>
      <c r="G532" s="237" t="s">
        <v>336</v>
      </c>
      <c r="H532" s="238">
        <v>3</v>
      </c>
      <c r="I532" s="239"/>
      <c r="J532" s="240">
        <f>ROUND(I532*H532,2)</f>
        <v>0</v>
      </c>
      <c r="K532" s="236" t="s">
        <v>227</v>
      </c>
      <c r="L532" s="241"/>
      <c r="M532" s="242" t="s">
        <v>19</v>
      </c>
      <c r="N532" s="243" t="s">
        <v>43</v>
      </c>
      <c r="O532" s="67"/>
      <c r="P532" s="191">
        <f>O532*H532</f>
        <v>0</v>
      </c>
      <c r="Q532" s="191">
        <v>1.2E-2</v>
      </c>
      <c r="R532" s="191">
        <f>Q532*H532</f>
        <v>3.6000000000000004E-2</v>
      </c>
      <c r="S532" s="191">
        <v>0</v>
      </c>
      <c r="T532" s="192">
        <f>S532*H532</f>
        <v>0</v>
      </c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R532" s="193" t="s">
        <v>484</v>
      </c>
      <c r="AT532" s="193" t="s">
        <v>295</v>
      </c>
      <c r="AU532" s="193" t="s">
        <v>95</v>
      </c>
      <c r="AY532" s="20" t="s">
        <v>221</v>
      </c>
      <c r="BE532" s="194">
        <f>IF(N532="základní",J532,0)</f>
        <v>0</v>
      </c>
      <c r="BF532" s="194">
        <f>IF(N532="snížená",J532,0)</f>
        <v>0</v>
      </c>
      <c r="BG532" s="194">
        <f>IF(N532="zákl. přenesená",J532,0)</f>
        <v>0</v>
      </c>
      <c r="BH532" s="194">
        <f>IF(N532="sníž. přenesená",J532,0)</f>
        <v>0</v>
      </c>
      <c r="BI532" s="194">
        <f>IF(N532="nulová",J532,0)</f>
        <v>0</v>
      </c>
      <c r="BJ532" s="20" t="s">
        <v>80</v>
      </c>
      <c r="BK532" s="194">
        <f>ROUND(I532*H532,2)</f>
        <v>0</v>
      </c>
      <c r="BL532" s="20" t="s">
        <v>341</v>
      </c>
      <c r="BM532" s="193" t="s">
        <v>734</v>
      </c>
    </row>
    <row r="533" spans="1:65" s="2" customFormat="1">
      <c r="A533" s="37"/>
      <c r="B533" s="38"/>
      <c r="C533" s="39"/>
      <c r="D533" s="195" t="s">
        <v>230</v>
      </c>
      <c r="E533" s="39"/>
      <c r="F533" s="196" t="s">
        <v>733</v>
      </c>
      <c r="G533" s="39"/>
      <c r="H533" s="39"/>
      <c r="I533" s="197"/>
      <c r="J533" s="39"/>
      <c r="K533" s="39"/>
      <c r="L533" s="42"/>
      <c r="M533" s="198"/>
      <c r="N533" s="199"/>
      <c r="O533" s="67"/>
      <c r="P533" s="67"/>
      <c r="Q533" s="67"/>
      <c r="R533" s="67"/>
      <c r="S533" s="67"/>
      <c r="T533" s="68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T533" s="20" t="s">
        <v>230</v>
      </c>
      <c r="AU533" s="20" t="s">
        <v>95</v>
      </c>
    </row>
    <row r="534" spans="1:65" s="2" customFormat="1" ht="24.2" customHeight="1">
      <c r="A534" s="37"/>
      <c r="B534" s="38"/>
      <c r="C534" s="182" t="s">
        <v>735</v>
      </c>
      <c r="D534" s="182" t="s">
        <v>223</v>
      </c>
      <c r="E534" s="183" t="s">
        <v>736</v>
      </c>
      <c r="F534" s="184" t="s">
        <v>737</v>
      </c>
      <c r="G534" s="185" t="s">
        <v>336</v>
      </c>
      <c r="H534" s="186">
        <v>20</v>
      </c>
      <c r="I534" s="187"/>
      <c r="J534" s="188">
        <f>ROUND(I534*H534,2)</f>
        <v>0</v>
      </c>
      <c r="K534" s="184" t="s">
        <v>227</v>
      </c>
      <c r="L534" s="42"/>
      <c r="M534" s="189" t="s">
        <v>19</v>
      </c>
      <c r="N534" s="190" t="s">
        <v>43</v>
      </c>
      <c r="O534" s="67"/>
      <c r="P534" s="191">
        <f>O534*H534</f>
        <v>0</v>
      </c>
      <c r="Q534" s="191">
        <v>2.264E-4</v>
      </c>
      <c r="R534" s="191">
        <f>Q534*H534</f>
        <v>4.5279999999999999E-3</v>
      </c>
      <c r="S534" s="191">
        <v>0</v>
      </c>
      <c r="T534" s="192">
        <f>S534*H534</f>
        <v>0</v>
      </c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R534" s="193" t="s">
        <v>228</v>
      </c>
      <c r="AT534" s="193" t="s">
        <v>223</v>
      </c>
      <c r="AU534" s="193" t="s">
        <v>95</v>
      </c>
      <c r="AY534" s="20" t="s">
        <v>221</v>
      </c>
      <c r="BE534" s="194">
        <f>IF(N534="základní",J534,0)</f>
        <v>0</v>
      </c>
      <c r="BF534" s="194">
        <f>IF(N534="snížená",J534,0)</f>
        <v>0</v>
      </c>
      <c r="BG534" s="194">
        <f>IF(N534="zákl. přenesená",J534,0)</f>
        <v>0</v>
      </c>
      <c r="BH534" s="194">
        <f>IF(N534="sníž. přenesená",J534,0)</f>
        <v>0</v>
      </c>
      <c r="BI534" s="194">
        <f>IF(N534="nulová",J534,0)</f>
        <v>0</v>
      </c>
      <c r="BJ534" s="20" t="s">
        <v>80</v>
      </c>
      <c r="BK534" s="194">
        <f>ROUND(I534*H534,2)</f>
        <v>0</v>
      </c>
      <c r="BL534" s="20" t="s">
        <v>228</v>
      </c>
      <c r="BM534" s="193" t="s">
        <v>738</v>
      </c>
    </row>
    <row r="535" spans="1:65" s="2" customFormat="1" ht="19.5">
      <c r="A535" s="37"/>
      <c r="B535" s="38"/>
      <c r="C535" s="39"/>
      <c r="D535" s="195" t="s">
        <v>230</v>
      </c>
      <c r="E535" s="39"/>
      <c r="F535" s="196" t="s">
        <v>739</v>
      </c>
      <c r="G535" s="39"/>
      <c r="H535" s="39"/>
      <c r="I535" s="197"/>
      <c r="J535" s="39"/>
      <c r="K535" s="39"/>
      <c r="L535" s="42"/>
      <c r="M535" s="198"/>
      <c r="N535" s="199"/>
      <c r="O535" s="67"/>
      <c r="P535" s="67"/>
      <c r="Q535" s="67"/>
      <c r="R535" s="67"/>
      <c r="S535" s="67"/>
      <c r="T535" s="68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T535" s="20" t="s">
        <v>230</v>
      </c>
      <c r="AU535" s="20" t="s">
        <v>95</v>
      </c>
    </row>
    <row r="536" spans="1:65" s="2" customFormat="1">
      <c r="A536" s="37"/>
      <c r="B536" s="38"/>
      <c r="C536" s="39"/>
      <c r="D536" s="200" t="s">
        <v>232</v>
      </c>
      <c r="E536" s="39"/>
      <c r="F536" s="201" t="s">
        <v>740</v>
      </c>
      <c r="G536" s="39"/>
      <c r="H536" s="39"/>
      <c r="I536" s="197"/>
      <c r="J536" s="39"/>
      <c r="K536" s="39"/>
      <c r="L536" s="42"/>
      <c r="M536" s="198"/>
      <c r="N536" s="199"/>
      <c r="O536" s="67"/>
      <c r="P536" s="67"/>
      <c r="Q536" s="67"/>
      <c r="R536" s="67"/>
      <c r="S536" s="67"/>
      <c r="T536" s="68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T536" s="20" t="s">
        <v>232</v>
      </c>
      <c r="AU536" s="20" t="s">
        <v>95</v>
      </c>
    </row>
    <row r="537" spans="1:65" s="13" customFormat="1">
      <c r="B537" s="202"/>
      <c r="C537" s="203"/>
      <c r="D537" s="195" t="s">
        <v>234</v>
      </c>
      <c r="E537" s="204" t="s">
        <v>19</v>
      </c>
      <c r="F537" s="205" t="s">
        <v>741</v>
      </c>
      <c r="G537" s="203"/>
      <c r="H537" s="206">
        <v>20</v>
      </c>
      <c r="I537" s="207"/>
      <c r="J537" s="203"/>
      <c r="K537" s="203"/>
      <c r="L537" s="208"/>
      <c r="M537" s="209"/>
      <c r="N537" s="210"/>
      <c r="O537" s="210"/>
      <c r="P537" s="210"/>
      <c r="Q537" s="210"/>
      <c r="R537" s="210"/>
      <c r="S537" s="210"/>
      <c r="T537" s="211"/>
      <c r="AT537" s="212" t="s">
        <v>234</v>
      </c>
      <c r="AU537" s="212" t="s">
        <v>95</v>
      </c>
      <c r="AV537" s="13" t="s">
        <v>82</v>
      </c>
      <c r="AW537" s="13" t="s">
        <v>33</v>
      </c>
      <c r="AX537" s="13" t="s">
        <v>80</v>
      </c>
      <c r="AY537" s="212" t="s">
        <v>221</v>
      </c>
    </row>
    <row r="538" spans="1:65" s="14" customFormat="1">
      <c r="B538" s="213"/>
      <c r="C538" s="214"/>
      <c r="D538" s="195" t="s">
        <v>234</v>
      </c>
      <c r="E538" s="215" t="s">
        <v>19</v>
      </c>
      <c r="F538" s="216" t="s">
        <v>742</v>
      </c>
      <c r="G538" s="214"/>
      <c r="H538" s="215" t="s">
        <v>19</v>
      </c>
      <c r="I538" s="217"/>
      <c r="J538" s="214"/>
      <c r="K538" s="214"/>
      <c r="L538" s="218"/>
      <c r="M538" s="219"/>
      <c r="N538" s="220"/>
      <c r="O538" s="220"/>
      <c r="P538" s="220"/>
      <c r="Q538" s="220"/>
      <c r="R538" s="220"/>
      <c r="S538" s="220"/>
      <c r="T538" s="221"/>
      <c r="AT538" s="222" t="s">
        <v>234</v>
      </c>
      <c r="AU538" s="222" t="s">
        <v>95</v>
      </c>
      <c r="AV538" s="14" t="s">
        <v>80</v>
      </c>
      <c r="AW538" s="14" t="s">
        <v>33</v>
      </c>
      <c r="AX538" s="14" t="s">
        <v>72</v>
      </c>
      <c r="AY538" s="222" t="s">
        <v>221</v>
      </c>
    </row>
    <row r="539" spans="1:65" s="14" customFormat="1">
      <c r="B539" s="213"/>
      <c r="C539" s="214"/>
      <c r="D539" s="195" t="s">
        <v>234</v>
      </c>
      <c r="E539" s="215" t="s">
        <v>19</v>
      </c>
      <c r="F539" s="216" t="s">
        <v>743</v>
      </c>
      <c r="G539" s="214"/>
      <c r="H539" s="215" t="s">
        <v>19</v>
      </c>
      <c r="I539" s="217"/>
      <c r="J539" s="214"/>
      <c r="K539" s="214"/>
      <c r="L539" s="218"/>
      <c r="M539" s="219"/>
      <c r="N539" s="220"/>
      <c r="O539" s="220"/>
      <c r="P539" s="220"/>
      <c r="Q539" s="220"/>
      <c r="R539" s="220"/>
      <c r="S539" s="220"/>
      <c r="T539" s="221"/>
      <c r="AT539" s="222" t="s">
        <v>234</v>
      </c>
      <c r="AU539" s="222" t="s">
        <v>95</v>
      </c>
      <c r="AV539" s="14" t="s">
        <v>80</v>
      </c>
      <c r="AW539" s="14" t="s">
        <v>33</v>
      </c>
      <c r="AX539" s="14" t="s">
        <v>72</v>
      </c>
      <c r="AY539" s="222" t="s">
        <v>221</v>
      </c>
    </row>
    <row r="540" spans="1:65" s="14" customFormat="1">
      <c r="B540" s="213"/>
      <c r="C540" s="214"/>
      <c r="D540" s="195" t="s">
        <v>234</v>
      </c>
      <c r="E540" s="215" t="s">
        <v>19</v>
      </c>
      <c r="F540" s="216" t="s">
        <v>744</v>
      </c>
      <c r="G540" s="214"/>
      <c r="H540" s="215" t="s">
        <v>19</v>
      </c>
      <c r="I540" s="217"/>
      <c r="J540" s="214"/>
      <c r="K540" s="214"/>
      <c r="L540" s="218"/>
      <c r="M540" s="219"/>
      <c r="N540" s="220"/>
      <c r="O540" s="220"/>
      <c r="P540" s="220"/>
      <c r="Q540" s="220"/>
      <c r="R540" s="220"/>
      <c r="S540" s="220"/>
      <c r="T540" s="221"/>
      <c r="AT540" s="222" t="s">
        <v>234</v>
      </c>
      <c r="AU540" s="222" t="s">
        <v>95</v>
      </c>
      <c r="AV540" s="14" t="s">
        <v>80</v>
      </c>
      <c r="AW540" s="14" t="s">
        <v>33</v>
      </c>
      <c r="AX540" s="14" t="s">
        <v>72</v>
      </c>
      <c r="AY540" s="222" t="s">
        <v>221</v>
      </c>
    </row>
    <row r="541" spans="1:65" s="14" customFormat="1">
      <c r="B541" s="213"/>
      <c r="C541" s="214"/>
      <c r="D541" s="195" t="s">
        <v>234</v>
      </c>
      <c r="E541" s="215" t="s">
        <v>19</v>
      </c>
      <c r="F541" s="216" t="s">
        <v>745</v>
      </c>
      <c r="G541" s="214"/>
      <c r="H541" s="215" t="s">
        <v>19</v>
      </c>
      <c r="I541" s="217"/>
      <c r="J541" s="214"/>
      <c r="K541" s="214"/>
      <c r="L541" s="218"/>
      <c r="M541" s="219"/>
      <c r="N541" s="220"/>
      <c r="O541" s="220"/>
      <c r="P541" s="220"/>
      <c r="Q541" s="220"/>
      <c r="R541" s="220"/>
      <c r="S541" s="220"/>
      <c r="T541" s="221"/>
      <c r="AT541" s="222" t="s">
        <v>234</v>
      </c>
      <c r="AU541" s="222" t="s">
        <v>95</v>
      </c>
      <c r="AV541" s="14" t="s">
        <v>80</v>
      </c>
      <c r="AW541" s="14" t="s">
        <v>33</v>
      </c>
      <c r="AX541" s="14" t="s">
        <v>72</v>
      </c>
      <c r="AY541" s="222" t="s">
        <v>221</v>
      </c>
    </row>
    <row r="542" spans="1:65" s="14" customFormat="1">
      <c r="B542" s="213"/>
      <c r="C542" s="214"/>
      <c r="D542" s="195" t="s">
        <v>234</v>
      </c>
      <c r="E542" s="215" t="s">
        <v>19</v>
      </c>
      <c r="F542" s="216" t="s">
        <v>746</v>
      </c>
      <c r="G542" s="214"/>
      <c r="H542" s="215" t="s">
        <v>19</v>
      </c>
      <c r="I542" s="217"/>
      <c r="J542" s="214"/>
      <c r="K542" s="214"/>
      <c r="L542" s="218"/>
      <c r="M542" s="219"/>
      <c r="N542" s="220"/>
      <c r="O542" s="220"/>
      <c r="P542" s="220"/>
      <c r="Q542" s="220"/>
      <c r="R542" s="220"/>
      <c r="S542" s="220"/>
      <c r="T542" s="221"/>
      <c r="AT542" s="222" t="s">
        <v>234</v>
      </c>
      <c r="AU542" s="222" t="s">
        <v>95</v>
      </c>
      <c r="AV542" s="14" t="s">
        <v>80</v>
      </c>
      <c r="AW542" s="14" t="s">
        <v>33</v>
      </c>
      <c r="AX542" s="14" t="s">
        <v>72</v>
      </c>
      <c r="AY542" s="222" t="s">
        <v>221</v>
      </c>
    </row>
    <row r="543" spans="1:65" s="2" customFormat="1" ht="21.75" customHeight="1">
      <c r="A543" s="37"/>
      <c r="B543" s="38"/>
      <c r="C543" s="234" t="s">
        <v>747</v>
      </c>
      <c r="D543" s="234" t="s">
        <v>295</v>
      </c>
      <c r="E543" s="235" t="s">
        <v>748</v>
      </c>
      <c r="F543" s="236" t="s">
        <v>749</v>
      </c>
      <c r="G543" s="237" t="s">
        <v>336</v>
      </c>
      <c r="H543" s="238">
        <v>20</v>
      </c>
      <c r="I543" s="239"/>
      <c r="J543" s="240">
        <f>ROUND(I543*H543,2)</f>
        <v>0</v>
      </c>
      <c r="K543" s="236" t="s">
        <v>227</v>
      </c>
      <c r="L543" s="241"/>
      <c r="M543" s="242" t="s">
        <v>19</v>
      </c>
      <c r="N543" s="243" t="s">
        <v>43</v>
      </c>
      <c r="O543" s="67"/>
      <c r="P543" s="191">
        <f>O543*H543</f>
        <v>0</v>
      </c>
      <c r="Q543" s="191">
        <v>0</v>
      </c>
      <c r="R543" s="191">
        <f>Q543*H543</f>
        <v>0</v>
      </c>
      <c r="S543" s="191">
        <v>0</v>
      </c>
      <c r="T543" s="192">
        <f>S543*H543</f>
        <v>0</v>
      </c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R543" s="193" t="s">
        <v>279</v>
      </c>
      <c r="AT543" s="193" t="s">
        <v>295</v>
      </c>
      <c r="AU543" s="193" t="s">
        <v>95</v>
      </c>
      <c r="AY543" s="20" t="s">
        <v>221</v>
      </c>
      <c r="BE543" s="194">
        <f>IF(N543="základní",J543,0)</f>
        <v>0</v>
      </c>
      <c r="BF543" s="194">
        <f>IF(N543="snížená",J543,0)</f>
        <v>0</v>
      </c>
      <c r="BG543" s="194">
        <f>IF(N543="zákl. přenesená",J543,0)</f>
        <v>0</v>
      </c>
      <c r="BH543" s="194">
        <f>IF(N543="sníž. přenesená",J543,0)</f>
        <v>0</v>
      </c>
      <c r="BI543" s="194">
        <f>IF(N543="nulová",J543,0)</f>
        <v>0</v>
      </c>
      <c r="BJ543" s="20" t="s">
        <v>80</v>
      </c>
      <c r="BK543" s="194">
        <f>ROUND(I543*H543,2)</f>
        <v>0</v>
      </c>
      <c r="BL543" s="20" t="s">
        <v>228</v>
      </c>
      <c r="BM543" s="193" t="s">
        <v>750</v>
      </c>
    </row>
    <row r="544" spans="1:65" s="2" customFormat="1">
      <c r="A544" s="37"/>
      <c r="B544" s="38"/>
      <c r="C544" s="39"/>
      <c r="D544" s="195" t="s">
        <v>230</v>
      </c>
      <c r="E544" s="39"/>
      <c r="F544" s="196" t="s">
        <v>749</v>
      </c>
      <c r="G544" s="39"/>
      <c r="H544" s="39"/>
      <c r="I544" s="197"/>
      <c r="J544" s="39"/>
      <c r="K544" s="39"/>
      <c r="L544" s="42"/>
      <c r="M544" s="198"/>
      <c r="N544" s="199"/>
      <c r="O544" s="67"/>
      <c r="P544" s="67"/>
      <c r="Q544" s="67"/>
      <c r="R544" s="67"/>
      <c r="S544" s="67"/>
      <c r="T544" s="68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T544" s="20" t="s">
        <v>230</v>
      </c>
      <c r="AU544" s="20" t="s">
        <v>95</v>
      </c>
    </row>
    <row r="545" spans="1:65" s="2" customFormat="1" ht="16.5" customHeight="1">
      <c r="A545" s="37"/>
      <c r="B545" s="38"/>
      <c r="C545" s="182" t="s">
        <v>751</v>
      </c>
      <c r="D545" s="182" t="s">
        <v>223</v>
      </c>
      <c r="E545" s="183" t="s">
        <v>752</v>
      </c>
      <c r="F545" s="184" t="s">
        <v>753</v>
      </c>
      <c r="G545" s="185" t="s">
        <v>336</v>
      </c>
      <c r="H545" s="186">
        <v>3</v>
      </c>
      <c r="I545" s="187"/>
      <c r="J545" s="188">
        <f>ROUND(I545*H545,2)</f>
        <v>0</v>
      </c>
      <c r="K545" s="184" t="s">
        <v>632</v>
      </c>
      <c r="L545" s="42"/>
      <c r="M545" s="189" t="s">
        <v>19</v>
      </c>
      <c r="N545" s="190" t="s">
        <v>43</v>
      </c>
      <c r="O545" s="67"/>
      <c r="P545" s="191">
        <f>O545*H545</f>
        <v>0</v>
      </c>
      <c r="Q545" s="191">
        <v>0</v>
      </c>
      <c r="R545" s="191">
        <f>Q545*H545</f>
        <v>0</v>
      </c>
      <c r="S545" s="191">
        <v>0</v>
      </c>
      <c r="T545" s="192">
        <f>S545*H545</f>
        <v>0</v>
      </c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R545" s="193" t="s">
        <v>228</v>
      </c>
      <c r="AT545" s="193" t="s">
        <v>223</v>
      </c>
      <c r="AU545" s="193" t="s">
        <v>95</v>
      </c>
      <c r="AY545" s="20" t="s">
        <v>221</v>
      </c>
      <c r="BE545" s="194">
        <f>IF(N545="základní",J545,0)</f>
        <v>0</v>
      </c>
      <c r="BF545" s="194">
        <f>IF(N545="snížená",J545,0)</f>
        <v>0</v>
      </c>
      <c r="BG545" s="194">
        <f>IF(N545="zákl. přenesená",J545,0)</f>
        <v>0</v>
      </c>
      <c r="BH545" s="194">
        <f>IF(N545="sníž. přenesená",J545,0)</f>
        <v>0</v>
      </c>
      <c r="BI545" s="194">
        <f>IF(N545="nulová",J545,0)</f>
        <v>0</v>
      </c>
      <c r="BJ545" s="20" t="s">
        <v>80</v>
      </c>
      <c r="BK545" s="194">
        <f>ROUND(I545*H545,2)</f>
        <v>0</v>
      </c>
      <c r="BL545" s="20" t="s">
        <v>228</v>
      </c>
      <c r="BM545" s="193" t="s">
        <v>754</v>
      </c>
    </row>
    <row r="546" spans="1:65" s="2" customFormat="1">
      <c r="A546" s="37"/>
      <c r="B546" s="38"/>
      <c r="C546" s="39"/>
      <c r="D546" s="195" t="s">
        <v>230</v>
      </c>
      <c r="E546" s="39"/>
      <c r="F546" s="196" t="s">
        <v>753</v>
      </c>
      <c r="G546" s="39"/>
      <c r="H546" s="39"/>
      <c r="I546" s="197"/>
      <c r="J546" s="39"/>
      <c r="K546" s="39"/>
      <c r="L546" s="42"/>
      <c r="M546" s="198"/>
      <c r="N546" s="199"/>
      <c r="O546" s="67"/>
      <c r="P546" s="67"/>
      <c r="Q546" s="67"/>
      <c r="R546" s="67"/>
      <c r="S546" s="67"/>
      <c r="T546" s="68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T546" s="20" t="s">
        <v>230</v>
      </c>
      <c r="AU546" s="20" t="s">
        <v>95</v>
      </c>
    </row>
    <row r="547" spans="1:65" s="13" customFormat="1">
      <c r="B547" s="202"/>
      <c r="C547" s="203"/>
      <c r="D547" s="195" t="s">
        <v>234</v>
      </c>
      <c r="E547" s="204" t="s">
        <v>19</v>
      </c>
      <c r="F547" s="205" t="s">
        <v>755</v>
      </c>
      <c r="G547" s="203"/>
      <c r="H547" s="206">
        <v>3</v>
      </c>
      <c r="I547" s="207"/>
      <c r="J547" s="203"/>
      <c r="K547" s="203"/>
      <c r="L547" s="208"/>
      <c r="M547" s="209"/>
      <c r="N547" s="210"/>
      <c r="O547" s="210"/>
      <c r="P547" s="210"/>
      <c r="Q547" s="210"/>
      <c r="R547" s="210"/>
      <c r="S547" s="210"/>
      <c r="T547" s="211"/>
      <c r="AT547" s="212" t="s">
        <v>234</v>
      </c>
      <c r="AU547" s="212" t="s">
        <v>95</v>
      </c>
      <c r="AV547" s="13" t="s">
        <v>82</v>
      </c>
      <c r="AW547" s="13" t="s">
        <v>33</v>
      </c>
      <c r="AX547" s="13" t="s">
        <v>80</v>
      </c>
      <c r="AY547" s="212" t="s">
        <v>221</v>
      </c>
    </row>
    <row r="548" spans="1:65" s="14" customFormat="1">
      <c r="B548" s="213"/>
      <c r="C548" s="214"/>
      <c r="D548" s="195" t="s">
        <v>234</v>
      </c>
      <c r="E548" s="215" t="s">
        <v>19</v>
      </c>
      <c r="F548" s="216" t="s">
        <v>756</v>
      </c>
      <c r="G548" s="214"/>
      <c r="H548" s="215" t="s">
        <v>19</v>
      </c>
      <c r="I548" s="217"/>
      <c r="J548" s="214"/>
      <c r="K548" s="214"/>
      <c r="L548" s="218"/>
      <c r="M548" s="219"/>
      <c r="N548" s="220"/>
      <c r="O548" s="220"/>
      <c r="P548" s="220"/>
      <c r="Q548" s="220"/>
      <c r="R548" s="220"/>
      <c r="S548" s="220"/>
      <c r="T548" s="221"/>
      <c r="AT548" s="222" t="s">
        <v>234</v>
      </c>
      <c r="AU548" s="222" t="s">
        <v>95</v>
      </c>
      <c r="AV548" s="14" t="s">
        <v>80</v>
      </c>
      <c r="AW548" s="14" t="s">
        <v>33</v>
      </c>
      <c r="AX548" s="14" t="s">
        <v>72</v>
      </c>
      <c r="AY548" s="222" t="s">
        <v>221</v>
      </c>
    </row>
    <row r="549" spans="1:65" s="14" customFormat="1">
      <c r="B549" s="213"/>
      <c r="C549" s="214"/>
      <c r="D549" s="195" t="s">
        <v>234</v>
      </c>
      <c r="E549" s="215" t="s">
        <v>19</v>
      </c>
      <c r="F549" s="216" t="s">
        <v>757</v>
      </c>
      <c r="G549" s="214"/>
      <c r="H549" s="215" t="s">
        <v>19</v>
      </c>
      <c r="I549" s="217"/>
      <c r="J549" s="214"/>
      <c r="K549" s="214"/>
      <c r="L549" s="218"/>
      <c r="M549" s="219"/>
      <c r="N549" s="220"/>
      <c r="O549" s="220"/>
      <c r="P549" s="220"/>
      <c r="Q549" s="220"/>
      <c r="R549" s="220"/>
      <c r="S549" s="220"/>
      <c r="T549" s="221"/>
      <c r="AT549" s="222" t="s">
        <v>234</v>
      </c>
      <c r="AU549" s="222" t="s">
        <v>95</v>
      </c>
      <c r="AV549" s="14" t="s">
        <v>80</v>
      </c>
      <c r="AW549" s="14" t="s">
        <v>33</v>
      </c>
      <c r="AX549" s="14" t="s">
        <v>72</v>
      </c>
      <c r="AY549" s="222" t="s">
        <v>221</v>
      </c>
    </row>
    <row r="550" spans="1:65" s="12" customFormat="1" ht="22.9" customHeight="1">
      <c r="B550" s="166"/>
      <c r="C550" s="167"/>
      <c r="D550" s="168" t="s">
        <v>71</v>
      </c>
      <c r="E550" s="180" t="s">
        <v>758</v>
      </c>
      <c r="F550" s="180" t="s">
        <v>759</v>
      </c>
      <c r="G550" s="167"/>
      <c r="H550" s="167"/>
      <c r="I550" s="170"/>
      <c r="J550" s="181">
        <f>BK550</f>
        <v>0</v>
      </c>
      <c r="K550" s="167"/>
      <c r="L550" s="172"/>
      <c r="M550" s="173"/>
      <c r="N550" s="174"/>
      <c r="O550" s="174"/>
      <c r="P550" s="175">
        <f>SUM(P551:P553)</f>
        <v>0</v>
      </c>
      <c r="Q550" s="174"/>
      <c r="R550" s="175">
        <f>SUM(R551:R553)</f>
        <v>0</v>
      </c>
      <c r="S550" s="174"/>
      <c r="T550" s="176">
        <f>SUM(T551:T553)</f>
        <v>0</v>
      </c>
      <c r="AR550" s="177" t="s">
        <v>80</v>
      </c>
      <c r="AT550" s="178" t="s">
        <v>71</v>
      </c>
      <c r="AU550" s="178" t="s">
        <v>80</v>
      </c>
      <c r="AY550" s="177" t="s">
        <v>221</v>
      </c>
      <c r="BK550" s="179">
        <f>SUM(BK551:BK553)</f>
        <v>0</v>
      </c>
    </row>
    <row r="551" spans="1:65" s="2" customFormat="1" ht="16.5" customHeight="1">
      <c r="A551" s="37"/>
      <c r="B551" s="38"/>
      <c r="C551" s="182" t="s">
        <v>760</v>
      </c>
      <c r="D551" s="182" t="s">
        <v>223</v>
      </c>
      <c r="E551" s="183" t="s">
        <v>761</v>
      </c>
      <c r="F551" s="184" t="s">
        <v>762</v>
      </c>
      <c r="G551" s="185" t="s">
        <v>267</v>
      </c>
      <c r="H551" s="186">
        <v>499.315</v>
      </c>
      <c r="I551" s="187"/>
      <c r="J551" s="188">
        <f>ROUND(I551*H551,2)</f>
        <v>0</v>
      </c>
      <c r="K551" s="184" t="s">
        <v>227</v>
      </c>
      <c r="L551" s="42"/>
      <c r="M551" s="189" t="s">
        <v>19</v>
      </c>
      <c r="N551" s="190" t="s">
        <v>43</v>
      </c>
      <c r="O551" s="67"/>
      <c r="P551" s="191">
        <f>O551*H551</f>
        <v>0</v>
      </c>
      <c r="Q551" s="191">
        <v>0</v>
      </c>
      <c r="R551" s="191">
        <f>Q551*H551</f>
        <v>0</v>
      </c>
      <c r="S551" s="191">
        <v>0</v>
      </c>
      <c r="T551" s="192">
        <f>S551*H551</f>
        <v>0</v>
      </c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R551" s="193" t="s">
        <v>228</v>
      </c>
      <c r="AT551" s="193" t="s">
        <v>223</v>
      </c>
      <c r="AU551" s="193" t="s">
        <v>82</v>
      </c>
      <c r="AY551" s="20" t="s">
        <v>221</v>
      </c>
      <c r="BE551" s="194">
        <f>IF(N551="základní",J551,0)</f>
        <v>0</v>
      </c>
      <c r="BF551" s="194">
        <f>IF(N551="snížená",J551,0)</f>
        <v>0</v>
      </c>
      <c r="BG551" s="194">
        <f>IF(N551="zákl. přenesená",J551,0)</f>
        <v>0</v>
      </c>
      <c r="BH551" s="194">
        <f>IF(N551="sníž. přenesená",J551,0)</f>
        <v>0</v>
      </c>
      <c r="BI551" s="194">
        <f>IF(N551="nulová",J551,0)</f>
        <v>0</v>
      </c>
      <c r="BJ551" s="20" t="s">
        <v>80</v>
      </c>
      <c r="BK551" s="194">
        <f>ROUND(I551*H551,2)</f>
        <v>0</v>
      </c>
      <c r="BL551" s="20" t="s">
        <v>228</v>
      </c>
      <c r="BM551" s="193" t="s">
        <v>763</v>
      </c>
    </row>
    <row r="552" spans="1:65" s="2" customFormat="1" ht="39">
      <c r="A552" s="37"/>
      <c r="B552" s="38"/>
      <c r="C552" s="39"/>
      <c r="D552" s="195" t="s">
        <v>230</v>
      </c>
      <c r="E552" s="39"/>
      <c r="F552" s="196" t="s">
        <v>764</v>
      </c>
      <c r="G552" s="39"/>
      <c r="H552" s="39"/>
      <c r="I552" s="197"/>
      <c r="J552" s="39"/>
      <c r="K552" s="39"/>
      <c r="L552" s="42"/>
      <c r="M552" s="198"/>
      <c r="N552" s="199"/>
      <c r="O552" s="67"/>
      <c r="P552" s="67"/>
      <c r="Q552" s="67"/>
      <c r="R552" s="67"/>
      <c r="S552" s="67"/>
      <c r="T552" s="68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T552" s="20" t="s">
        <v>230</v>
      </c>
      <c r="AU552" s="20" t="s">
        <v>82</v>
      </c>
    </row>
    <row r="553" spans="1:65" s="2" customFormat="1">
      <c r="A553" s="37"/>
      <c r="B553" s="38"/>
      <c r="C553" s="39"/>
      <c r="D553" s="200" t="s">
        <v>232</v>
      </c>
      <c r="E553" s="39"/>
      <c r="F553" s="201" t="s">
        <v>765</v>
      </c>
      <c r="G553" s="39"/>
      <c r="H553" s="39"/>
      <c r="I553" s="197"/>
      <c r="J553" s="39"/>
      <c r="K553" s="39"/>
      <c r="L553" s="42"/>
      <c r="M553" s="198"/>
      <c r="N553" s="199"/>
      <c r="O553" s="67"/>
      <c r="P553" s="67"/>
      <c r="Q553" s="67"/>
      <c r="R553" s="67"/>
      <c r="S553" s="67"/>
      <c r="T553" s="68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T553" s="20" t="s">
        <v>232</v>
      </c>
      <c r="AU553" s="20" t="s">
        <v>82</v>
      </c>
    </row>
    <row r="554" spans="1:65" s="12" customFormat="1" ht="25.9" customHeight="1">
      <c r="B554" s="166"/>
      <c r="C554" s="167"/>
      <c r="D554" s="168" t="s">
        <v>71</v>
      </c>
      <c r="E554" s="169" t="s">
        <v>766</v>
      </c>
      <c r="F554" s="169" t="s">
        <v>767</v>
      </c>
      <c r="G554" s="167"/>
      <c r="H554" s="167"/>
      <c r="I554" s="170"/>
      <c r="J554" s="171">
        <f>BK554</f>
        <v>0</v>
      </c>
      <c r="K554" s="167"/>
      <c r="L554" s="172"/>
      <c r="M554" s="173"/>
      <c r="N554" s="174"/>
      <c r="O554" s="174"/>
      <c r="P554" s="175">
        <f>P555+P677+P774+P826+P843+P850+P858+P928+P953+P984+P993+P1153+P1202+P1257+P1308+P1391+P1432+P1525</f>
        <v>0</v>
      </c>
      <c r="Q554" s="174"/>
      <c r="R554" s="175">
        <f>R555+R677+R774+R826+R843+R850+R858+R928+R953+R984+R993+R1153+R1202+R1257+R1308+R1391+R1432+R1525</f>
        <v>83.603861203640022</v>
      </c>
      <c r="S554" s="174"/>
      <c r="T554" s="176">
        <f>T555+T677+T774+T826+T843+T850+T858+T928+T953+T984+T993+T1153+T1202+T1257+T1308+T1391+T1432+T1525</f>
        <v>6.0636000000000006E-3</v>
      </c>
      <c r="AR554" s="177" t="s">
        <v>82</v>
      </c>
      <c r="AT554" s="178" t="s">
        <v>71</v>
      </c>
      <c r="AU554" s="178" t="s">
        <v>72</v>
      </c>
      <c r="AY554" s="177" t="s">
        <v>221</v>
      </c>
      <c r="BK554" s="179">
        <f>BK555+BK677+BK774+BK826+BK843+BK850+BK858+BK928+BK953+BK984+BK993+BK1153+BK1202+BK1257+BK1308+BK1391+BK1432+BK1525</f>
        <v>0</v>
      </c>
    </row>
    <row r="555" spans="1:65" s="12" customFormat="1" ht="22.9" customHeight="1">
      <c r="B555" s="166"/>
      <c r="C555" s="167"/>
      <c r="D555" s="168" t="s">
        <v>71</v>
      </c>
      <c r="E555" s="180" t="s">
        <v>768</v>
      </c>
      <c r="F555" s="180" t="s">
        <v>769</v>
      </c>
      <c r="G555" s="167"/>
      <c r="H555" s="167"/>
      <c r="I555" s="170"/>
      <c r="J555" s="181">
        <f>BK555</f>
        <v>0</v>
      </c>
      <c r="K555" s="167"/>
      <c r="L555" s="172"/>
      <c r="M555" s="173"/>
      <c r="N555" s="174"/>
      <c r="O555" s="174"/>
      <c r="P555" s="175">
        <f>SUM(P556:P676)</f>
        <v>0</v>
      </c>
      <c r="Q555" s="174"/>
      <c r="R555" s="175">
        <f>SUM(R556:R676)</f>
        <v>1.5303244199999999</v>
      </c>
      <c r="S555" s="174"/>
      <c r="T555" s="176">
        <f>SUM(T556:T676)</f>
        <v>0</v>
      </c>
      <c r="AR555" s="177" t="s">
        <v>82</v>
      </c>
      <c r="AT555" s="178" t="s">
        <v>71</v>
      </c>
      <c r="AU555" s="178" t="s">
        <v>80</v>
      </c>
      <c r="AY555" s="177" t="s">
        <v>221</v>
      </c>
      <c r="BK555" s="179">
        <f>SUM(BK556:BK676)</f>
        <v>0</v>
      </c>
    </row>
    <row r="556" spans="1:65" s="2" customFormat="1" ht="24.2" customHeight="1">
      <c r="A556" s="37"/>
      <c r="B556" s="38"/>
      <c r="C556" s="182" t="s">
        <v>770</v>
      </c>
      <c r="D556" s="182" t="s">
        <v>223</v>
      </c>
      <c r="E556" s="183" t="s">
        <v>771</v>
      </c>
      <c r="F556" s="184" t="s">
        <v>772</v>
      </c>
      <c r="G556" s="185" t="s">
        <v>226</v>
      </c>
      <c r="H556" s="186">
        <v>161.91</v>
      </c>
      <c r="I556" s="187"/>
      <c r="J556" s="188">
        <f>ROUND(I556*H556,2)</f>
        <v>0</v>
      </c>
      <c r="K556" s="184" t="s">
        <v>227</v>
      </c>
      <c r="L556" s="42"/>
      <c r="M556" s="189" t="s">
        <v>19</v>
      </c>
      <c r="N556" s="190" t="s">
        <v>43</v>
      </c>
      <c r="O556" s="67"/>
      <c r="P556" s="191">
        <f>O556*H556</f>
        <v>0</v>
      </c>
      <c r="Q556" s="191">
        <v>0</v>
      </c>
      <c r="R556" s="191">
        <f>Q556*H556</f>
        <v>0</v>
      </c>
      <c r="S556" s="191">
        <v>0</v>
      </c>
      <c r="T556" s="192">
        <f>S556*H556</f>
        <v>0</v>
      </c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R556" s="193" t="s">
        <v>341</v>
      </c>
      <c r="AT556" s="193" t="s">
        <v>223</v>
      </c>
      <c r="AU556" s="193" t="s">
        <v>82</v>
      </c>
      <c r="AY556" s="20" t="s">
        <v>221</v>
      </c>
      <c r="BE556" s="194">
        <f>IF(N556="základní",J556,0)</f>
        <v>0</v>
      </c>
      <c r="BF556" s="194">
        <f>IF(N556="snížená",J556,0)</f>
        <v>0</v>
      </c>
      <c r="BG556" s="194">
        <f>IF(N556="zákl. přenesená",J556,0)</f>
        <v>0</v>
      </c>
      <c r="BH556" s="194">
        <f>IF(N556="sníž. přenesená",J556,0)</f>
        <v>0</v>
      </c>
      <c r="BI556" s="194">
        <f>IF(N556="nulová",J556,0)</f>
        <v>0</v>
      </c>
      <c r="BJ556" s="20" t="s">
        <v>80</v>
      </c>
      <c r="BK556" s="194">
        <f>ROUND(I556*H556,2)</f>
        <v>0</v>
      </c>
      <c r="BL556" s="20" t="s">
        <v>341</v>
      </c>
      <c r="BM556" s="193" t="s">
        <v>773</v>
      </c>
    </row>
    <row r="557" spans="1:65" s="2" customFormat="1" ht="19.5">
      <c r="A557" s="37"/>
      <c r="B557" s="38"/>
      <c r="C557" s="39"/>
      <c r="D557" s="195" t="s">
        <v>230</v>
      </c>
      <c r="E557" s="39"/>
      <c r="F557" s="196" t="s">
        <v>774</v>
      </c>
      <c r="G557" s="39"/>
      <c r="H557" s="39"/>
      <c r="I557" s="197"/>
      <c r="J557" s="39"/>
      <c r="K557" s="39"/>
      <c r="L557" s="42"/>
      <c r="M557" s="198"/>
      <c r="N557" s="199"/>
      <c r="O557" s="67"/>
      <c r="P557" s="67"/>
      <c r="Q557" s="67"/>
      <c r="R557" s="67"/>
      <c r="S557" s="67"/>
      <c r="T557" s="68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T557" s="20" t="s">
        <v>230</v>
      </c>
      <c r="AU557" s="20" t="s">
        <v>82</v>
      </c>
    </row>
    <row r="558" spans="1:65" s="2" customFormat="1">
      <c r="A558" s="37"/>
      <c r="B558" s="38"/>
      <c r="C558" s="39"/>
      <c r="D558" s="200" t="s">
        <v>232</v>
      </c>
      <c r="E558" s="39"/>
      <c r="F558" s="201" t="s">
        <v>775</v>
      </c>
      <c r="G558" s="39"/>
      <c r="H558" s="39"/>
      <c r="I558" s="197"/>
      <c r="J558" s="39"/>
      <c r="K558" s="39"/>
      <c r="L558" s="42"/>
      <c r="M558" s="198"/>
      <c r="N558" s="199"/>
      <c r="O558" s="67"/>
      <c r="P558" s="67"/>
      <c r="Q558" s="67"/>
      <c r="R558" s="67"/>
      <c r="S558" s="67"/>
      <c r="T558" s="68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T558" s="20" t="s">
        <v>232</v>
      </c>
      <c r="AU558" s="20" t="s">
        <v>82</v>
      </c>
    </row>
    <row r="559" spans="1:65" s="13" customFormat="1">
      <c r="B559" s="202"/>
      <c r="C559" s="203"/>
      <c r="D559" s="195" t="s">
        <v>234</v>
      </c>
      <c r="E559" s="204" t="s">
        <v>19</v>
      </c>
      <c r="F559" s="205" t="s">
        <v>776</v>
      </c>
      <c r="G559" s="203"/>
      <c r="H559" s="206">
        <v>161.91</v>
      </c>
      <c r="I559" s="207"/>
      <c r="J559" s="203"/>
      <c r="K559" s="203"/>
      <c r="L559" s="208"/>
      <c r="M559" s="209"/>
      <c r="N559" s="210"/>
      <c r="O559" s="210"/>
      <c r="P559" s="210"/>
      <c r="Q559" s="210"/>
      <c r="R559" s="210"/>
      <c r="S559" s="210"/>
      <c r="T559" s="211"/>
      <c r="AT559" s="212" t="s">
        <v>234</v>
      </c>
      <c r="AU559" s="212" t="s">
        <v>82</v>
      </c>
      <c r="AV559" s="13" t="s">
        <v>82</v>
      </c>
      <c r="AW559" s="13" t="s">
        <v>33</v>
      </c>
      <c r="AX559" s="13" t="s">
        <v>80</v>
      </c>
      <c r="AY559" s="212" t="s">
        <v>221</v>
      </c>
    </row>
    <row r="560" spans="1:65" s="2" customFormat="1" ht="16.5" customHeight="1">
      <c r="A560" s="37"/>
      <c r="B560" s="38"/>
      <c r="C560" s="234" t="s">
        <v>777</v>
      </c>
      <c r="D560" s="234" t="s">
        <v>295</v>
      </c>
      <c r="E560" s="235" t="s">
        <v>778</v>
      </c>
      <c r="F560" s="236" t="s">
        <v>779</v>
      </c>
      <c r="G560" s="237" t="s">
        <v>267</v>
      </c>
      <c r="H560" s="238">
        <v>5.6000000000000001E-2</v>
      </c>
      <c r="I560" s="239"/>
      <c r="J560" s="240">
        <f>ROUND(I560*H560,2)</f>
        <v>0</v>
      </c>
      <c r="K560" s="236" t="s">
        <v>227</v>
      </c>
      <c r="L560" s="241"/>
      <c r="M560" s="242" t="s">
        <v>19</v>
      </c>
      <c r="N560" s="243" t="s">
        <v>43</v>
      </c>
      <c r="O560" s="67"/>
      <c r="P560" s="191">
        <f>O560*H560</f>
        <v>0</v>
      </c>
      <c r="Q560" s="191">
        <v>1</v>
      </c>
      <c r="R560" s="191">
        <f>Q560*H560</f>
        <v>5.6000000000000001E-2</v>
      </c>
      <c r="S560" s="191">
        <v>0</v>
      </c>
      <c r="T560" s="192">
        <f>S560*H560</f>
        <v>0</v>
      </c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R560" s="193" t="s">
        <v>484</v>
      </c>
      <c r="AT560" s="193" t="s">
        <v>295</v>
      </c>
      <c r="AU560" s="193" t="s">
        <v>82</v>
      </c>
      <c r="AY560" s="20" t="s">
        <v>221</v>
      </c>
      <c r="BE560" s="194">
        <f>IF(N560="základní",J560,0)</f>
        <v>0</v>
      </c>
      <c r="BF560" s="194">
        <f>IF(N560="snížená",J560,0)</f>
        <v>0</v>
      </c>
      <c r="BG560" s="194">
        <f>IF(N560="zákl. přenesená",J560,0)</f>
        <v>0</v>
      </c>
      <c r="BH560" s="194">
        <f>IF(N560="sníž. přenesená",J560,0)</f>
        <v>0</v>
      </c>
      <c r="BI560" s="194">
        <f>IF(N560="nulová",J560,0)</f>
        <v>0</v>
      </c>
      <c r="BJ560" s="20" t="s">
        <v>80</v>
      </c>
      <c r="BK560" s="194">
        <f>ROUND(I560*H560,2)</f>
        <v>0</v>
      </c>
      <c r="BL560" s="20" t="s">
        <v>341</v>
      </c>
      <c r="BM560" s="193" t="s">
        <v>780</v>
      </c>
    </row>
    <row r="561" spans="1:65" s="2" customFormat="1">
      <c r="A561" s="37"/>
      <c r="B561" s="38"/>
      <c r="C561" s="39"/>
      <c r="D561" s="195" t="s">
        <v>230</v>
      </c>
      <c r="E561" s="39"/>
      <c r="F561" s="196" t="s">
        <v>779</v>
      </c>
      <c r="G561" s="39"/>
      <c r="H561" s="39"/>
      <c r="I561" s="197"/>
      <c r="J561" s="39"/>
      <c r="K561" s="39"/>
      <c r="L561" s="42"/>
      <c r="M561" s="198"/>
      <c r="N561" s="199"/>
      <c r="O561" s="67"/>
      <c r="P561" s="67"/>
      <c r="Q561" s="67"/>
      <c r="R561" s="67"/>
      <c r="S561" s="67"/>
      <c r="T561" s="68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T561" s="20" t="s">
        <v>230</v>
      </c>
      <c r="AU561" s="20" t="s">
        <v>82</v>
      </c>
    </row>
    <row r="562" spans="1:65" s="13" customFormat="1">
      <c r="B562" s="202"/>
      <c r="C562" s="203"/>
      <c r="D562" s="195" t="s">
        <v>234</v>
      </c>
      <c r="E562" s="204" t="s">
        <v>19</v>
      </c>
      <c r="F562" s="205" t="s">
        <v>781</v>
      </c>
      <c r="G562" s="203"/>
      <c r="H562" s="206">
        <v>5.3999999999999999E-2</v>
      </c>
      <c r="I562" s="207"/>
      <c r="J562" s="203"/>
      <c r="K562" s="203"/>
      <c r="L562" s="208"/>
      <c r="M562" s="209"/>
      <c r="N562" s="210"/>
      <c r="O562" s="210"/>
      <c r="P562" s="210"/>
      <c r="Q562" s="210"/>
      <c r="R562" s="210"/>
      <c r="S562" s="210"/>
      <c r="T562" s="211"/>
      <c r="AT562" s="212" t="s">
        <v>234</v>
      </c>
      <c r="AU562" s="212" t="s">
        <v>82</v>
      </c>
      <c r="AV562" s="13" t="s">
        <v>82</v>
      </c>
      <c r="AW562" s="13" t="s">
        <v>33</v>
      </c>
      <c r="AX562" s="13" t="s">
        <v>72</v>
      </c>
      <c r="AY562" s="212" t="s">
        <v>221</v>
      </c>
    </row>
    <row r="563" spans="1:65" s="13" customFormat="1">
      <c r="B563" s="202"/>
      <c r="C563" s="203"/>
      <c r="D563" s="195" t="s">
        <v>234</v>
      </c>
      <c r="E563" s="204" t="s">
        <v>19</v>
      </c>
      <c r="F563" s="205" t="s">
        <v>782</v>
      </c>
      <c r="G563" s="203"/>
      <c r="H563" s="206">
        <v>2E-3</v>
      </c>
      <c r="I563" s="207"/>
      <c r="J563" s="203"/>
      <c r="K563" s="203"/>
      <c r="L563" s="208"/>
      <c r="M563" s="209"/>
      <c r="N563" s="210"/>
      <c r="O563" s="210"/>
      <c r="P563" s="210"/>
      <c r="Q563" s="210"/>
      <c r="R563" s="210"/>
      <c r="S563" s="210"/>
      <c r="T563" s="211"/>
      <c r="AT563" s="212" t="s">
        <v>234</v>
      </c>
      <c r="AU563" s="212" t="s">
        <v>82</v>
      </c>
      <c r="AV563" s="13" t="s">
        <v>82</v>
      </c>
      <c r="AW563" s="13" t="s">
        <v>33</v>
      </c>
      <c r="AX563" s="13" t="s">
        <v>72</v>
      </c>
      <c r="AY563" s="212" t="s">
        <v>221</v>
      </c>
    </row>
    <row r="564" spans="1:65" s="15" customFormat="1">
      <c r="B564" s="223"/>
      <c r="C564" s="224"/>
      <c r="D564" s="195" t="s">
        <v>234</v>
      </c>
      <c r="E564" s="225" t="s">
        <v>19</v>
      </c>
      <c r="F564" s="226" t="s">
        <v>243</v>
      </c>
      <c r="G564" s="224"/>
      <c r="H564" s="227">
        <v>5.6000000000000001E-2</v>
      </c>
      <c r="I564" s="228"/>
      <c r="J564" s="224"/>
      <c r="K564" s="224"/>
      <c r="L564" s="229"/>
      <c r="M564" s="230"/>
      <c r="N564" s="231"/>
      <c r="O564" s="231"/>
      <c r="P564" s="231"/>
      <c r="Q564" s="231"/>
      <c r="R564" s="231"/>
      <c r="S564" s="231"/>
      <c r="T564" s="232"/>
      <c r="AT564" s="233" t="s">
        <v>234</v>
      </c>
      <c r="AU564" s="233" t="s">
        <v>82</v>
      </c>
      <c r="AV564" s="15" t="s">
        <v>228</v>
      </c>
      <c r="AW564" s="15" t="s">
        <v>33</v>
      </c>
      <c r="AX564" s="15" t="s">
        <v>80</v>
      </c>
      <c r="AY564" s="233" t="s">
        <v>221</v>
      </c>
    </row>
    <row r="565" spans="1:65" s="2" customFormat="1" ht="24.2" customHeight="1">
      <c r="A565" s="37"/>
      <c r="B565" s="38"/>
      <c r="C565" s="182" t="s">
        <v>783</v>
      </c>
      <c r="D565" s="182" t="s">
        <v>223</v>
      </c>
      <c r="E565" s="183" t="s">
        <v>784</v>
      </c>
      <c r="F565" s="184" t="s">
        <v>785</v>
      </c>
      <c r="G565" s="185" t="s">
        <v>226</v>
      </c>
      <c r="H565" s="186">
        <v>43.05</v>
      </c>
      <c r="I565" s="187"/>
      <c r="J565" s="188">
        <f>ROUND(I565*H565,2)</f>
        <v>0</v>
      </c>
      <c r="K565" s="184" t="s">
        <v>227</v>
      </c>
      <c r="L565" s="42"/>
      <c r="M565" s="189" t="s">
        <v>19</v>
      </c>
      <c r="N565" s="190" t="s">
        <v>43</v>
      </c>
      <c r="O565" s="67"/>
      <c r="P565" s="191">
        <f>O565*H565</f>
        <v>0</v>
      </c>
      <c r="Q565" s="191">
        <v>0</v>
      </c>
      <c r="R565" s="191">
        <f>Q565*H565</f>
        <v>0</v>
      </c>
      <c r="S565" s="191">
        <v>0</v>
      </c>
      <c r="T565" s="192">
        <f>S565*H565</f>
        <v>0</v>
      </c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R565" s="193" t="s">
        <v>341</v>
      </c>
      <c r="AT565" s="193" t="s">
        <v>223</v>
      </c>
      <c r="AU565" s="193" t="s">
        <v>82</v>
      </c>
      <c r="AY565" s="20" t="s">
        <v>221</v>
      </c>
      <c r="BE565" s="194">
        <f>IF(N565="základní",J565,0)</f>
        <v>0</v>
      </c>
      <c r="BF565" s="194">
        <f>IF(N565="snížená",J565,0)</f>
        <v>0</v>
      </c>
      <c r="BG565" s="194">
        <f>IF(N565="zákl. přenesená",J565,0)</f>
        <v>0</v>
      </c>
      <c r="BH565" s="194">
        <f>IF(N565="sníž. přenesená",J565,0)</f>
        <v>0</v>
      </c>
      <c r="BI565" s="194">
        <f>IF(N565="nulová",J565,0)</f>
        <v>0</v>
      </c>
      <c r="BJ565" s="20" t="s">
        <v>80</v>
      </c>
      <c r="BK565" s="194">
        <f>ROUND(I565*H565,2)</f>
        <v>0</v>
      </c>
      <c r="BL565" s="20" t="s">
        <v>341</v>
      </c>
      <c r="BM565" s="193" t="s">
        <v>786</v>
      </c>
    </row>
    <row r="566" spans="1:65" s="2" customFormat="1" ht="19.5">
      <c r="A566" s="37"/>
      <c r="B566" s="38"/>
      <c r="C566" s="39"/>
      <c r="D566" s="195" t="s">
        <v>230</v>
      </c>
      <c r="E566" s="39"/>
      <c r="F566" s="196" t="s">
        <v>787</v>
      </c>
      <c r="G566" s="39"/>
      <c r="H566" s="39"/>
      <c r="I566" s="197"/>
      <c r="J566" s="39"/>
      <c r="K566" s="39"/>
      <c r="L566" s="42"/>
      <c r="M566" s="198"/>
      <c r="N566" s="199"/>
      <c r="O566" s="67"/>
      <c r="P566" s="67"/>
      <c r="Q566" s="67"/>
      <c r="R566" s="67"/>
      <c r="S566" s="67"/>
      <c r="T566" s="68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T566" s="20" t="s">
        <v>230</v>
      </c>
      <c r="AU566" s="20" t="s">
        <v>82</v>
      </c>
    </row>
    <row r="567" spans="1:65" s="2" customFormat="1">
      <c r="A567" s="37"/>
      <c r="B567" s="38"/>
      <c r="C567" s="39"/>
      <c r="D567" s="200" t="s">
        <v>232</v>
      </c>
      <c r="E567" s="39"/>
      <c r="F567" s="201" t="s">
        <v>788</v>
      </c>
      <c r="G567" s="39"/>
      <c r="H567" s="39"/>
      <c r="I567" s="197"/>
      <c r="J567" s="39"/>
      <c r="K567" s="39"/>
      <c r="L567" s="42"/>
      <c r="M567" s="198"/>
      <c r="N567" s="199"/>
      <c r="O567" s="67"/>
      <c r="P567" s="67"/>
      <c r="Q567" s="67"/>
      <c r="R567" s="67"/>
      <c r="S567" s="67"/>
      <c r="T567" s="68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T567" s="20" t="s">
        <v>232</v>
      </c>
      <c r="AU567" s="20" t="s">
        <v>82</v>
      </c>
    </row>
    <row r="568" spans="1:65" s="13" customFormat="1">
      <c r="B568" s="202"/>
      <c r="C568" s="203"/>
      <c r="D568" s="195" t="s">
        <v>234</v>
      </c>
      <c r="E568" s="204" t="s">
        <v>19</v>
      </c>
      <c r="F568" s="205" t="s">
        <v>789</v>
      </c>
      <c r="G568" s="203"/>
      <c r="H568" s="206">
        <v>43.05</v>
      </c>
      <c r="I568" s="207"/>
      <c r="J568" s="203"/>
      <c r="K568" s="203"/>
      <c r="L568" s="208"/>
      <c r="M568" s="209"/>
      <c r="N568" s="210"/>
      <c r="O568" s="210"/>
      <c r="P568" s="210"/>
      <c r="Q568" s="210"/>
      <c r="R568" s="210"/>
      <c r="S568" s="210"/>
      <c r="T568" s="211"/>
      <c r="AT568" s="212" t="s">
        <v>234</v>
      </c>
      <c r="AU568" s="212" t="s">
        <v>82</v>
      </c>
      <c r="AV568" s="13" t="s">
        <v>82</v>
      </c>
      <c r="AW568" s="13" t="s">
        <v>33</v>
      </c>
      <c r="AX568" s="13" t="s">
        <v>80</v>
      </c>
      <c r="AY568" s="212" t="s">
        <v>221</v>
      </c>
    </row>
    <row r="569" spans="1:65" s="2" customFormat="1" ht="16.5" customHeight="1">
      <c r="A569" s="37"/>
      <c r="B569" s="38"/>
      <c r="C569" s="234" t="s">
        <v>790</v>
      </c>
      <c r="D569" s="234" t="s">
        <v>295</v>
      </c>
      <c r="E569" s="235" t="s">
        <v>778</v>
      </c>
      <c r="F569" s="236" t="s">
        <v>779</v>
      </c>
      <c r="G569" s="237" t="s">
        <v>267</v>
      </c>
      <c r="H569" s="238">
        <v>1.4999999999999999E-2</v>
      </c>
      <c r="I569" s="239"/>
      <c r="J569" s="240">
        <f>ROUND(I569*H569,2)</f>
        <v>0</v>
      </c>
      <c r="K569" s="236" t="s">
        <v>227</v>
      </c>
      <c r="L569" s="241"/>
      <c r="M569" s="242" t="s">
        <v>19</v>
      </c>
      <c r="N569" s="243" t="s">
        <v>43</v>
      </c>
      <c r="O569" s="67"/>
      <c r="P569" s="191">
        <f>O569*H569</f>
        <v>0</v>
      </c>
      <c r="Q569" s="191">
        <v>1</v>
      </c>
      <c r="R569" s="191">
        <f>Q569*H569</f>
        <v>1.4999999999999999E-2</v>
      </c>
      <c r="S569" s="191">
        <v>0</v>
      </c>
      <c r="T569" s="192">
        <f>S569*H569</f>
        <v>0</v>
      </c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R569" s="193" t="s">
        <v>484</v>
      </c>
      <c r="AT569" s="193" t="s">
        <v>295</v>
      </c>
      <c r="AU569" s="193" t="s">
        <v>82</v>
      </c>
      <c r="AY569" s="20" t="s">
        <v>221</v>
      </c>
      <c r="BE569" s="194">
        <f>IF(N569="základní",J569,0)</f>
        <v>0</v>
      </c>
      <c r="BF569" s="194">
        <f>IF(N569="snížená",J569,0)</f>
        <v>0</v>
      </c>
      <c r="BG569" s="194">
        <f>IF(N569="zákl. přenesená",J569,0)</f>
        <v>0</v>
      </c>
      <c r="BH569" s="194">
        <f>IF(N569="sníž. přenesená",J569,0)</f>
        <v>0</v>
      </c>
      <c r="BI569" s="194">
        <f>IF(N569="nulová",J569,0)</f>
        <v>0</v>
      </c>
      <c r="BJ569" s="20" t="s">
        <v>80</v>
      </c>
      <c r="BK569" s="194">
        <f>ROUND(I569*H569,2)</f>
        <v>0</v>
      </c>
      <c r="BL569" s="20" t="s">
        <v>341</v>
      </c>
      <c r="BM569" s="193" t="s">
        <v>791</v>
      </c>
    </row>
    <row r="570" spans="1:65" s="2" customFormat="1">
      <c r="A570" s="37"/>
      <c r="B570" s="38"/>
      <c r="C570" s="39"/>
      <c r="D570" s="195" t="s">
        <v>230</v>
      </c>
      <c r="E570" s="39"/>
      <c r="F570" s="196" t="s">
        <v>779</v>
      </c>
      <c r="G570" s="39"/>
      <c r="H570" s="39"/>
      <c r="I570" s="197"/>
      <c r="J570" s="39"/>
      <c r="K570" s="39"/>
      <c r="L570" s="42"/>
      <c r="M570" s="198"/>
      <c r="N570" s="199"/>
      <c r="O570" s="67"/>
      <c r="P570" s="67"/>
      <c r="Q570" s="67"/>
      <c r="R570" s="67"/>
      <c r="S570" s="67"/>
      <c r="T570" s="68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T570" s="20" t="s">
        <v>230</v>
      </c>
      <c r="AU570" s="20" t="s">
        <v>82</v>
      </c>
    </row>
    <row r="571" spans="1:65" s="13" customFormat="1">
      <c r="B571" s="202"/>
      <c r="C571" s="203"/>
      <c r="D571" s="195" t="s">
        <v>234</v>
      </c>
      <c r="E571" s="203"/>
      <c r="F571" s="205" t="s">
        <v>792</v>
      </c>
      <c r="G571" s="203"/>
      <c r="H571" s="206">
        <v>1.4999999999999999E-2</v>
      </c>
      <c r="I571" s="207"/>
      <c r="J571" s="203"/>
      <c r="K571" s="203"/>
      <c r="L571" s="208"/>
      <c r="M571" s="209"/>
      <c r="N571" s="210"/>
      <c r="O571" s="210"/>
      <c r="P571" s="210"/>
      <c r="Q571" s="210"/>
      <c r="R571" s="210"/>
      <c r="S571" s="210"/>
      <c r="T571" s="211"/>
      <c r="AT571" s="212" t="s">
        <v>234</v>
      </c>
      <c r="AU571" s="212" t="s">
        <v>82</v>
      </c>
      <c r="AV571" s="13" t="s">
        <v>82</v>
      </c>
      <c r="AW571" s="13" t="s">
        <v>4</v>
      </c>
      <c r="AX571" s="13" t="s">
        <v>80</v>
      </c>
      <c r="AY571" s="212" t="s">
        <v>221</v>
      </c>
    </row>
    <row r="572" spans="1:65" s="2" customFormat="1" ht="24.2" customHeight="1">
      <c r="A572" s="37"/>
      <c r="B572" s="38"/>
      <c r="C572" s="182" t="s">
        <v>793</v>
      </c>
      <c r="D572" s="182" t="s">
        <v>223</v>
      </c>
      <c r="E572" s="183" t="s">
        <v>794</v>
      </c>
      <c r="F572" s="184" t="s">
        <v>795</v>
      </c>
      <c r="G572" s="185" t="s">
        <v>226</v>
      </c>
      <c r="H572" s="186">
        <v>161.91</v>
      </c>
      <c r="I572" s="187"/>
      <c r="J572" s="188">
        <f>ROUND(I572*H572,2)</f>
        <v>0</v>
      </c>
      <c r="K572" s="184" t="s">
        <v>227</v>
      </c>
      <c r="L572" s="42"/>
      <c r="M572" s="189" t="s">
        <v>19</v>
      </c>
      <c r="N572" s="190" t="s">
        <v>43</v>
      </c>
      <c r="O572" s="67"/>
      <c r="P572" s="191">
        <f>O572*H572</f>
        <v>0</v>
      </c>
      <c r="Q572" s="191">
        <v>3.9825E-4</v>
      </c>
      <c r="R572" s="191">
        <f>Q572*H572</f>
        <v>6.4480657499999997E-2</v>
      </c>
      <c r="S572" s="191">
        <v>0</v>
      </c>
      <c r="T572" s="192">
        <f>S572*H572</f>
        <v>0</v>
      </c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R572" s="193" t="s">
        <v>341</v>
      </c>
      <c r="AT572" s="193" t="s">
        <v>223</v>
      </c>
      <c r="AU572" s="193" t="s">
        <v>82</v>
      </c>
      <c r="AY572" s="20" t="s">
        <v>221</v>
      </c>
      <c r="BE572" s="194">
        <f>IF(N572="základní",J572,0)</f>
        <v>0</v>
      </c>
      <c r="BF572" s="194">
        <f>IF(N572="snížená",J572,0)</f>
        <v>0</v>
      </c>
      <c r="BG572" s="194">
        <f>IF(N572="zákl. přenesená",J572,0)</f>
        <v>0</v>
      </c>
      <c r="BH572" s="194">
        <f>IF(N572="sníž. přenesená",J572,0)</f>
        <v>0</v>
      </c>
      <c r="BI572" s="194">
        <f>IF(N572="nulová",J572,0)</f>
        <v>0</v>
      </c>
      <c r="BJ572" s="20" t="s">
        <v>80</v>
      </c>
      <c r="BK572" s="194">
        <f>ROUND(I572*H572,2)</f>
        <v>0</v>
      </c>
      <c r="BL572" s="20" t="s">
        <v>341</v>
      </c>
      <c r="BM572" s="193" t="s">
        <v>796</v>
      </c>
    </row>
    <row r="573" spans="1:65" s="2" customFormat="1" ht="19.5">
      <c r="A573" s="37"/>
      <c r="B573" s="38"/>
      <c r="C573" s="39"/>
      <c r="D573" s="195" t="s">
        <v>230</v>
      </c>
      <c r="E573" s="39"/>
      <c r="F573" s="196" t="s">
        <v>797</v>
      </c>
      <c r="G573" s="39"/>
      <c r="H573" s="39"/>
      <c r="I573" s="197"/>
      <c r="J573" s="39"/>
      <c r="K573" s="39"/>
      <c r="L573" s="42"/>
      <c r="M573" s="198"/>
      <c r="N573" s="199"/>
      <c r="O573" s="67"/>
      <c r="P573" s="67"/>
      <c r="Q573" s="67"/>
      <c r="R573" s="67"/>
      <c r="S573" s="67"/>
      <c r="T573" s="68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T573" s="20" t="s">
        <v>230</v>
      </c>
      <c r="AU573" s="20" t="s">
        <v>82</v>
      </c>
    </row>
    <row r="574" spans="1:65" s="2" customFormat="1">
      <c r="A574" s="37"/>
      <c r="B574" s="38"/>
      <c r="C574" s="39"/>
      <c r="D574" s="200" t="s">
        <v>232</v>
      </c>
      <c r="E574" s="39"/>
      <c r="F574" s="201" t="s">
        <v>798</v>
      </c>
      <c r="G574" s="39"/>
      <c r="H574" s="39"/>
      <c r="I574" s="197"/>
      <c r="J574" s="39"/>
      <c r="K574" s="39"/>
      <c r="L574" s="42"/>
      <c r="M574" s="198"/>
      <c r="N574" s="199"/>
      <c r="O574" s="67"/>
      <c r="P574" s="67"/>
      <c r="Q574" s="67"/>
      <c r="R574" s="67"/>
      <c r="S574" s="67"/>
      <c r="T574" s="68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T574" s="20" t="s">
        <v>232</v>
      </c>
      <c r="AU574" s="20" t="s">
        <v>82</v>
      </c>
    </row>
    <row r="575" spans="1:65" s="13" customFormat="1">
      <c r="B575" s="202"/>
      <c r="C575" s="203"/>
      <c r="D575" s="195" t="s">
        <v>234</v>
      </c>
      <c r="E575" s="204" t="s">
        <v>19</v>
      </c>
      <c r="F575" s="205" t="s">
        <v>776</v>
      </c>
      <c r="G575" s="203"/>
      <c r="H575" s="206">
        <v>161.91</v>
      </c>
      <c r="I575" s="207"/>
      <c r="J575" s="203"/>
      <c r="K575" s="203"/>
      <c r="L575" s="208"/>
      <c r="M575" s="209"/>
      <c r="N575" s="210"/>
      <c r="O575" s="210"/>
      <c r="P575" s="210"/>
      <c r="Q575" s="210"/>
      <c r="R575" s="210"/>
      <c r="S575" s="210"/>
      <c r="T575" s="211"/>
      <c r="AT575" s="212" t="s">
        <v>234</v>
      </c>
      <c r="AU575" s="212" t="s">
        <v>82</v>
      </c>
      <c r="AV575" s="13" t="s">
        <v>82</v>
      </c>
      <c r="AW575" s="13" t="s">
        <v>33</v>
      </c>
      <c r="AX575" s="13" t="s">
        <v>80</v>
      </c>
      <c r="AY575" s="212" t="s">
        <v>221</v>
      </c>
    </row>
    <row r="576" spans="1:65" s="2" customFormat="1" ht="49.15" customHeight="1">
      <c r="A576" s="37"/>
      <c r="B576" s="38"/>
      <c r="C576" s="234" t="s">
        <v>799</v>
      </c>
      <c r="D576" s="234" t="s">
        <v>295</v>
      </c>
      <c r="E576" s="235" t="s">
        <v>800</v>
      </c>
      <c r="F576" s="236" t="s">
        <v>801</v>
      </c>
      <c r="G576" s="237" t="s">
        <v>226</v>
      </c>
      <c r="H576" s="238">
        <v>186.197</v>
      </c>
      <c r="I576" s="239"/>
      <c r="J576" s="240">
        <f>ROUND(I576*H576,2)</f>
        <v>0</v>
      </c>
      <c r="K576" s="236" t="s">
        <v>227</v>
      </c>
      <c r="L576" s="241"/>
      <c r="M576" s="242" t="s">
        <v>19</v>
      </c>
      <c r="N576" s="243" t="s">
        <v>43</v>
      </c>
      <c r="O576" s="67"/>
      <c r="P576" s="191">
        <f>O576*H576</f>
        <v>0</v>
      </c>
      <c r="Q576" s="191">
        <v>5.3E-3</v>
      </c>
      <c r="R576" s="191">
        <f>Q576*H576</f>
        <v>0.9868441</v>
      </c>
      <c r="S576" s="191">
        <v>0</v>
      </c>
      <c r="T576" s="192">
        <f>S576*H576</f>
        <v>0</v>
      </c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R576" s="193" t="s">
        <v>484</v>
      </c>
      <c r="AT576" s="193" t="s">
        <v>295</v>
      </c>
      <c r="AU576" s="193" t="s">
        <v>82</v>
      </c>
      <c r="AY576" s="20" t="s">
        <v>221</v>
      </c>
      <c r="BE576" s="194">
        <f>IF(N576="základní",J576,0)</f>
        <v>0</v>
      </c>
      <c r="BF576" s="194">
        <f>IF(N576="snížená",J576,0)</f>
        <v>0</v>
      </c>
      <c r="BG576" s="194">
        <f>IF(N576="zákl. přenesená",J576,0)</f>
        <v>0</v>
      </c>
      <c r="BH576" s="194">
        <f>IF(N576="sníž. přenesená",J576,0)</f>
        <v>0</v>
      </c>
      <c r="BI576" s="194">
        <f>IF(N576="nulová",J576,0)</f>
        <v>0</v>
      </c>
      <c r="BJ576" s="20" t="s">
        <v>80</v>
      </c>
      <c r="BK576" s="194">
        <f>ROUND(I576*H576,2)</f>
        <v>0</v>
      </c>
      <c r="BL576" s="20" t="s">
        <v>341</v>
      </c>
      <c r="BM576" s="193" t="s">
        <v>802</v>
      </c>
    </row>
    <row r="577" spans="1:65" s="2" customFormat="1" ht="29.25">
      <c r="A577" s="37"/>
      <c r="B577" s="38"/>
      <c r="C577" s="39"/>
      <c r="D577" s="195" t="s">
        <v>230</v>
      </c>
      <c r="E577" s="39"/>
      <c r="F577" s="196" t="s">
        <v>801</v>
      </c>
      <c r="G577" s="39"/>
      <c r="H577" s="39"/>
      <c r="I577" s="197"/>
      <c r="J577" s="39"/>
      <c r="K577" s="39"/>
      <c r="L577" s="42"/>
      <c r="M577" s="198"/>
      <c r="N577" s="199"/>
      <c r="O577" s="67"/>
      <c r="P577" s="67"/>
      <c r="Q577" s="67"/>
      <c r="R577" s="67"/>
      <c r="S577" s="67"/>
      <c r="T577" s="68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T577" s="20" t="s">
        <v>230</v>
      </c>
      <c r="AU577" s="20" t="s">
        <v>82</v>
      </c>
    </row>
    <row r="578" spans="1:65" s="13" customFormat="1">
      <c r="B578" s="202"/>
      <c r="C578" s="203"/>
      <c r="D578" s="195" t="s">
        <v>234</v>
      </c>
      <c r="E578" s="203"/>
      <c r="F578" s="205" t="s">
        <v>803</v>
      </c>
      <c r="G578" s="203"/>
      <c r="H578" s="206">
        <v>186.197</v>
      </c>
      <c r="I578" s="207"/>
      <c r="J578" s="203"/>
      <c r="K578" s="203"/>
      <c r="L578" s="208"/>
      <c r="M578" s="209"/>
      <c r="N578" s="210"/>
      <c r="O578" s="210"/>
      <c r="P578" s="210"/>
      <c r="Q578" s="210"/>
      <c r="R578" s="210"/>
      <c r="S578" s="210"/>
      <c r="T578" s="211"/>
      <c r="AT578" s="212" t="s">
        <v>234</v>
      </c>
      <c r="AU578" s="212" t="s">
        <v>82</v>
      </c>
      <c r="AV578" s="13" t="s">
        <v>82</v>
      </c>
      <c r="AW578" s="13" t="s">
        <v>4</v>
      </c>
      <c r="AX578" s="13" t="s">
        <v>80</v>
      </c>
      <c r="AY578" s="212" t="s">
        <v>221</v>
      </c>
    </row>
    <row r="579" spans="1:65" s="2" customFormat="1" ht="24.2" customHeight="1">
      <c r="A579" s="37"/>
      <c r="B579" s="38"/>
      <c r="C579" s="182" t="s">
        <v>804</v>
      </c>
      <c r="D579" s="182" t="s">
        <v>223</v>
      </c>
      <c r="E579" s="183" t="s">
        <v>805</v>
      </c>
      <c r="F579" s="184" t="s">
        <v>806</v>
      </c>
      <c r="G579" s="185" t="s">
        <v>226</v>
      </c>
      <c r="H579" s="186">
        <v>43.05</v>
      </c>
      <c r="I579" s="187"/>
      <c r="J579" s="188">
        <f>ROUND(I579*H579,2)</f>
        <v>0</v>
      </c>
      <c r="K579" s="184" t="s">
        <v>227</v>
      </c>
      <c r="L579" s="42"/>
      <c r="M579" s="189" t="s">
        <v>19</v>
      </c>
      <c r="N579" s="190" t="s">
        <v>43</v>
      </c>
      <c r="O579" s="67"/>
      <c r="P579" s="191">
        <f>O579*H579</f>
        <v>0</v>
      </c>
      <c r="Q579" s="191">
        <v>3.9825E-4</v>
      </c>
      <c r="R579" s="191">
        <f>Q579*H579</f>
        <v>1.7144662499999998E-2</v>
      </c>
      <c r="S579" s="191">
        <v>0</v>
      </c>
      <c r="T579" s="192">
        <f>S579*H579</f>
        <v>0</v>
      </c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R579" s="193" t="s">
        <v>341</v>
      </c>
      <c r="AT579" s="193" t="s">
        <v>223</v>
      </c>
      <c r="AU579" s="193" t="s">
        <v>82</v>
      </c>
      <c r="AY579" s="20" t="s">
        <v>221</v>
      </c>
      <c r="BE579" s="194">
        <f>IF(N579="základní",J579,0)</f>
        <v>0</v>
      </c>
      <c r="BF579" s="194">
        <f>IF(N579="snížená",J579,0)</f>
        <v>0</v>
      </c>
      <c r="BG579" s="194">
        <f>IF(N579="zákl. přenesená",J579,0)</f>
        <v>0</v>
      </c>
      <c r="BH579" s="194">
        <f>IF(N579="sníž. přenesená",J579,0)</f>
        <v>0</v>
      </c>
      <c r="BI579" s="194">
        <f>IF(N579="nulová",J579,0)</f>
        <v>0</v>
      </c>
      <c r="BJ579" s="20" t="s">
        <v>80</v>
      </c>
      <c r="BK579" s="194">
        <f>ROUND(I579*H579,2)</f>
        <v>0</v>
      </c>
      <c r="BL579" s="20" t="s">
        <v>341</v>
      </c>
      <c r="BM579" s="193" t="s">
        <v>807</v>
      </c>
    </row>
    <row r="580" spans="1:65" s="2" customFormat="1" ht="19.5">
      <c r="A580" s="37"/>
      <c r="B580" s="38"/>
      <c r="C580" s="39"/>
      <c r="D580" s="195" t="s">
        <v>230</v>
      </c>
      <c r="E580" s="39"/>
      <c r="F580" s="196" t="s">
        <v>808</v>
      </c>
      <c r="G580" s="39"/>
      <c r="H580" s="39"/>
      <c r="I580" s="197"/>
      <c r="J580" s="39"/>
      <c r="K580" s="39"/>
      <c r="L580" s="42"/>
      <c r="M580" s="198"/>
      <c r="N580" s="199"/>
      <c r="O580" s="67"/>
      <c r="P580" s="67"/>
      <c r="Q580" s="67"/>
      <c r="R580" s="67"/>
      <c r="S580" s="67"/>
      <c r="T580" s="68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T580" s="20" t="s">
        <v>230</v>
      </c>
      <c r="AU580" s="20" t="s">
        <v>82</v>
      </c>
    </row>
    <row r="581" spans="1:65" s="2" customFormat="1">
      <c r="A581" s="37"/>
      <c r="B581" s="38"/>
      <c r="C581" s="39"/>
      <c r="D581" s="200" t="s">
        <v>232</v>
      </c>
      <c r="E581" s="39"/>
      <c r="F581" s="201" t="s">
        <v>809</v>
      </c>
      <c r="G581" s="39"/>
      <c r="H581" s="39"/>
      <c r="I581" s="197"/>
      <c r="J581" s="39"/>
      <c r="K581" s="39"/>
      <c r="L581" s="42"/>
      <c r="M581" s="198"/>
      <c r="N581" s="199"/>
      <c r="O581" s="67"/>
      <c r="P581" s="67"/>
      <c r="Q581" s="67"/>
      <c r="R581" s="67"/>
      <c r="S581" s="67"/>
      <c r="T581" s="68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T581" s="20" t="s">
        <v>232</v>
      </c>
      <c r="AU581" s="20" t="s">
        <v>82</v>
      </c>
    </row>
    <row r="582" spans="1:65" s="13" customFormat="1">
      <c r="B582" s="202"/>
      <c r="C582" s="203"/>
      <c r="D582" s="195" t="s">
        <v>234</v>
      </c>
      <c r="E582" s="204" t="s">
        <v>19</v>
      </c>
      <c r="F582" s="205" t="s">
        <v>789</v>
      </c>
      <c r="G582" s="203"/>
      <c r="H582" s="206">
        <v>43.05</v>
      </c>
      <c r="I582" s="207"/>
      <c r="J582" s="203"/>
      <c r="K582" s="203"/>
      <c r="L582" s="208"/>
      <c r="M582" s="209"/>
      <c r="N582" s="210"/>
      <c r="O582" s="210"/>
      <c r="P582" s="210"/>
      <c r="Q582" s="210"/>
      <c r="R582" s="210"/>
      <c r="S582" s="210"/>
      <c r="T582" s="211"/>
      <c r="AT582" s="212" t="s">
        <v>234</v>
      </c>
      <c r="AU582" s="212" t="s">
        <v>82</v>
      </c>
      <c r="AV582" s="13" t="s">
        <v>82</v>
      </c>
      <c r="AW582" s="13" t="s">
        <v>33</v>
      </c>
      <c r="AX582" s="13" t="s">
        <v>80</v>
      </c>
      <c r="AY582" s="212" t="s">
        <v>221</v>
      </c>
    </row>
    <row r="583" spans="1:65" s="2" customFormat="1" ht="49.15" customHeight="1">
      <c r="A583" s="37"/>
      <c r="B583" s="38"/>
      <c r="C583" s="234" t="s">
        <v>810</v>
      </c>
      <c r="D583" s="234" t="s">
        <v>295</v>
      </c>
      <c r="E583" s="235" t="s">
        <v>800</v>
      </c>
      <c r="F583" s="236" t="s">
        <v>801</v>
      </c>
      <c r="G583" s="237" t="s">
        <v>226</v>
      </c>
      <c r="H583" s="238">
        <v>51.66</v>
      </c>
      <c r="I583" s="239"/>
      <c r="J583" s="240">
        <f>ROUND(I583*H583,2)</f>
        <v>0</v>
      </c>
      <c r="K583" s="236" t="s">
        <v>227</v>
      </c>
      <c r="L583" s="241"/>
      <c r="M583" s="242" t="s">
        <v>19</v>
      </c>
      <c r="N583" s="243" t="s">
        <v>43</v>
      </c>
      <c r="O583" s="67"/>
      <c r="P583" s="191">
        <f>O583*H583</f>
        <v>0</v>
      </c>
      <c r="Q583" s="191">
        <v>5.3E-3</v>
      </c>
      <c r="R583" s="191">
        <f>Q583*H583</f>
        <v>0.27379799999999999</v>
      </c>
      <c r="S583" s="191">
        <v>0</v>
      </c>
      <c r="T583" s="192">
        <f>S583*H583</f>
        <v>0</v>
      </c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R583" s="193" t="s">
        <v>484</v>
      </c>
      <c r="AT583" s="193" t="s">
        <v>295</v>
      </c>
      <c r="AU583" s="193" t="s">
        <v>82</v>
      </c>
      <c r="AY583" s="20" t="s">
        <v>221</v>
      </c>
      <c r="BE583" s="194">
        <f>IF(N583="základní",J583,0)</f>
        <v>0</v>
      </c>
      <c r="BF583" s="194">
        <f>IF(N583="snížená",J583,0)</f>
        <v>0</v>
      </c>
      <c r="BG583" s="194">
        <f>IF(N583="zákl. přenesená",J583,0)</f>
        <v>0</v>
      </c>
      <c r="BH583" s="194">
        <f>IF(N583="sníž. přenesená",J583,0)</f>
        <v>0</v>
      </c>
      <c r="BI583" s="194">
        <f>IF(N583="nulová",J583,0)</f>
        <v>0</v>
      </c>
      <c r="BJ583" s="20" t="s">
        <v>80</v>
      </c>
      <c r="BK583" s="194">
        <f>ROUND(I583*H583,2)</f>
        <v>0</v>
      </c>
      <c r="BL583" s="20" t="s">
        <v>341</v>
      </c>
      <c r="BM583" s="193" t="s">
        <v>811</v>
      </c>
    </row>
    <row r="584" spans="1:65" s="2" customFormat="1" ht="29.25">
      <c r="A584" s="37"/>
      <c r="B584" s="38"/>
      <c r="C584" s="39"/>
      <c r="D584" s="195" t="s">
        <v>230</v>
      </c>
      <c r="E584" s="39"/>
      <c r="F584" s="196" t="s">
        <v>801</v>
      </c>
      <c r="G584" s="39"/>
      <c r="H584" s="39"/>
      <c r="I584" s="197"/>
      <c r="J584" s="39"/>
      <c r="K584" s="39"/>
      <c r="L584" s="42"/>
      <c r="M584" s="198"/>
      <c r="N584" s="199"/>
      <c r="O584" s="67"/>
      <c r="P584" s="67"/>
      <c r="Q584" s="67"/>
      <c r="R584" s="67"/>
      <c r="S584" s="67"/>
      <c r="T584" s="68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T584" s="20" t="s">
        <v>230</v>
      </c>
      <c r="AU584" s="20" t="s">
        <v>82</v>
      </c>
    </row>
    <row r="585" spans="1:65" s="13" customFormat="1">
      <c r="B585" s="202"/>
      <c r="C585" s="203"/>
      <c r="D585" s="195" t="s">
        <v>234</v>
      </c>
      <c r="E585" s="203"/>
      <c r="F585" s="205" t="s">
        <v>812</v>
      </c>
      <c r="G585" s="203"/>
      <c r="H585" s="206">
        <v>51.66</v>
      </c>
      <c r="I585" s="207"/>
      <c r="J585" s="203"/>
      <c r="K585" s="203"/>
      <c r="L585" s="208"/>
      <c r="M585" s="209"/>
      <c r="N585" s="210"/>
      <c r="O585" s="210"/>
      <c r="P585" s="210"/>
      <c r="Q585" s="210"/>
      <c r="R585" s="210"/>
      <c r="S585" s="210"/>
      <c r="T585" s="211"/>
      <c r="AT585" s="212" t="s">
        <v>234</v>
      </c>
      <c r="AU585" s="212" t="s">
        <v>82</v>
      </c>
      <c r="AV585" s="13" t="s">
        <v>82</v>
      </c>
      <c r="AW585" s="13" t="s">
        <v>4</v>
      </c>
      <c r="AX585" s="13" t="s">
        <v>80</v>
      </c>
      <c r="AY585" s="212" t="s">
        <v>221</v>
      </c>
    </row>
    <row r="586" spans="1:65" s="2" customFormat="1" ht="33" customHeight="1">
      <c r="A586" s="37"/>
      <c r="B586" s="38"/>
      <c r="C586" s="182" t="s">
        <v>813</v>
      </c>
      <c r="D586" s="182" t="s">
        <v>223</v>
      </c>
      <c r="E586" s="183" t="s">
        <v>814</v>
      </c>
      <c r="F586" s="184" t="s">
        <v>815</v>
      </c>
      <c r="G586" s="185" t="s">
        <v>226</v>
      </c>
      <c r="H586" s="186">
        <v>0.56299999999999994</v>
      </c>
      <c r="I586" s="187"/>
      <c r="J586" s="188">
        <f>ROUND(I586*H586,2)</f>
        <v>0</v>
      </c>
      <c r="K586" s="184" t="s">
        <v>227</v>
      </c>
      <c r="L586" s="42"/>
      <c r="M586" s="189" t="s">
        <v>19</v>
      </c>
      <c r="N586" s="190" t="s">
        <v>43</v>
      </c>
      <c r="O586" s="67"/>
      <c r="P586" s="191">
        <f>O586*H586</f>
        <v>0</v>
      </c>
      <c r="Q586" s="191">
        <v>0</v>
      </c>
      <c r="R586" s="191">
        <f>Q586*H586</f>
        <v>0</v>
      </c>
      <c r="S586" s="191">
        <v>0</v>
      </c>
      <c r="T586" s="192">
        <f>S586*H586</f>
        <v>0</v>
      </c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R586" s="193" t="s">
        <v>341</v>
      </c>
      <c r="AT586" s="193" t="s">
        <v>223</v>
      </c>
      <c r="AU586" s="193" t="s">
        <v>82</v>
      </c>
      <c r="AY586" s="20" t="s">
        <v>221</v>
      </c>
      <c r="BE586" s="194">
        <f>IF(N586="základní",J586,0)</f>
        <v>0</v>
      </c>
      <c r="BF586" s="194">
        <f>IF(N586="snížená",J586,0)</f>
        <v>0</v>
      </c>
      <c r="BG586" s="194">
        <f>IF(N586="zákl. přenesená",J586,0)</f>
        <v>0</v>
      </c>
      <c r="BH586" s="194">
        <f>IF(N586="sníž. přenesená",J586,0)</f>
        <v>0</v>
      </c>
      <c r="BI586" s="194">
        <f>IF(N586="nulová",J586,0)</f>
        <v>0</v>
      </c>
      <c r="BJ586" s="20" t="s">
        <v>80</v>
      </c>
      <c r="BK586" s="194">
        <f>ROUND(I586*H586,2)</f>
        <v>0</v>
      </c>
      <c r="BL586" s="20" t="s">
        <v>341</v>
      </c>
      <c r="BM586" s="193" t="s">
        <v>816</v>
      </c>
    </row>
    <row r="587" spans="1:65" s="2" customFormat="1" ht="19.5">
      <c r="A587" s="37"/>
      <c r="B587" s="38"/>
      <c r="C587" s="39"/>
      <c r="D587" s="195" t="s">
        <v>230</v>
      </c>
      <c r="E587" s="39"/>
      <c r="F587" s="196" t="s">
        <v>817</v>
      </c>
      <c r="G587" s="39"/>
      <c r="H587" s="39"/>
      <c r="I587" s="197"/>
      <c r="J587" s="39"/>
      <c r="K587" s="39"/>
      <c r="L587" s="42"/>
      <c r="M587" s="198"/>
      <c r="N587" s="199"/>
      <c r="O587" s="67"/>
      <c r="P587" s="67"/>
      <c r="Q587" s="67"/>
      <c r="R587" s="67"/>
      <c r="S587" s="67"/>
      <c r="T587" s="68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T587" s="20" t="s">
        <v>230</v>
      </c>
      <c r="AU587" s="20" t="s">
        <v>82</v>
      </c>
    </row>
    <row r="588" spans="1:65" s="2" customFormat="1">
      <c r="A588" s="37"/>
      <c r="B588" s="38"/>
      <c r="C588" s="39"/>
      <c r="D588" s="200" t="s">
        <v>232</v>
      </c>
      <c r="E588" s="39"/>
      <c r="F588" s="201" t="s">
        <v>818</v>
      </c>
      <c r="G588" s="39"/>
      <c r="H588" s="39"/>
      <c r="I588" s="197"/>
      <c r="J588" s="39"/>
      <c r="K588" s="39"/>
      <c r="L588" s="42"/>
      <c r="M588" s="198"/>
      <c r="N588" s="199"/>
      <c r="O588" s="67"/>
      <c r="P588" s="67"/>
      <c r="Q588" s="67"/>
      <c r="R588" s="67"/>
      <c r="S588" s="67"/>
      <c r="T588" s="68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T588" s="20" t="s">
        <v>232</v>
      </c>
      <c r="AU588" s="20" t="s">
        <v>82</v>
      </c>
    </row>
    <row r="589" spans="1:65" s="14" customFormat="1">
      <c r="B589" s="213"/>
      <c r="C589" s="214"/>
      <c r="D589" s="195" t="s">
        <v>234</v>
      </c>
      <c r="E589" s="215" t="s">
        <v>19</v>
      </c>
      <c r="F589" s="216" t="s">
        <v>819</v>
      </c>
      <c r="G589" s="214"/>
      <c r="H589" s="215" t="s">
        <v>19</v>
      </c>
      <c r="I589" s="217"/>
      <c r="J589" s="214"/>
      <c r="K589" s="214"/>
      <c r="L589" s="218"/>
      <c r="M589" s="219"/>
      <c r="N589" s="220"/>
      <c r="O589" s="220"/>
      <c r="P589" s="220"/>
      <c r="Q589" s="220"/>
      <c r="R589" s="220"/>
      <c r="S589" s="220"/>
      <c r="T589" s="221"/>
      <c r="AT589" s="222" t="s">
        <v>234</v>
      </c>
      <c r="AU589" s="222" t="s">
        <v>82</v>
      </c>
      <c r="AV589" s="14" t="s">
        <v>80</v>
      </c>
      <c r="AW589" s="14" t="s">
        <v>33</v>
      </c>
      <c r="AX589" s="14" t="s">
        <v>72</v>
      </c>
      <c r="AY589" s="222" t="s">
        <v>221</v>
      </c>
    </row>
    <row r="590" spans="1:65" s="13" customFormat="1">
      <c r="B590" s="202"/>
      <c r="C590" s="203"/>
      <c r="D590" s="195" t="s">
        <v>234</v>
      </c>
      <c r="E590" s="204" t="s">
        <v>19</v>
      </c>
      <c r="F590" s="205" t="s">
        <v>820</v>
      </c>
      <c r="G590" s="203"/>
      <c r="H590" s="206">
        <v>0.56299999999999994</v>
      </c>
      <c r="I590" s="207"/>
      <c r="J590" s="203"/>
      <c r="K590" s="203"/>
      <c r="L590" s="208"/>
      <c r="M590" s="209"/>
      <c r="N590" s="210"/>
      <c r="O590" s="210"/>
      <c r="P590" s="210"/>
      <c r="Q590" s="210"/>
      <c r="R590" s="210"/>
      <c r="S590" s="210"/>
      <c r="T590" s="211"/>
      <c r="AT590" s="212" t="s">
        <v>234</v>
      </c>
      <c r="AU590" s="212" t="s">
        <v>82</v>
      </c>
      <c r="AV590" s="13" t="s">
        <v>82</v>
      </c>
      <c r="AW590" s="13" t="s">
        <v>33</v>
      </c>
      <c r="AX590" s="13" t="s">
        <v>72</v>
      </c>
      <c r="AY590" s="212" t="s">
        <v>221</v>
      </c>
    </row>
    <row r="591" spans="1:65" s="15" customFormat="1">
      <c r="B591" s="223"/>
      <c r="C591" s="224"/>
      <c r="D591" s="195" t="s">
        <v>234</v>
      </c>
      <c r="E591" s="225" t="s">
        <v>19</v>
      </c>
      <c r="F591" s="226" t="s">
        <v>243</v>
      </c>
      <c r="G591" s="224"/>
      <c r="H591" s="227">
        <v>0.56299999999999994</v>
      </c>
      <c r="I591" s="228"/>
      <c r="J591" s="224"/>
      <c r="K591" s="224"/>
      <c r="L591" s="229"/>
      <c r="M591" s="230"/>
      <c r="N591" s="231"/>
      <c r="O591" s="231"/>
      <c r="P591" s="231"/>
      <c r="Q591" s="231"/>
      <c r="R591" s="231"/>
      <c r="S591" s="231"/>
      <c r="T591" s="232"/>
      <c r="AT591" s="233" t="s">
        <v>234</v>
      </c>
      <c r="AU591" s="233" t="s">
        <v>82</v>
      </c>
      <c r="AV591" s="15" t="s">
        <v>228</v>
      </c>
      <c r="AW591" s="15" t="s">
        <v>33</v>
      </c>
      <c r="AX591" s="15" t="s">
        <v>80</v>
      </c>
      <c r="AY591" s="233" t="s">
        <v>221</v>
      </c>
    </row>
    <row r="592" spans="1:65" s="2" customFormat="1" ht="24.2" customHeight="1">
      <c r="A592" s="37"/>
      <c r="B592" s="38"/>
      <c r="C592" s="182" t="s">
        <v>821</v>
      </c>
      <c r="D592" s="182" t="s">
        <v>223</v>
      </c>
      <c r="E592" s="183" t="s">
        <v>822</v>
      </c>
      <c r="F592" s="184" t="s">
        <v>823</v>
      </c>
      <c r="G592" s="185" t="s">
        <v>226</v>
      </c>
      <c r="H592" s="186">
        <v>2.7</v>
      </c>
      <c r="I592" s="187"/>
      <c r="J592" s="188">
        <f>ROUND(I592*H592,2)</f>
        <v>0</v>
      </c>
      <c r="K592" s="184" t="s">
        <v>227</v>
      </c>
      <c r="L592" s="42"/>
      <c r="M592" s="189" t="s">
        <v>19</v>
      </c>
      <c r="N592" s="190" t="s">
        <v>43</v>
      </c>
      <c r="O592" s="67"/>
      <c r="P592" s="191">
        <f>O592*H592</f>
        <v>0</v>
      </c>
      <c r="Q592" s="191">
        <v>0</v>
      </c>
      <c r="R592" s="191">
        <f>Q592*H592</f>
        <v>0</v>
      </c>
      <c r="S592" s="191">
        <v>0</v>
      </c>
      <c r="T592" s="192">
        <f>S592*H592</f>
        <v>0</v>
      </c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R592" s="193" t="s">
        <v>341</v>
      </c>
      <c r="AT592" s="193" t="s">
        <v>223</v>
      </c>
      <c r="AU592" s="193" t="s">
        <v>82</v>
      </c>
      <c r="AY592" s="20" t="s">
        <v>221</v>
      </c>
      <c r="BE592" s="194">
        <f>IF(N592="základní",J592,0)</f>
        <v>0</v>
      </c>
      <c r="BF592" s="194">
        <f>IF(N592="snížená",J592,0)</f>
        <v>0</v>
      </c>
      <c r="BG592" s="194">
        <f>IF(N592="zákl. přenesená",J592,0)</f>
        <v>0</v>
      </c>
      <c r="BH592" s="194">
        <f>IF(N592="sníž. přenesená",J592,0)</f>
        <v>0</v>
      </c>
      <c r="BI592" s="194">
        <f>IF(N592="nulová",J592,0)</f>
        <v>0</v>
      </c>
      <c r="BJ592" s="20" t="s">
        <v>80</v>
      </c>
      <c r="BK592" s="194">
        <f>ROUND(I592*H592,2)</f>
        <v>0</v>
      </c>
      <c r="BL592" s="20" t="s">
        <v>341</v>
      </c>
      <c r="BM592" s="193" t="s">
        <v>824</v>
      </c>
    </row>
    <row r="593" spans="1:65" s="2" customFormat="1" ht="19.5">
      <c r="A593" s="37"/>
      <c r="B593" s="38"/>
      <c r="C593" s="39"/>
      <c r="D593" s="195" t="s">
        <v>230</v>
      </c>
      <c r="E593" s="39"/>
      <c r="F593" s="196" t="s">
        <v>825</v>
      </c>
      <c r="G593" s="39"/>
      <c r="H593" s="39"/>
      <c r="I593" s="197"/>
      <c r="J593" s="39"/>
      <c r="K593" s="39"/>
      <c r="L593" s="42"/>
      <c r="M593" s="198"/>
      <c r="N593" s="199"/>
      <c r="O593" s="67"/>
      <c r="P593" s="67"/>
      <c r="Q593" s="67"/>
      <c r="R593" s="67"/>
      <c r="S593" s="67"/>
      <c r="T593" s="68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T593" s="20" t="s">
        <v>230</v>
      </c>
      <c r="AU593" s="20" t="s">
        <v>82</v>
      </c>
    </row>
    <row r="594" spans="1:65" s="2" customFormat="1">
      <c r="A594" s="37"/>
      <c r="B594" s="38"/>
      <c r="C594" s="39"/>
      <c r="D594" s="200" t="s">
        <v>232</v>
      </c>
      <c r="E594" s="39"/>
      <c r="F594" s="201" t="s">
        <v>826</v>
      </c>
      <c r="G594" s="39"/>
      <c r="H594" s="39"/>
      <c r="I594" s="197"/>
      <c r="J594" s="39"/>
      <c r="K594" s="39"/>
      <c r="L594" s="42"/>
      <c r="M594" s="198"/>
      <c r="N594" s="199"/>
      <c r="O594" s="67"/>
      <c r="P594" s="67"/>
      <c r="Q594" s="67"/>
      <c r="R594" s="67"/>
      <c r="S594" s="67"/>
      <c r="T594" s="68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T594" s="20" t="s">
        <v>232</v>
      </c>
      <c r="AU594" s="20" t="s">
        <v>82</v>
      </c>
    </row>
    <row r="595" spans="1:65" s="14" customFormat="1">
      <c r="B595" s="213"/>
      <c r="C595" s="214"/>
      <c r="D595" s="195" t="s">
        <v>234</v>
      </c>
      <c r="E595" s="215" t="s">
        <v>19</v>
      </c>
      <c r="F595" s="216" t="s">
        <v>819</v>
      </c>
      <c r="G595" s="214"/>
      <c r="H595" s="215" t="s">
        <v>19</v>
      </c>
      <c r="I595" s="217"/>
      <c r="J595" s="214"/>
      <c r="K595" s="214"/>
      <c r="L595" s="218"/>
      <c r="M595" s="219"/>
      <c r="N595" s="220"/>
      <c r="O595" s="220"/>
      <c r="P595" s="220"/>
      <c r="Q595" s="220"/>
      <c r="R595" s="220"/>
      <c r="S595" s="220"/>
      <c r="T595" s="221"/>
      <c r="AT595" s="222" t="s">
        <v>234</v>
      </c>
      <c r="AU595" s="222" t="s">
        <v>82</v>
      </c>
      <c r="AV595" s="14" t="s">
        <v>80</v>
      </c>
      <c r="AW595" s="14" t="s">
        <v>33</v>
      </c>
      <c r="AX595" s="14" t="s">
        <v>72</v>
      </c>
      <c r="AY595" s="222" t="s">
        <v>221</v>
      </c>
    </row>
    <row r="596" spans="1:65" s="13" customFormat="1">
      <c r="B596" s="202"/>
      <c r="C596" s="203"/>
      <c r="D596" s="195" t="s">
        <v>234</v>
      </c>
      <c r="E596" s="204" t="s">
        <v>19</v>
      </c>
      <c r="F596" s="205" t="s">
        <v>827</v>
      </c>
      <c r="G596" s="203"/>
      <c r="H596" s="206">
        <v>2.7</v>
      </c>
      <c r="I596" s="207"/>
      <c r="J596" s="203"/>
      <c r="K596" s="203"/>
      <c r="L596" s="208"/>
      <c r="M596" s="209"/>
      <c r="N596" s="210"/>
      <c r="O596" s="210"/>
      <c r="P596" s="210"/>
      <c r="Q596" s="210"/>
      <c r="R596" s="210"/>
      <c r="S596" s="210"/>
      <c r="T596" s="211"/>
      <c r="AT596" s="212" t="s">
        <v>234</v>
      </c>
      <c r="AU596" s="212" t="s">
        <v>82</v>
      </c>
      <c r="AV596" s="13" t="s">
        <v>82</v>
      </c>
      <c r="AW596" s="13" t="s">
        <v>33</v>
      </c>
      <c r="AX596" s="13" t="s">
        <v>72</v>
      </c>
      <c r="AY596" s="212" t="s">
        <v>221</v>
      </c>
    </row>
    <row r="597" spans="1:65" s="15" customFormat="1">
      <c r="B597" s="223"/>
      <c r="C597" s="224"/>
      <c r="D597" s="195" t="s">
        <v>234</v>
      </c>
      <c r="E597" s="225" t="s">
        <v>19</v>
      </c>
      <c r="F597" s="226" t="s">
        <v>243</v>
      </c>
      <c r="G597" s="224"/>
      <c r="H597" s="227">
        <v>2.7</v>
      </c>
      <c r="I597" s="228"/>
      <c r="J597" s="224"/>
      <c r="K597" s="224"/>
      <c r="L597" s="229"/>
      <c r="M597" s="230"/>
      <c r="N597" s="231"/>
      <c r="O597" s="231"/>
      <c r="P597" s="231"/>
      <c r="Q597" s="231"/>
      <c r="R597" s="231"/>
      <c r="S597" s="231"/>
      <c r="T597" s="232"/>
      <c r="AT597" s="233" t="s">
        <v>234</v>
      </c>
      <c r="AU597" s="233" t="s">
        <v>82</v>
      </c>
      <c r="AV597" s="15" t="s">
        <v>228</v>
      </c>
      <c r="AW597" s="15" t="s">
        <v>33</v>
      </c>
      <c r="AX597" s="15" t="s">
        <v>80</v>
      </c>
      <c r="AY597" s="233" t="s">
        <v>221</v>
      </c>
    </row>
    <row r="598" spans="1:65" s="2" customFormat="1" ht="37.9" customHeight="1">
      <c r="A598" s="37"/>
      <c r="B598" s="38"/>
      <c r="C598" s="234" t="s">
        <v>828</v>
      </c>
      <c r="D598" s="234" t="s">
        <v>295</v>
      </c>
      <c r="E598" s="235" t="s">
        <v>829</v>
      </c>
      <c r="F598" s="236" t="s">
        <v>830</v>
      </c>
      <c r="G598" s="237" t="s">
        <v>831</v>
      </c>
      <c r="H598" s="238">
        <v>3.8250000000000002</v>
      </c>
      <c r="I598" s="239"/>
      <c r="J598" s="240">
        <f>ROUND(I598*H598,2)</f>
        <v>0</v>
      </c>
      <c r="K598" s="236" t="s">
        <v>632</v>
      </c>
      <c r="L598" s="241"/>
      <c r="M598" s="242" t="s">
        <v>19</v>
      </c>
      <c r="N598" s="243" t="s">
        <v>43</v>
      </c>
      <c r="O598" s="67"/>
      <c r="P598" s="191">
        <f>O598*H598</f>
        <v>0</v>
      </c>
      <c r="Q598" s="191">
        <v>0</v>
      </c>
      <c r="R598" s="191">
        <f>Q598*H598</f>
        <v>0</v>
      </c>
      <c r="S598" s="191">
        <v>0</v>
      </c>
      <c r="T598" s="192">
        <f>S598*H598</f>
        <v>0</v>
      </c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R598" s="193" t="s">
        <v>484</v>
      </c>
      <c r="AT598" s="193" t="s">
        <v>295</v>
      </c>
      <c r="AU598" s="193" t="s">
        <v>82</v>
      </c>
      <c r="AY598" s="20" t="s">
        <v>221</v>
      </c>
      <c r="BE598" s="194">
        <f>IF(N598="základní",J598,0)</f>
        <v>0</v>
      </c>
      <c r="BF598" s="194">
        <f>IF(N598="snížená",J598,0)</f>
        <v>0</v>
      </c>
      <c r="BG598" s="194">
        <f>IF(N598="zákl. přenesená",J598,0)</f>
        <v>0</v>
      </c>
      <c r="BH598" s="194">
        <f>IF(N598="sníž. přenesená",J598,0)</f>
        <v>0</v>
      </c>
      <c r="BI598" s="194">
        <f>IF(N598="nulová",J598,0)</f>
        <v>0</v>
      </c>
      <c r="BJ598" s="20" t="s">
        <v>80</v>
      </c>
      <c r="BK598" s="194">
        <f>ROUND(I598*H598,2)</f>
        <v>0</v>
      </c>
      <c r="BL598" s="20" t="s">
        <v>341</v>
      </c>
      <c r="BM598" s="193" t="s">
        <v>832</v>
      </c>
    </row>
    <row r="599" spans="1:65" s="2" customFormat="1" ht="19.5">
      <c r="A599" s="37"/>
      <c r="B599" s="38"/>
      <c r="C599" s="39"/>
      <c r="D599" s="195" t="s">
        <v>230</v>
      </c>
      <c r="E599" s="39"/>
      <c r="F599" s="196" t="s">
        <v>830</v>
      </c>
      <c r="G599" s="39"/>
      <c r="H599" s="39"/>
      <c r="I599" s="197"/>
      <c r="J599" s="39"/>
      <c r="K599" s="39"/>
      <c r="L599" s="42"/>
      <c r="M599" s="198"/>
      <c r="N599" s="199"/>
      <c r="O599" s="67"/>
      <c r="P599" s="67"/>
      <c r="Q599" s="67"/>
      <c r="R599" s="67"/>
      <c r="S599" s="67"/>
      <c r="T599" s="68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T599" s="20" t="s">
        <v>230</v>
      </c>
      <c r="AU599" s="20" t="s">
        <v>82</v>
      </c>
    </row>
    <row r="600" spans="1:65" s="14" customFormat="1">
      <c r="B600" s="213"/>
      <c r="C600" s="214"/>
      <c r="D600" s="195" t="s">
        <v>234</v>
      </c>
      <c r="E600" s="215" t="s">
        <v>19</v>
      </c>
      <c r="F600" s="216" t="s">
        <v>819</v>
      </c>
      <c r="G600" s="214"/>
      <c r="H600" s="215" t="s">
        <v>19</v>
      </c>
      <c r="I600" s="217"/>
      <c r="J600" s="214"/>
      <c r="K600" s="214"/>
      <c r="L600" s="218"/>
      <c r="M600" s="219"/>
      <c r="N600" s="220"/>
      <c r="O600" s="220"/>
      <c r="P600" s="220"/>
      <c r="Q600" s="220"/>
      <c r="R600" s="220"/>
      <c r="S600" s="220"/>
      <c r="T600" s="221"/>
      <c r="AT600" s="222" t="s">
        <v>234</v>
      </c>
      <c r="AU600" s="222" t="s">
        <v>82</v>
      </c>
      <c r="AV600" s="14" t="s">
        <v>80</v>
      </c>
      <c r="AW600" s="14" t="s">
        <v>33</v>
      </c>
      <c r="AX600" s="14" t="s">
        <v>72</v>
      </c>
      <c r="AY600" s="222" t="s">
        <v>221</v>
      </c>
    </row>
    <row r="601" spans="1:65" s="13" customFormat="1">
      <c r="B601" s="202"/>
      <c r="C601" s="203"/>
      <c r="D601" s="195" t="s">
        <v>234</v>
      </c>
      <c r="E601" s="204" t="s">
        <v>19</v>
      </c>
      <c r="F601" s="205" t="s">
        <v>833</v>
      </c>
      <c r="G601" s="203"/>
      <c r="H601" s="206">
        <v>1.125</v>
      </c>
      <c r="I601" s="207"/>
      <c r="J601" s="203"/>
      <c r="K601" s="203"/>
      <c r="L601" s="208"/>
      <c r="M601" s="209"/>
      <c r="N601" s="210"/>
      <c r="O601" s="210"/>
      <c r="P601" s="210"/>
      <c r="Q601" s="210"/>
      <c r="R601" s="210"/>
      <c r="S601" s="210"/>
      <c r="T601" s="211"/>
      <c r="AT601" s="212" t="s">
        <v>234</v>
      </c>
      <c r="AU601" s="212" t="s">
        <v>82</v>
      </c>
      <c r="AV601" s="13" t="s">
        <v>82</v>
      </c>
      <c r="AW601" s="13" t="s">
        <v>33</v>
      </c>
      <c r="AX601" s="13" t="s">
        <v>72</v>
      </c>
      <c r="AY601" s="212" t="s">
        <v>221</v>
      </c>
    </row>
    <row r="602" spans="1:65" s="13" customFormat="1">
      <c r="B602" s="202"/>
      <c r="C602" s="203"/>
      <c r="D602" s="195" t="s">
        <v>234</v>
      </c>
      <c r="E602" s="204" t="s">
        <v>19</v>
      </c>
      <c r="F602" s="205" t="s">
        <v>834</v>
      </c>
      <c r="G602" s="203"/>
      <c r="H602" s="206">
        <v>2.7</v>
      </c>
      <c r="I602" s="207"/>
      <c r="J602" s="203"/>
      <c r="K602" s="203"/>
      <c r="L602" s="208"/>
      <c r="M602" s="209"/>
      <c r="N602" s="210"/>
      <c r="O602" s="210"/>
      <c r="P602" s="210"/>
      <c r="Q602" s="210"/>
      <c r="R602" s="210"/>
      <c r="S602" s="210"/>
      <c r="T602" s="211"/>
      <c r="AT602" s="212" t="s">
        <v>234</v>
      </c>
      <c r="AU602" s="212" t="s">
        <v>82</v>
      </c>
      <c r="AV602" s="13" t="s">
        <v>82</v>
      </c>
      <c r="AW602" s="13" t="s">
        <v>33</v>
      </c>
      <c r="AX602" s="13" t="s">
        <v>72</v>
      </c>
      <c r="AY602" s="212" t="s">
        <v>221</v>
      </c>
    </row>
    <row r="603" spans="1:65" s="15" customFormat="1">
      <c r="B603" s="223"/>
      <c r="C603" s="224"/>
      <c r="D603" s="195" t="s">
        <v>234</v>
      </c>
      <c r="E603" s="225" t="s">
        <v>19</v>
      </c>
      <c r="F603" s="226" t="s">
        <v>243</v>
      </c>
      <c r="G603" s="224"/>
      <c r="H603" s="227">
        <v>3.8250000000000002</v>
      </c>
      <c r="I603" s="228"/>
      <c r="J603" s="224"/>
      <c r="K603" s="224"/>
      <c r="L603" s="229"/>
      <c r="M603" s="230"/>
      <c r="N603" s="231"/>
      <c r="O603" s="231"/>
      <c r="P603" s="231"/>
      <c r="Q603" s="231"/>
      <c r="R603" s="231"/>
      <c r="S603" s="231"/>
      <c r="T603" s="232"/>
      <c r="AT603" s="233" t="s">
        <v>234</v>
      </c>
      <c r="AU603" s="233" t="s">
        <v>82</v>
      </c>
      <c r="AV603" s="15" t="s">
        <v>228</v>
      </c>
      <c r="AW603" s="15" t="s">
        <v>33</v>
      </c>
      <c r="AX603" s="15" t="s">
        <v>80</v>
      </c>
      <c r="AY603" s="233" t="s">
        <v>221</v>
      </c>
    </row>
    <row r="604" spans="1:65" s="2" customFormat="1" ht="24.2" customHeight="1">
      <c r="A604" s="37"/>
      <c r="B604" s="38"/>
      <c r="C604" s="182" t="s">
        <v>835</v>
      </c>
      <c r="D604" s="182" t="s">
        <v>223</v>
      </c>
      <c r="E604" s="183" t="s">
        <v>836</v>
      </c>
      <c r="F604" s="184" t="s">
        <v>837</v>
      </c>
      <c r="G604" s="185" t="s">
        <v>226</v>
      </c>
      <c r="H604" s="186">
        <v>339.29599999999999</v>
      </c>
      <c r="I604" s="187"/>
      <c r="J604" s="188">
        <f>ROUND(I604*H604,2)</f>
        <v>0</v>
      </c>
      <c r="K604" s="184" t="s">
        <v>227</v>
      </c>
      <c r="L604" s="42"/>
      <c r="M604" s="189" t="s">
        <v>19</v>
      </c>
      <c r="N604" s="190" t="s">
        <v>43</v>
      </c>
      <c r="O604" s="67"/>
      <c r="P604" s="191">
        <f>O604*H604</f>
        <v>0</v>
      </c>
      <c r="Q604" s="191">
        <v>0</v>
      </c>
      <c r="R604" s="191">
        <f>Q604*H604</f>
        <v>0</v>
      </c>
      <c r="S604" s="191">
        <v>0</v>
      </c>
      <c r="T604" s="192">
        <f>S604*H604</f>
        <v>0</v>
      </c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R604" s="193" t="s">
        <v>341</v>
      </c>
      <c r="AT604" s="193" t="s">
        <v>223</v>
      </c>
      <c r="AU604" s="193" t="s">
        <v>82</v>
      </c>
      <c r="AY604" s="20" t="s">
        <v>221</v>
      </c>
      <c r="BE604" s="194">
        <f>IF(N604="základní",J604,0)</f>
        <v>0</v>
      </c>
      <c r="BF604" s="194">
        <f>IF(N604="snížená",J604,0)</f>
        <v>0</v>
      </c>
      <c r="BG604" s="194">
        <f>IF(N604="zákl. přenesená",J604,0)</f>
        <v>0</v>
      </c>
      <c r="BH604" s="194">
        <f>IF(N604="sníž. přenesená",J604,0)</f>
        <v>0</v>
      </c>
      <c r="BI604" s="194">
        <f>IF(N604="nulová",J604,0)</f>
        <v>0</v>
      </c>
      <c r="BJ604" s="20" t="s">
        <v>80</v>
      </c>
      <c r="BK604" s="194">
        <f>ROUND(I604*H604,2)</f>
        <v>0</v>
      </c>
      <c r="BL604" s="20" t="s">
        <v>341</v>
      </c>
      <c r="BM604" s="193" t="s">
        <v>838</v>
      </c>
    </row>
    <row r="605" spans="1:65" s="2" customFormat="1" ht="19.5">
      <c r="A605" s="37"/>
      <c r="B605" s="38"/>
      <c r="C605" s="39"/>
      <c r="D605" s="195" t="s">
        <v>230</v>
      </c>
      <c r="E605" s="39"/>
      <c r="F605" s="196" t="s">
        <v>839</v>
      </c>
      <c r="G605" s="39"/>
      <c r="H605" s="39"/>
      <c r="I605" s="197"/>
      <c r="J605" s="39"/>
      <c r="K605" s="39"/>
      <c r="L605" s="42"/>
      <c r="M605" s="198"/>
      <c r="N605" s="199"/>
      <c r="O605" s="67"/>
      <c r="P605" s="67"/>
      <c r="Q605" s="67"/>
      <c r="R605" s="67"/>
      <c r="S605" s="67"/>
      <c r="T605" s="68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T605" s="20" t="s">
        <v>230</v>
      </c>
      <c r="AU605" s="20" t="s">
        <v>82</v>
      </c>
    </row>
    <row r="606" spans="1:65" s="2" customFormat="1">
      <c r="A606" s="37"/>
      <c r="B606" s="38"/>
      <c r="C606" s="39"/>
      <c r="D606" s="200" t="s">
        <v>232</v>
      </c>
      <c r="E606" s="39"/>
      <c r="F606" s="201" t="s">
        <v>840</v>
      </c>
      <c r="G606" s="39"/>
      <c r="H606" s="39"/>
      <c r="I606" s="197"/>
      <c r="J606" s="39"/>
      <c r="K606" s="39"/>
      <c r="L606" s="42"/>
      <c r="M606" s="198"/>
      <c r="N606" s="199"/>
      <c r="O606" s="67"/>
      <c r="P606" s="67"/>
      <c r="Q606" s="67"/>
      <c r="R606" s="67"/>
      <c r="S606" s="67"/>
      <c r="T606" s="68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T606" s="20" t="s">
        <v>232</v>
      </c>
      <c r="AU606" s="20" t="s">
        <v>82</v>
      </c>
    </row>
    <row r="607" spans="1:65" s="14" customFormat="1">
      <c r="B607" s="213"/>
      <c r="C607" s="214"/>
      <c r="D607" s="195" t="s">
        <v>234</v>
      </c>
      <c r="E607" s="215" t="s">
        <v>19</v>
      </c>
      <c r="F607" s="216" t="s">
        <v>412</v>
      </c>
      <c r="G607" s="214"/>
      <c r="H607" s="215" t="s">
        <v>19</v>
      </c>
      <c r="I607" s="217"/>
      <c r="J607" s="214"/>
      <c r="K607" s="214"/>
      <c r="L607" s="218"/>
      <c r="M607" s="219"/>
      <c r="N607" s="220"/>
      <c r="O607" s="220"/>
      <c r="P607" s="220"/>
      <c r="Q607" s="220"/>
      <c r="R607" s="220"/>
      <c r="S607" s="220"/>
      <c r="T607" s="221"/>
      <c r="AT607" s="222" t="s">
        <v>234</v>
      </c>
      <c r="AU607" s="222" t="s">
        <v>82</v>
      </c>
      <c r="AV607" s="14" t="s">
        <v>80</v>
      </c>
      <c r="AW607" s="14" t="s">
        <v>33</v>
      </c>
      <c r="AX607" s="14" t="s">
        <v>72</v>
      </c>
      <c r="AY607" s="222" t="s">
        <v>221</v>
      </c>
    </row>
    <row r="608" spans="1:65" s="13" customFormat="1">
      <c r="B608" s="202"/>
      <c r="C608" s="203"/>
      <c r="D608" s="195" t="s">
        <v>234</v>
      </c>
      <c r="E608" s="204" t="s">
        <v>19</v>
      </c>
      <c r="F608" s="205" t="s">
        <v>413</v>
      </c>
      <c r="G608" s="203"/>
      <c r="H608" s="206">
        <v>8.3699999999999992</v>
      </c>
      <c r="I608" s="207"/>
      <c r="J608" s="203"/>
      <c r="K608" s="203"/>
      <c r="L608" s="208"/>
      <c r="M608" s="209"/>
      <c r="N608" s="210"/>
      <c r="O608" s="210"/>
      <c r="P608" s="210"/>
      <c r="Q608" s="210"/>
      <c r="R608" s="210"/>
      <c r="S608" s="210"/>
      <c r="T608" s="211"/>
      <c r="AT608" s="212" t="s">
        <v>234</v>
      </c>
      <c r="AU608" s="212" t="s">
        <v>82</v>
      </c>
      <c r="AV608" s="13" t="s">
        <v>82</v>
      </c>
      <c r="AW608" s="13" t="s">
        <v>33</v>
      </c>
      <c r="AX608" s="13" t="s">
        <v>72</v>
      </c>
      <c r="AY608" s="212" t="s">
        <v>221</v>
      </c>
    </row>
    <row r="609" spans="2:51" s="14" customFormat="1">
      <c r="B609" s="213"/>
      <c r="C609" s="214"/>
      <c r="D609" s="195" t="s">
        <v>234</v>
      </c>
      <c r="E609" s="215" t="s">
        <v>19</v>
      </c>
      <c r="F609" s="216" t="s">
        <v>414</v>
      </c>
      <c r="G609" s="214"/>
      <c r="H609" s="215" t="s">
        <v>19</v>
      </c>
      <c r="I609" s="217"/>
      <c r="J609" s="214"/>
      <c r="K609" s="214"/>
      <c r="L609" s="218"/>
      <c r="M609" s="219"/>
      <c r="N609" s="220"/>
      <c r="O609" s="220"/>
      <c r="P609" s="220"/>
      <c r="Q609" s="220"/>
      <c r="R609" s="220"/>
      <c r="S609" s="220"/>
      <c r="T609" s="221"/>
      <c r="AT609" s="222" t="s">
        <v>234</v>
      </c>
      <c r="AU609" s="222" t="s">
        <v>82</v>
      </c>
      <c r="AV609" s="14" t="s">
        <v>80</v>
      </c>
      <c r="AW609" s="14" t="s">
        <v>33</v>
      </c>
      <c r="AX609" s="14" t="s">
        <v>72</v>
      </c>
      <c r="AY609" s="222" t="s">
        <v>221</v>
      </c>
    </row>
    <row r="610" spans="2:51" s="13" customFormat="1">
      <c r="B610" s="202"/>
      <c r="C610" s="203"/>
      <c r="D610" s="195" t="s">
        <v>234</v>
      </c>
      <c r="E610" s="204" t="s">
        <v>19</v>
      </c>
      <c r="F610" s="205" t="s">
        <v>415</v>
      </c>
      <c r="G610" s="203"/>
      <c r="H610" s="206">
        <v>4.16</v>
      </c>
      <c r="I610" s="207"/>
      <c r="J610" s="203"/>
      <c r="K610" s="203"/>
      <c r="L610" s="208"/>
      <c r="M610" s="209"/>
      <c r="N610" s="210"/>
      <c r="O610" s="210"/>
      <c r="P610" s="210"/>
      <c r="Q610" s="210"/>
      <c r="R610" s="210"/>
      <c r="S610" s="210"/>
      <c r="T610" s="211"/>
      <c r="AT610" s="212" t="s">
        <v>234</v>
      </c>
      <c r="AU610" s="212" t="s">
        <v>82</v>
      </c>
      <c r="AV610" s="13" t="s">
        <v>82</v>
      </c>
      <c r="AW610" s="13" t="s">
        <v>33</v>
      </c>
      <c r="AX610" s="13" t="s">
        <v>72</v>
      </c>
      <c r="AY610" s="212" t="s">
        <v>221</v>
      </c>
    </row>
    <row r="611" spans="2:51" s="14" customFormat="1">
      <c r="B611" s="213"/>
      <c r="C611" s="214"/>
      <c r="D611" s="195" t="s">
        <v>234</v>
      </c>
      <c r="E611" s="215" t="s">
        <v>19</v>
      </c>
      <c r="F611" s="216" t="s">
        <v>416</v>
      </c>
      <c r="G611" s="214"/>
      <c r="H611" s="215" t="s">
        <v>19</v>
      </c>
      <c r="I611" s="217"/>
      <c r="J611" s="214"/>
      <c r="K611" s="214"/>
      <c r="L611" s="218"/>
      <c r="M611" s="219"/>
      <c r="N611" s="220"/>
      <c r="O611" s="220"/>
      <c r="P611" s="220"/>
      <c r="Q611" s="220"/>
      <c r="R611" s="220"/>
      <c r="S611" s="220"/>
      <c r="T611" s="221"/>
      <c r="AT611" s="222" t="s">
        <v>234</v>
      </c>
      <c r="AU611" s="222" t="s">
        <v>82</v>
      </c>
      <c r="AV611" s="14" t="s">
        <v>80</v>
      </c>
      <c r="AW611" s="14" t="s">
        <v>33</v>
      </c>
      <c r="AX611" s="14" t="s">
        <v>72</v>
      </c>
      <c r="AY611" s="222" t="s">
        <v>221</v>
      </c>
    </row>
    <row r="612" spans="2:51" s="13" customFormat="1">
      <c r="B612" s="202"/>
      <c r="C612" s="203"/>
      <c r="D612" s="195" t="s">
        <v>234</v>
      </c>
      <c r="E612" s="204" t="s">
        <v>19</v>
      </c>
      <c r="F612" s="205" t="s">
        <v>417</v>
      </c>
      <c r="G612" s="203"/>
      <c r="H612" s="206">
        <v>7.8</v>
      </c>
      <c r="I612" s="207"/>
      <c r="J612" s="203"/>
      <c r="K612" s="203"/>
      <c r="L612" s="208"/>
      <c r="M612" s="209"/>
      <c r="N612" s="210"/>
      <c r="O612" s="210"/>
      <c r="P612" s="210"/>
      <c r="Q612" s="210"/>
      <c r="R612" s="210"/>
      <c r="S612" s="210"/>
      <c r="T612" s="211"/>
      <c r="AT612" s="212" t="s">
        <v>234</v>
      </c>
      <c r="AU612" s="212" t="s">
        <v>82</v>
      </c>
      <c r="AV612" s="13" t="s">
        <v>82</v>
      </c>
      <c r="AW612" s="13" t="s">
        <v>33</v>
      </c>
      <c r="AX612" s="13" t="s">
        <v>72</v>
      </c>
      <c r="AY612" s="212" t="s">
        <v>221</v>
      </c>
    </row>
    <row r="613" spans="2:51" s="14" customFormat="1">
      <c r="B613" s="213"/>
      <c r="C613" s="214"/>
      <c r="D613" s="195" t="s">
        <v>234</v>
      </c>
      <c r="E613" s="215" t="s">
        <v>19</v>
      </c>
      <c r="F613" s="216" t="s">
        <v>418</v>
      </c>
      <c r="G613" s="214"/>
      <c r="H613" s="215" t="s">
        <v>19</v>
      </c>
      <c r="I613" s="217"/>
      <c r="J613" s="214"/>
      <c r="K613" s="214"/>
      <c r="L613" s="218"/>
      <c r="M613" s="219"/>
      <c r="N613" s="220"/>
      <c r="O613" s="220"/>
      <c r="P613" s="220"/>
      <c r="Q613" s="220"/>
      <c r="R613" s="220"/>
      <c r="S613" s="220"/>
      <c r="T613" s="221"/>
      <c r="AT613" s="222" t="s">
        <v>234</v>
      </c>
      <c r="AU613" s="222" t="s">
        <v>82</v>
      </c>
      <c r="AV613" s="14" t="s">
        <v>80</v>
      </c>
      <c r="AW613" s="14" t="s">
        <v>33</v>
      </c>
      <c r="AX613" s="14" t="s">
        <v>72</v>
      </c>
      <c r="AY613" s="222" t="s">
        <v>221</v>
      </c>
    </row>
    <row r="614" spans="2:51" s="13" customFormat="1">
      <c r="B614" s="202"/>
      <c r="C614" s="203"/>
      <c r="D614" s="195" t="s">
        <v>234</v>
      </c>
      <c r="E614" s="204" t="s">
        <v>19</v>
      </c>
      <c r="F614" s="205" t="s">
        <v>419</v>
      </c>
      <c r="G614" s="203"/>
      <c r="H614" s="206">
        <v>13.76</v>
      </c>
      <c r="I614" s="207"/>
      <c r="J614" s="203"/>
      <c r="K614" s="203"/>
      <c r="L614" s="208"/>
      <c r="M614" s="209"/>
      <c r="N614" s="210"/>
      <c r="O614" s="210"/>
      <c r="P614" s="210"/>
      <c r="Q614" s="210"/>
      <c r="R614" s="210"/>
      <c r="S614" s="210"/>
      <c r="T614" s="211"/>
      <c r="AT614" s="212" t="s">
        <v>234</v>
      </c>
      <c r="AU614" s="212" t="s">
        <v>82</v>
      </c>
      <c r="AV614" s="13" t="s">
        <v>82</v>
      </c>
      <c r="AW614" s="13" t="s">
        <v>33</v>
      </c>
      <c r="AX614" s="13" t="s">
        <v>72</v>
      </c>
      <c r="AY614" s="212" t="s">
        <v>221</v>
      </c>
    </row>
    <row r="615" spans="2:51" s="14" customFormat="1">
      <c r="B615" s="213"/>
      <c r="C615" s="214"/>
      <c r="D615" s="195" t="s">
        <v>234</v>
      </c>
      <c r="E615" s="215" t="s">
        <v>19</v>
      </c>
      <c r="F615" s="216" t="s">
        <v>420</v>
      </c>
      <c r="G615" s="214"/>
      <c r="H615" s="215" t="s">
        <v>19</v>
      </c>
      <c r="I615" s="217"/>
      <c r="J615" s="214"/>
      <c r="K615" s="214"/>
      <c r="L615" s="218"/>
      <c r="M615" s="219"/>
      <c r="N615" s="220"/>
      <c r="O615" s="220"/>
      <c r="P615" s="220"/>
      <c r="Q615" s="220"/>
      <c r="R615" s="220"/>
      <c r="S615" s="220"/>
      <c r="T615" s="221"/>
      <c r="AT615" s="222" t="s">
        <v>234</v>
      </c>
      <c r="AU615" s="222" t="s">
        <v>82</v>
      </c>
      <c r="AV615" s="14" t="s">
        <v>80</v>
      </c>
      <c r="AW615" s="14" t="s">
        <v>33</v>
      </c>
      <c r="AX615" s="14" t="s">
        <v>72</v>
      </c>
      <c r="AY615" s="222" t="s">
        <v>221</v>
      </c>
    </row>
    <row r="616" spans="2:51" s="13" customFormat="1">
      <c r="B616" s="202"/>
      <c r="C616" s="203"/>
      <c r="D616" s="195" t="s">
        <v>234</v>
      </c>
      <c r="E616" s="204" t="s">
        <v>19</v>
      </c>
      <c r="F616" s="205" t="s">
        <v>421</v>
      </c>
      <c r="G616" s="203"/>
      <c r="H616" s="206">
        <v>8.42</v>
      </c>
      <c r="I616" s="207"/>
      <c r="J616" s="203"/>
      <c r="K616" s="203"/>
      <c r="L616" s="208"/>
      <c r="M616" s="209"/>
      <c r="N616" s="210"/>
      <c r="O616" s="210"/>
      <c r="P616" s="210"/>
      <c r="Q616" s="210"/>
      <c r="R616" s="210"/>
      <c r="S616" s="210"/>
      <c r="T616" s="211"/>
      <c r="AT616" s="212" t="s">
        <v>234</v>
      </c>
      <c r="AU616" s="212" t="s">
        <v>82</v>
      </c>
      <c r="AV616" s="13" t="s">
        <v>82</v>
      </c>
      <c r="AW616" s="13" t="s">
        <v>33</v>
      </c>
      <c r="AX616" s="13" t="s">
        <v>72</v>
      </c>
      <c r="AY616" s="212" t="s">
        <v>221</v>
      </c>
    </row>
    <row r="617" spans="2:51" s="14" customFormat="1">
      <c r="B617" s="213"/>
      <c r="C617" s="214"/>
      <c r="D617" s="195" t="s">
        <v>234</v>
      </c>
      <c r="E617" s="215" t="s">
        <v>19</v>
      </c>
      <c r="F617" s="216" t="s">
        <v>442</v>
      </c>
      <c r="G617" s="214"/>
      <c r="H617" s="215" t="s">
        <v>19</v>
      </c>
      <c r="I617" s="217"/>
      <c r="J617" s="214"/>
      <c r="K617" s="214"/>
      <c r="L617" s="218"/>
      <c r="M617" s="219"/>
      <c r="N617" s="220"/>
      <c r="O617" s="220"/>
      <c r="P617" s="220"/>
      <c r="Q617" s="220"/>
      <c r="R617" s="220"/>
      <c r="S617" s="220"/>
      <c r="T617" s="221"/>
      <c r="AT617" s="222" t="s">
        <v>234</v>
      </c>
      <c r="AU617" s="222" t="s">
        <v>82</v>
      </c>
      <c r="AV617" s="14" t="s">
        <v>80</v>
      </c>
      <c r="AW617" s="14" t="s">
        <v>33</v>
      </c>
      <c r="AX617" s="14" t="s">
        <v>72</v>
      </c>
      <c r="AY617" s="222" t="s">
        <v>221</v>
      </c>
    </row>
    <row r="618" spans="2:51" s="13" customFormat="1">
      <c r="B618" s="202"/>
      <c r="C618" s="203"/>
      <c r="D618" s="195" t="s">
        <v>234</v>
      </c>
      <c r="E618" s="204" t="s">
        <v>19</v>
      </c>
      <c r="F618" s="205" t="s">
        <v>696</v>
      </c>
      <c r="G618" s="203"/>
      <c r="H618" s="206">
        <v>42.6</v>
      </c>
      <c r="I618" s="207"/>
      <c r="J618" s="203"/>
      <c r="K618" s="203"/>
      <c r="L618" s="208"/>
      <c r="M618" s="209"/>
      <c r="N618" s="210"/>
      <c r="O618" s="210"/>
      <c r="P618" s="210"/>
      <c r="Q618" s="210"/>
      <c r="R618" s="210"/>
      <c r="S618" s="210"/>
      <c r="T618" s="211"/>
      <c r="AT618" s="212" t="s">
        <v>234</v>
      </c>
      <c r="AU618" s="212" t="s">
        <v>82</v>
      </c>
      <c r="AV618" s="13" t="s">
        <v>82</v>
      </c>
      <c r="AW618" s="13" t="s">
        <v>33</v>
      </c>
      <c r="AX618" s="13" t="s">
        <v>72</v>
      </c>
      <c r="AY618" s="212" t="s">
        <v>221</v>
      </c>
    </row>
    <row r="619" spans="2:51" s="14" customFormat="1">
      <c r="B619" s="213"/>
      <c r="C619" s="214"/>
      <c r="D619" s="195" t="s">
        <v>234</v>
      </c>
      <c r="E619" s="215" t="s">
        <v>19</v>
      </c>
      <c r="F619" s="216" t="s">
        <v>444</v>
      </c>
      <c r="G619" s="214"/>
      <c r="H619" s="215" t="s">
        <v>19</v>
      </c>
      <c r="I619" s="217"/>
      <c r="J619" s="214"/>
      <c r="K619" s="214"/>
      <c r="L619" s="218"/>
      <c r="M619" s="219"/>
      <c r="N619" s="220"/>
      <c r="O619" s="220"/>
      <c r="P619" s="220"/>
      <c r="Q619" s="220"/>
      <c r="R619" s="220"/>
      <c r="S619" s="220"/>
      <c r="T619" s="221"/>
      <c r="AT619" s="222" t="s">
        <v>234</v>
      </c>
      <c r="AU619" s="222" t="s">
        <v>82</v>
      </c>
      <c r="AV619" s="14" t="s">
        <v>80</v>
      </c>
      <c r="AW619" s="14" t="s">
        <v>33</v>
      </c>
      <c r="AX619" s="14" t="s">
        <v>72</v>
      </c>
      <c r="AY619" s="222" t="s">
        <v>221</v>
      </c>
    </row>
    <row r="620" spans="2:51" s="13" customFormat="1">
      <c r="B620" s="202"/>
      <c r="C620" s="203"/>
      <c r="D620" s="195" t="s">
        <v>234</v>
      </c>
      <c r="E620" s="204" t="s">
        <v>19</v>
      </c>
      <c r="F620" s="205" t="s">
        <v>696</v>
      </c>
      <c r="G620" s="203"/>
      <c r="H620" s="206">
        <v>42.6</v>
      </c>
      <c r="I620" s="207"/>
      <c r="J620" s="203"/>
      <c r="K620" s="203"/>
      <c r="L620" s="208"/>
      <c r="M620" s="209"/>
      <c r="N620" s="210"/>
      <c r="O620" s="210"/>
      <c r="P620" s="210"/>
      <c r="Q620" s="210"/>
      <c r="R620" s="210"/>
      <c r="S620" s="210"/>
      <c r="T620" s="211"/>
      <c r="AT620" s="212" t="s">
        <v>234</v>
      </c>
      <c r="AU620" s="212" t="s">
        <v>82</v>
      </c>
      <c r="AV620" s="13" t="s">
        <v>82</v>
      </c>
      <c r="AW620" s="13" t="s">
        <v>33</v>
      </c>
      <c r="AX620" s="13" t="s">
        <v>72</v>
      </c>
      <c r="AY620" s="212" t="s">
        <v>221</v>
      </c>
    </row>
    <row r="621" spans="2:51" s="14" customFormat="1">
      <c r="B621" s="213"/>
      <c r="C621" s="214"/>
      <c r="D621" s="195" t="s">
        <v>234</v>
      </c>
      <c r="E621" s="215" t="s">
        <v>19</v>
      </c>
      <c r="F621" s="216" t="s">
        <v>422</v>
      </c>
      <c r="G621" s="214"/>
      <c r="H621" s="215" t="s">
        <v>19</v>
      </c>
      <c r="I621" s="217"/>
      <c r="J621" s="214"/>
      <c r="K621" s="214"/>
      <c r="L621" s="218"/>
      <c r="M621" s="219"/>
      <c r="N621" s="220"/>
      <c r="O621" s="220"/>
      <c r="P621" s="220"/>
      <c r="Q621" s="220"/>
      <c r="R621" s="220"/>
      <c r="S621" s="220"/>
      <c r="T621" s="221"/>
      <c r="AT621" s="222" t="s">
        <v>234</v>
      </c>
      <c r="AU621" s="222" t="s">
        <v>82</v>
      </c>
      <c r="AV621" s="14" t="s">
        <v>80</v>
      </c>
      <c r="AW621" s="14" t="s">
        <v>33</v>
      </c>
      <c r="AX621" s="14" t="s">
        <v>72</v>
      </c>
      <c r="AY621" s="222" t="s">
        <v>221</v>
      </c>
    </row>
    <row r="622" spans="2:51" s="13" customFormat="1">
      <c r="B622" s="202"/>
      <c r="C622" s="203"/>
      <c r="D622" s="195" t="s">
        <v>234</v>
      </c>
      <c r="E622" s="204" t="s">
        <v>19</v>
      </c>
      <c r="F622" s="205" t="s">
        <v>417</v>
      </c>
      <c r="G622" s="203"/>
      <c r="H622" s="206">
        <v>7.8</v>
      </c>
      <c r="I622" s="207"/>
      <c r="J622" s="203"/>
      <c r="K622" s="203"/>
      <c r="L622" s="208"/>
      <c r="M622" s="209"/>
      <c r="N622" s="210"/>
      <c r="O622" s="210"/>
      <c r="P622" s="210"/>
      <c r="Q622" s="210"/>
      <c r="R622" s="210"/>
      <c r="S622" s="210"/>
      <c r="T622" s="211"/>
      <c r="AT622" s="212" t="s">
        <v>234</v>
      </c>
      <c r="AU622" s="212" t="s">
        <v>82</v>
      </c>
      <c r="AV622" s="13" t="s">
        <v>82</v>
      </c>
      <c r="AW622" s="13" t="s">
        <v>33</v>
      </c>
      <c r="AX622" s="13" t="s">
        <v>72</v>
      </c>
      <c r="AY622" s="212" t="s">
        <v>221</v>
      </c>
    </row>
    <row r="623" spans="2:51" s="14" customFormat="1">
      <c r="B623" s="213"/>
      <c r="C623" s="214"/>
      <c r="D623" s="195" t="s">
        <v>234</v>
      </c>
      <c r="E623" s="215" t="s">
        <v>19</v>
      </c>
      <c r="F623" s="216" t="s">
        <v>423</v>
      </c>
      <c r="G623" s="214"/>
      <c r="H623" s="215" t="s">
        <v>19</v>
      </c>
      <c r="I623" s="217"/>
      <c r="J623" s="214"/>
      <c r="K623" s="214"/>
      <c r="L623" s="218"/>
      <c r="M623" s="219"/>
      <c r="N623" s="220"/>
      <c r="O623" s="220"/>
      <c r="P623" s="220"/>
      <c r="Q623" s="220"/>
      <c r="R623" s="220"/>
      <c r="S623" s="220"/>
      <c r="T623" s="221"/>
      <c r="AT623" s="222" t="s">
        <v>234</v>
      </c>
      <c r="AU623" s="222" t="s">
        <v>82</v>
      </c>
      <c r="AV623" s="14" t="s">
        <v>80</v>
      </c>
      <c r="AW623" s="14" t="s">
        <v>33</v>
      </c>
      <c r="AX623" s="14" t="s">
        <v>72</v>
      </c>
      <c r="AY623" s="222" t="s">
        <v>221</v>
      </c>
    </row>
    <row r="624" spans="2:51" s="13" customFormat="1">
      <c r="B624" s="202"/>
      <c r="C624" s="203"/>
      <c r="D624" s="195" t="s">
        <v>234</v>
      </c>
      <c r="E624" s="204" t="s">
        <v>19</v>
      </c>
      <c r="F624" s="205" t="s">
        <v>424</v>
      </c>
      <c r="G624" s="203"/>
      <c r="H624" s="206">
        <v>7.2</v>
      </c>
      <c r="I624" s="207"/>
      <c r="J624" s="203"/>
      <c r="K624" s="203"/>
      <c r="L624" s="208"/>
      <c r="M624" s="209"/>
      <c r="N624" s="210"/>
      <c r="O624" s="210"/>
      <c r="P624" s="210"/>
      <c r="Q624" s="210"/>
      <c r="R624" s="210"/>
      <c r="S624" s="210"/>
      <c r="T624" s="211"/>
      <c r="AT624" s="212" t="s">
        <v>234</v>
      </c>
      <c r="AU624" s="212" t="s">
        <v>82</v>
      </c>
      <c r="AV624" s="13" t="s">
        <v>82</v>
      </c>
      <c r="AW624" s="13" t="s">
        <v>33</v>
      </c>
      <c r="AX624" s="13" t="s">
        <v>72</v>
      </c>
      <c r="AY624" s="212" t="s">
        <v>221</v>
      </c>
    </row>
    <row r="625" spans="1:65" s="14" customFormat="1">
      <c r="B625" s="213"/>
      <c r="C625" s="214"/>
      <c r="D625" s="195" t="s">
        <v>234</v>
      </c>
      <c r="E625" s="215" t="s">
        <v>19</v>
      </c>
      <c r="F625" s="216" t="s">
        <v>425</v>
      </c>
      <c r="G625" s="214"/>
      <c r="H625" s="215" t="s">
        <v>19</v>
      </c>
      <c r="I625" s="217"/>
      <c r="J625" s="214"/>
      <c r="K625" s="214"/>
      <c r="L625" s="218"/>
      <c r="M625" s="219"/>
      <c r="N625" s="220"/>
      <c r="O625" s="220"/>
      <c r="P625" s="220"/>
      <c r="Q625" s="220"/>
      <c r="R625" s="220"/>
      <c r="S625" s="220"/>
      <c r="T625" s="221"/>
      <c r="AT625" s="222" t="s">
        <v>234</v>
      </c>
      <c r="AU625" s="222" t="s">
        <v>82</v>
      </c>
      <c r="AV625" s="14" t="s">
        <v>80</v>
      </c>
      <c r="AW625" s="14" t="s">
        <v>33</v>
      </c>
      <c r="AX625" s="14" t="s">
        <v>72</v>
      </c>
      <c r="AY625" s="222" t="s">
        <v>221</v>
      </c>
    </row>
    <row r="626" spans="1:65" s="13" customFormat="1">
      <c r="B626" s="202"/>
      <c r="C626" s="203"/>
      <c r="D626" s="195" t="s">
        <v>234</v>
      </c>
      <c r="E626" s="204" t="s">
        <v>19</v>
      </c>
      <c r="F626" s="205" t="s">
        <v>426</v>
      </c>
      <c r="G626" s="203"/>
      <c r="H626" s="206">
        <v>1.18</v>
      </c>
      <c r="I626" s="207"/>
      <c r="J626" s="203"/>
      <c r="K626" s="203"/>
      <c r="L626" s="208"/>
      <c r="M626" s="209"/>
      <c r="N626" s="210"/>
      <c r="O626" s="210"/>
      <c r="P626" s="210"/>
      <c r="Q626" s="210"/>
      <c r="R626" s="210"/>
      <c r="S626" s="210"/>
      <c r="T626" s="211"/>
      <c r="AT626" s="212" t="s">
        <v>234</v>
      </c>
      <c r="AU626" s="212" t="s">
        <v>82</v>
      </c>
      <c r="AV626" s="13" t="s">
        <v>82</v>
      </c>
      <c r="AW626" s="13" t="s">
        <v>33</v>
      </c>
      <c r="AX626" s="13" t="s">
        <v>72</v>
      </c>
      <c r="AY626" s="212" t="s">
        <v>221</v>
      </c>
    </row>
    <row r="627" spans="1:65" s="14" customFormat="1">
      <c r="B627" s="213"/>
      <c r="C627" s="214"/>
      <c r="D627" s="195" t="s">
        <v>234</v>
      </c>
      <c r="E627" s="215" t="s">
        <v>19</v>
      </c>
      <c r="F627" s="216" t="s">
        <v>427</v>
      </c>
      <c r="G627" s="214"/>
      <c r="H627" s="215" t="s">
        <v>19</v>
      </c>
      <c r="I627" s="217"/>
      <c r="J627" s="214"/>
      <c r="K627" s="214"/>
      <c r="L627" s="218"/>
      <c r="M627" s="219"/>
      <c r="N627" s="220"/>
      <c r="O627" s="220"/>
      <c r="P627" s="220"/>
      <c r="Q627" s="220"/>
      <c r="R627" s="220"/>
      <c r="S627" s="220"/>
      <c r="T627" s="221"/>
      <c r="AT627" s="222" t="s">
        <v>234</v>
      </c>
      <c r="AU627" s="222" t="s">
        <v>82</v>
      </c>
      <c r="AV627" s="14" t="s">
        <v>80</v>
      </c>
      <c r="AW627" s="14" t="s">
        <v>33</v>
      </c>
      <c r="AX627" s="14" t="s">
        <v>72</v>
      </c>
      <c r="AY627" s="222" t="s">
        <v>221</v>
      </c>
    </row>
    <row r="628" spans="1:65" s="13" customFormat="1">
      <c r="B628" s="202"/>
      <c r="C628" s="203"/>
      <c r="D628" s="195" t="s">
        <v>234</v>
      </c>
      <c r="E628" s="204" t="s">
        <v>19</v>
      </c>
      <c r="F628" s="205" t="s">
        <v>428</v>
      </c>
      <c r="G628" s="203"/>
      <c r="H628" s="206">
        <v>4.3099999999999996</v>
      </c>
      <c r="I628" s="207"/>
      <c r="J628" s="203"/>
      <c r="K628" s="203"/>
      <c r="L628" s="208"/>
      <c r="M628" s="209"/>
      <c r="N628" s="210"/>
      <c r="O628" s="210"/>
      <c r="P628" s="210"/>
      <c r="Q628" s="210"/>
      <c r="R628" s="210"/>
      <c r="S628" s="210"/>
      <c r="T628" s="211"/>
      <c r="AT628" s="212" t="s">
        <v>234</v>
      </c>
      <c r="AU628" s="212" t="s">
        <v>82</v>
      </c>
      <c r="AV628" s="13" t="s">
        <v>82</v>
      </c>
      <c r="AW628" s="13" t="s">
        <v>33</v>
      </c>
      <c r="AX628" s="13" t="s">
        <v>72</v>
      </c>
      <c r="AY628" s="212" t="s">
        <v>221</v>
      </c>
    </row>
    <row r="629" spans="1:65" s="14" customFormat="1">
      <c r="B629" s="213"/>
      <c r="C629" s="214"/>
      <c r="D629" s="195" t="s">
        <v>234</v>
      </c>
      <c r="E629" s="215" t="s">
        <v>19</v>
      </c>
      <c r="F629" s="216" t="s">
        <v>429</v>
      </c>
      <c r="G629" s="214"/>
      <c r="H629" s="215" t="s">
        <v>19</v>
      </c>
      <c r="I629" s="217"/>
      <c r="J629" s="214"/>
      <c r="K629" s="214"/>
      <c r="L629" s="218"/>
      <c r="M629" s="219"/>
      <c r="N629" s="220"/>
      <c r="O629" s="220"/>
      <c r="P629" s="220"/>
      <c r="Q629" s="220"/>
      <c r="R629" s="220"/>
      <c r="S629" s="220"/>
      <c r="T629" s="221"/>
      <c r="AT629" s="222" t="s">
        <v>234</v>
      </c>
      <c r="AU629" s="222" t="s">
        <v>82</v>
      </c>
      <c r="AV629" s="14" t="s">
        <v>80</v>
      </c>
      <c r="AW629" s="14" t="s">
        <v>33</v>
      </c>
      <c r="AX629" s="14" t="s">
        <v>72</v>
      </c>
      <c r="AY629" s="222" t="s">
        <v>221</v>
      </c>
    </row>
    <row r="630" spans="1:65" s="13" customFormat="1">
      <c r="B630" s="202"/>
      <c r="C630" s="203"/>
      <c r="D630" s="195" t="s">
        <v>234</v>
      </c>
      <c r="E630" s="204" t="s">
        <v>19</v>
      </c>
      <c r="F630" s="205" t="s">
        <v>430</v>
      </c>
      <c r="G630" s="203"/>
      <c r="H630" s="206">
        <v>9.26</v>
      </c>
      <c r="I630" s="207"/>
      <c r="J630" s="203"/>
      <c r="K630" s="203"/>
      <c r="L630" s="208"/>
      <c r="M630" s="209"/>
      <c r="N630" s="210"/>
      <c r="O630" s="210"/>
      <c r="P630" s="210"/>
      <c r="Q630" s="210"/>
      <c r="R630" s="210"/>
      <c r="S630" s="210"/>
      <c r="T630" s="211"/>
      <c r="AT630" s="212" t="s">
        <v>234</v>
      </c>
      <c r="AU630" s="212" t="s">
        <v>82</v>
      </c>
      <c r="AV630" s="13" t="s">
        <v>82</v>
      </c>
      <c r="AW630" s="13" t="s">
        <v>33</v>
      </c>
      <c r="AX630" s="13" t="s">
        <v>72</v>
      </c>
      <c r="AY630" s="212" t="s">
        <v>221</v>
      </c>
    </row>
    <row r="631" spans="1:65" s="16" customFormat="1">
      <c r="B631" s="244"/>
      <c r="C631" s="245"/>
      <c r="D631" s="195" t="s">
        <v>234</v>
      </c>
      <c r="E631" s="246" t="s">
        <v>19</v>
      </c>
      <c r="F631" s="247" t="s">
        <v>450</v>
      </c>
      <c r="G631" s="245"/>
      <c r="H631" s="248">
        <v>157.46</v>
      </c>
      <c r="I631" s="249"/>
      <c r="J631" s="245"/>
      <c r="K631" s="245"/>
      <c r="L631" s="250"/>
      <c r="M631" s="251"/>
      <c r="N631" s="252"/>
      <c r="O631" s="252"/>
      <c r="P631" s="252"/>
      <c r="Q631" s="252"/>
      <c r="R631" s="252"/>
      <c r="S631" s="252"/>
      <c r="T631" s="253"/>
      <c r="AT631" s="254" t="s">
        <v>234</v>
      </c>
      <c r="AU631" s="254" t="s">
        <v>82</v>
      </c>
      <c r="AV631" s="16" t="s">
        <v>95</v>
      </c>
      <c r="AW631" s="16" t="s">
        <v>33</v>
      </c>
      <c r="AX631" s="16" t="s">
        <v>72</v>
      </c>
      <c r="AY631" s="254" t="s">
        <v>221</v>
      </c>
    </row>
    <row r="632" spans="1:65" s="14" customFormat="1">
      <c r="B632" s="213"/>
      <c r="C632" s="214"/>
      <c r="D632" s="195" t="s">
        <v>234</v>
      </c>
      <c r="E632" s="215" t="s">
        <v>19</v>
      </c>
      <c r="F632" s="216" t="s">
        <v>723</v>
      </c>
      <c r="G632" s="214"/>
      <c r="H632" s="215" t="s">
        <v>19</v>
      </c>
      <c r="I632" s="217"/>
      <c r="J632" s="214"/>
      <c r="K632" s="214"/>
      <c r="L632" s="218"/>
      <c r="M632" s="219"/>
      <c r="N632" s="220"/>
      <c r="O632" s="220"/>
      <c r="P632" s="220"/>
      <c r="Q632" s="220"/>
      <c r="R632" s="220"/>
      <c r="S632" s="220"/>
      <c r="T632" s="221"/>
      <c r="AT632" s="222" t="s">
        <v>234</v>
      </c>
      <c r="AU632" s="222" t="s">
        <v>82</v>
      </c>
      <c r="AV632" s="14" t="s">
        <v>80</v>
      </c>
      <c r="AW632" s="14" t="s">
        <v>33</v>
      </c>
      <c r="AX632" s="14" t="s">
        <v>72</v>
      </c>
      <c r="AY632" s="222" t="s">
        <v>221</v>
      </c>
    </row>
    <row r="633" spans="1:65" s="13" customFormat="1">
      <c r="B633" s="202"/>
      <c r="C633" s="203"/>
      <c r="D633" s="195" t="s">
        <v>234</v>
      </c>
      <c r="E633" s="204" t="s">
        <v>19</v>
      </c>
      <c r="F633" s="205" t="s">
        <v>146</v>
      </c>
      <c r="G633" s="203"/>
      <c r="H633" s="206">
        <v>4.45</v>
      </c>
      <c r="I633" s="207"/>
      <c r="J633" s="203"/>
      <c r="K633" s="203"/>
      <c r="L633" s="208"/>
      <c r="M633" s="209"/>
      <c r="N633" s="210"/>
      <c r="O633" s="210"/>
      <c r="P633" s="210"/>
      <c r="Q633" s="210"/>
      <c r="R633" s="210"/>
      <c r="S633" s="210"/>
      <c r="T633" s="211"/>
      <c r="AT633" s="212" t="s">
        <v>234</v>
      </c>
      <c r="AU633" s="212" t="s">
        <v>82</v>
      </c>
      <c r="AV633" s="13" t="s">
        <v>82</v>
      </c>
      <c r="AW633" s="13" t="s">
        <v>33</v>
      </c>
      <c r="AX633" s="13" t="s">
        <v>72</v>
      </c>
      <c r="AY633" s="212" t="s">
        <v>221</v>
      </c>
    </row>
    <row r="634" spans="1:65" s="16" customFormat="1">
      <c r="B634" s="244"/>
      <c r="C634" s="245"/>
      <c r="D634" s="195" t="s">
        <v>234</v>
      </c>
      <c r="E634" s="246" t="s">
        <v>19</v>
      </c>
      <c r="F634" s="247" t="s">
        <v>450</v>
      </c>
      <c r="G634" s="245"/>
      <c r="H634" s="248">
        <v>4.45</v>
      </c>
      <c r="I634" s="249"/>
      <c r="J634" s="245"/>
      <c r="K634" s="245"/>
      <c r="L634" s="250"/>
      <c r="M634" s="251"/>
      <c r="N634" s="252"/>
      <c r="O634" s="252"/>
      <c r="P634" s="252"/>
      <c r="Q634" s="252"/>
      <c r="R634" s="252"/>
      <c r="S634" s="252"/>
      <c r="T634" s="253"/>
      <c r="AT634" s="254" t="s">
        <v>234</v>
      </c>
      <c r="AU634" s="254" t="s">
        <v>82</v>
      </c>
      <c r="AV634" s="16" t="s">
        <v>95</v>
      </c>
      <c r="AW634" s="16" t="s">
        <v>33</v>
      </c>
      <c r="AX634" s="16" t="s">
        <v>72</v>
      </c>
      <c r="AY634" s="254" t="s">
        <v>221</v>
      </c>
    </row>
    <row r="635" spans="1:65" s="14" customFormat="1">
      <c r="B635" s="213"/>
      <c r="C635" s="214"/>
      <c r="D635" s="195" t="s">
        <v>234</v>
      </c>
      <c r="E635" s="215" t="s">
        <v>19</v>
      </c>
      <c r="F635" s="216" t="s">
        <v>600</v>
      </c>
      <c r="G635" s="214"/>
      <c r="H635" s="215" t="s">
        <v>19</v>
      </c>
      <c r="I635" s="217"/>
      <c r="J635" s="214"/>
      <c r="K635" s="214"/>
      <c r="L635" s="218"/>
      <c r="M635" s="219"/>
      <c r="N635" s="220"/>
      <c r="O635" s="220"/>
      <c r="P635" s="220"/>
      <c r="Q635" s="220"/>
      <c r="R635" s="220"/>
      <c r="S635" s="220"/>
      <c r="T635" s="221"/>
      <c r="AT635" s="222" t="s">
        <v>234</v>
      </c>
      <c r="AU635" s="222" t="s">
        <v>82</v>
      </c>
      <c r="AV635" s="14" t="s">
        <v>80</v>
      </c>
      <c r="AW635" s="14" t="s">
        <v>33</v>
      </c>
      <c r="AX635" s="14" t="s">
        <v>72</v>
      </c>
      <c r="AY635" s="222" t="s">
        <v>221</v>
      </c>
    </row>
    <row r="636" spans="1:65" s="13" customFormat="1" ht="22.5">
      <c r="B636" s="202"/>
      <c r="C636" s="203"/>
      <c r="D636" s="195" t="s">
        <v>234</v>
      </c>
      <c r="E636" s="204" t="s">
        <v>19</v>
      </c>
      <c r="F636" s="205" t="s">
        <v>841</v>
      </c>
      <c r="G636" s="203"/>
      <c r="H636" s="206">
        <v>177.386</v>
      </c>
      <c r="I636" s="207"/>
      <c r="J636" s="203"/>
      <c r="K636" s="203"/>
      <c r="L636" s="208"/>
      <c r="M636" s="209"/>
      <c r="N636" s="210"/>
      <c r="O636" s="210"/>
      <c r="P636" s="210"/>
      <c r="Q636" s="210"/>
      <c r="R636" s="210"/>
      <c r="S636" s="210"/>
      <c r="T636" s="211"/>
      <c r="AT636" s="212" t="s">
        <v>234</v>
      </c>
      <c r="AU636" s="212" t="s">
        <v>82</v>
      </c>
      <c r="AV636" s="13" t="s">
        <v>82</v>
      </c>
      <c r="AW636" s="13" t="s">
        <v>33</v>
      </c>
      <c r="AX636" s="13" t="s">
        <v>72</v>
      </c>
      <c r="AY636" s="212" t="s">
        <v>221</v>
      </c>
    </row>
    <row r="637" spans="1:65" s="16" customFormat="1">
      <c r="B637" s="244"/>
      <c r="C637" s="245"/>
      <c r="D637" s="195" t="s">
        <v>234</v>
      </c>
      <c r="E637" s="246" t="s">
        <v>19</v>
      </c>
      <c r="F637" s="247" t="s">
        <v>450</v>
      </c>
      <c r="G637" s="245"/>
      <c r="H637" s="248">
        <v>177.386</v>
      </c>
      <c r="I637" s="249"/>
      <c r="J637" s="245"/>
      <c r="K637" s="245"/>
      <c r="L637" s="250"/>
      <c r="M637" s="251"/>
      <c r="N637" s="252"/>
      <c r="O637" s="252"/>
      <c r="P637" s="252"/>
      <c r="Q637" s="252"/>
      <c r="R637" s="252"/>
      <c r="S637" s="252"/>
      <c r="T637" s="253"/>
      <c r="AT637" s="254" t="s">
        <v>234</v>
      </c>
      <c r="AU637" s="254" t="s">
        <v>82</v>
      </c>
      <c r="AV637" s="16" t="s">
        <v>95</v>
      </c>
      <c r="AW637" s="16" t="s">
        <v>33</v>
      </c>
      <c r="AX637" s="16" t="s">
        <v>72</v>
      </c>
      <c r="AY637" s="254" t="s">
        <v>221</v>
      </c>
    </row>
    <row r="638" spans="1:65" s="15" customFormat="1">
      <c r="B638" s="223"/>
      <c r="C638" s="224"/>
      <c r="D638" s="195" t="s">
        <v>234</v>
      </c>
      <c r="E638" s="225" t="s">
        <v>19</v>
      </c>
      <c r="F638" s="226" t="s">
        <v>243</v>
      </c>
      <c r="G638" s="224"/>
      <c r="H638" s="227">
        <v>339.29599999999999</v>
      </c>
      <c r="I638" s="228"/>
      <c r="J638" s="224"/>
      <c r="K638" s="224"/>
      <c r="L638" s="229"/>
      <c r="M638" s="230"/>
      <c r="N638" s="231"/>
      <c r="O638" s="231"/>
      <c r="P638" s="231"/>
      <c r="Q638" s="231"/>
      <c r="R638" s="231"/>
      <c r="S638" s="231"/>
      <c r="T638" s="232"/>
      <c r="AT638" s="233" t="s">
        <v>234</v>
      </c>
      <c r="AU638" s="233" t="s">
        <v>82</v>
      </c>
      <c r="AV638" s="15" t="s">
        <v>228</v>
      </c>
      <c r="AW638" s="15" t="s">
        <v>33</v>
      </c>
      <c r="AX638" s="15" t="s">
        <v>80</v>
      </c>
      <c r="AY638" s="233" t="s">
        <v>221</v>
      </c>
    </row>
    <row r="639" spans="1:65" s="2" customFormat="1" ht="24.2" customHeight="1">
      <c r="A639" s="37"/>
      <c r="B639" s="38"/>
      <c r="C639" s="234" t="s">
        <v>842</v>
      </c>
      <c r="D639" s="234" t="s">
        <v>295</v>
      </c>
      <c r="E639" s="235" t="s">
        <v>843</v>
      </c>
      <c r="F639" s="236" t="s">
        <v>844</v>
      </c>
      <c r="G639" s="237" t="s">
        <v>226</v>
      </c>
      <c r="H639" s="238">
        <v>390.19</v>
      </c>
      <c r="I639" s="239"/>
      <c r="J639" s="240">
        <f>ROUND(I639*H639,2)</f>
        <v>0</v>
      </c>
      <c r="K639" s="236" t="s">
        <v>227</v>
      </c>
      <c r="L639" s="241"/>
      <c r="M639" s="242" t="s">
        <v>19</v>
      </c>
      <c r="N639" s="243" t="s">
        <v>43</v>
      </c>
      <c r="O639" s="67"/>
      <c r="P639" s="191">
        <f>O639*H639</f>
        <v>0</v>
      </c>
      <c r="Q639" s="191">
        <v>2.9999999999999997E-4</v>
      </c>
      <c r="R639" s="191">
        <f>Q639*H639</f>
        <v>0.11705699999999999</v>
      </c>
      <c r="S639" s="191">
        <v>0</v>
      </c>
      <c r="T639" s="192">
        <f>S639*H639</f>
        <v>0</v>
      </c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R639" s="193" t="s">
        <v>484</v>
      </c>
      <c r="AT639" s="193" t="s">
        <v>295</v>
      </c>
      <c r="AU639" s="193" t="s">
        <v>82</v>
      </c>
      <c r="AY639" s="20" t="s">
        <v>221</v>
      </c>
      <c r="BE639" s="194">
        <f>IF(N639="základní",J639,0)</f>
        <v>0</v>
      </c>
      <c r="BF639" s="194">
        <f>IF(N639="snížená",J639,0)</f>
        <v>0</v>
      </c>
      <c r="BG639" s="194">
        <f>IF(N639="zákl. přenesená",J639,0)</f>
        <v>0</v>
      </c>
      <c r="BH639" s="194">
        <f>IF(N639="sníž. přenesená",J639,0)</f>
        <v>0</v>
      </c>
      <c r="BI639" s="194">
        <f>IF(N639="nulová",J639,0)</f>
        <v>0</v>
      </c>
      <c r="BJ639" s="20" t="s">
        <v>80</v>
      </c>
      <c r="BK639" s="194">
        <f>ROUND(I639*H639,2)</f>
        <v>0</v>
      </c>
      <c r="BL639" s="20" t="s">
        <v>341</v>
      </c>
      <c r="BM639" s="193" t="s">
        <v>845</v>
      </c>
    </row>
    <row r="640" spans="1:65" s="2" customFormat="1" ht="19.5">
      <c r="A640" s="37"/>
      <c r="B640" s="38"/>
      <c r="C640" s="39"/>
      <c r="D640" s="195" t="s">
        <v>230</v>
      </c>
      <c r="E640" s="39"/>
      <c r="F640" s="196" t="s">
        <v>844</v>
      </c>
      <c r="G640" s="39"/>
      <c r="H640" s="39"/>
      <c r="I640" s="197"/>
      <c r="J640" s="39"/>
      <c r="K640" s="39"/>
      <c r="L640" s="42"/>
      <c r="M640" s="198"/>
      <c r="N640" s="199"/>
      <c r="O640" s="67"/>
      <c r="P640" s="67"/>
      <c r="Q640" s="67"/>
      <c r="R640" s="67"/>
      <c r="S640" s="67"/>
      <c r="T640" s="68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T640" s="20" t="s">
        <v>230</v>
      </c>
      <c r="AU640" s="20" t="s">
        <v>82</v>
      </c>
    </row>
    <row r="641" spans="2:51" s="14" customFormat="1">
      <c r="B641" s="213"/>
      <c r="C641" s="214"/>
      <c r="D641" s="195" t="s">
        <v>234</v>
      </c>
      <c r="E641" s="215" t="s">
        <v>19</v>
      </c>
      <c r="F641" s="216" t="s">
        <v>412</v>
      </c>
      <c r="G641" s="214"/>
      <c r="H641" s="215" t="s">
        <v>19</v>
      </c>
      <c r="I641" s="217"/>
      <c r="J641" s="214"/>
      <c r="K641" s="214"/>
      <c r="L641" s="218"/>
      <c r="M641" s="219"/>
      <c r="N641" s="220"/>
      <c r="O641" s="220"/>
      <c r="P641" s="220"/>
      <c r="Q641" s="220"/>
      <c r="R641" s="220"/>
      <c r="S641" s="220"/>
      <c r="T641" s="221"/>
      <c r="AT641" s="222" t="s">
        <v>234</v>
      </c>
      <c r="AU641" s="222" t="s">
        <v>82</v>
      </c>
      <c r="AV641" s="14" t="s">
        <v>80</v>
      </c>
      <c r="AW641" s="14" t="s">
        <v>33</v>
      </c>
      <c r="AX641" s="14" t="s">
        <v>72</v>
      </c>
      <c r="AY641" s="222" t="s">
        <v>221</v>
      </c>
    </row>
    <row r="642" spans="2:51" s="13" customFormat="1">
      <c r="B642" s="202"/>
      <c r="C642" s="203"/>
      <c r="D642" s="195" t="s">
        <v>234</v>
      </c>
      <c r="E642" s="204" t="s">
        <v>19</v>
      </c>
      <c r="F642" s="205" t="s">
        <v>413</v>
      </c>
      <c r="G642" s="203"/>
      <c r="H642" s="206">
        <v>8.3699999999999992</v>
      </c>
      <c r="I642" s="207"/>
      <c r="J642" s="203"/>
      <c r="K642" s="203"/>
      <c r="L642" s="208"/>
      <c r="M642" s="209"/>
      <c r="N642" s="210"/>
      <c r="O642" s="210"/>
      <c r="P642" s="210"/>
      <c r="Q642" s="210"/>
      <c r="R642" s="210"/>
      <c r="S642" s="210"/>
      <c r="T642" s="211"/>
      <c r="AT642" s="212" t="s">
        <v>234</v>
      </c>
      <c r="AU642" s="212" t="s">
        <v>82</v>
      </c>
      <c r="AV642" s="13" t="s">
        <v>82</v>
      </c>
      <c r="AW642" s="13" t="s">
        <v>33</v>
      </c>
      <c r="AX642" s="13" t="s">
        <v>72</v>
      </c>
      <c r="AY642" s="212" t="s">
        <v>221</v>
      </c>
    </row>
    <row r="643" spans="2:51" s="14" customFormat="1">
      <c r="B643" s="213"/>
      <c r="C643" s="214"/>
      <c r="D643" s="195" t="s">
        <v>234</v>
      </c>
      <c r="E643" s="215" t="s">
        <v>19</v>
      </c>
      <c r="F643" s="216" t="s">
        <v>414</v>
      </c>
      <c r="G643" s="214"/>
      <c r="H643" s="215" t="s">
        <v>19</v>
      </c>
      <c r="I643" s="217"/>
      <c r="J643" s="214"/>
      <c r="K643" s="214"/>
      <c r="L643" s="218"/>
      <c r="M643" s="219"/>
      <c r="N643" s="220"/>
      <c r="O643" s="220"/>
      <c r="P643" s="220"/>
      <c r="Q643" s="220"/>
      <c r="R643" s="220"/>
      <c r="S643" s="220"/>
      <c r="T643" s="221"/>
      <c r="AT643" s="222" t="s">
        <v>234</v>
      </c>
      <c r="AU643" s="222" t="s">
        <v>82</v>
      </c>
      <c r="AV643" s="14" t="s">
        <v>80</v>
      </c>
      <c r="AW643" s="14" t="s">
        <v>33</v>
      </c>
      <c r="AX643" s="14" t="s">
        <v>72</v>
      </c>
      <c r="AY643" s="222" t="s">
        <v>221</v>
      </c>
    </row>
    <row r="644" spans="2:51" s="13" customFormat="1">
      <c r="B644" s="202"/>
      <c r="C644" s="203"/>
      <c r="D644" s="195" t="s">
        <v>234</v>
      </c>
      <c r="E644" s="204" t="s">
        <v>19</v>
      </c>
      <c r="F644" s="205" t="s">
        <v>415</v>
      </c>
      <c r="G644" s="203"/>
      <c r="H644" s="206">
        <v>4.16</v>
      </c>
      <c r="I644" s="207"/>
      <c r="J644" s="203"/>
      <c r="K644" s="203"/>
      <c r="L644" s="208"/>
      <c r="M644" s="209"/>
      <c r="N644" s="210"/>
      <c r="O644" s="210"/>
      <c r="P644" s="210"/>
      <c r="Q644" s="210"/>
      <c r="R644" s="210"/>
      <c r="S644" s="210"/>
      <c r="T644" s="211"/>
      <c r="AT644" s="212" t="s">
        <v>234</v>
      </c>
      <c r="AU644" s="212" t="s">
        <v>82</v>
      </c>
      <c r="AV644" s="13" t="s">
        <v>82</v>
      </c>
      <c r="AW644" s="13" t="s">
        <v>33</v>
      </c>
      <c r="AX644" s="13" t="s">
        <v>72</v>
      </c>
      <c r="AY644" s="212" t="s">
        <v>221</v>
      </c>
    </row>
    <row r="645" spans="2:51" s="14" customFormat="1">
      <c r="B645" s="213"/>
      <c r="C645" s="214"/>
      <c r="D645" s="195" t="s">
        <v>234</v>
      </c>
      <c r="E645" s="215" t="s">
        <v>19</v>
      </c>
      <c r="F645" s="216" t="s">
        <v>416</v>
      </c>
      <c r="G645" s="214"/>
      <c r="H645" s="215" t="s">
        <v>19</v>
      </c>
      <c r="I645" s="217"/>
      <c r="J645" s="214"/>
      <c r="K645" s="214"/>
      <c r="L645" s="218"/>
      <c r="M645" s="219"/>
      <c r="N645" s="220"/>
      <c r="O645" s="220"/>
      <c r="P645" s="220"/>
      <c r="Q645" s="220"/>
      <c r="R645" s="220"/>
      <c r="S645" s="220"/>
      <c r="T645" s="221"/>
      <c r="AT645" s="222" t="s">
        <v>234</v>
      </c>
      <c r="AU645" s="222" t="s">
        <v>82</v>
      </c>
      <c r="AV645" s="14" t="s">
        <v>80</v>
      </c>
      <c r="AW645" s="14" t="s">
        <v>33</v>
      </c>
      <c r="AX645" s="14" t="s">
        <v>72</v>
      </c>
      <c r="AY645" s="222" t="s">
        <v>221</v>
      </c>
    </row>
    <row r="646" spans="2:51" s="13" customFormat="1">
      <c r="B646" s="202"/>
      <c r="C646" s="203"/>
      <c r="D646" s="195" t="s">
        <v>234</v>
      </c>
      <c r="E646" s="204" t="s">
        <v>19</v>
      </c>
      <c r="F646" s="205" t="s">
        <v>417</v>
      </c>
      <c r="G646" s="203"/>
      <c r="H646" s="206">
        <v>7.8</v>
      </c>
      <c r="I646" s="207"/>
      <c r="J646" s="203"/>
      <c r="K646" s="203"/>
      <c r="L646" s="208"/>
      <c r="M646" s="209"/>
      <c r="N646" s="210"/>
      <c r="O646" s="210"/>
      <c r="P646" s="210"/>
      <c r="Q646" s="210"/>
      <c r="R646" s="210"/>
      <c r="S646" s="210"/>
      <c r="T646" s="211"/>
      <c r="AT646" s="212" t="s">
        <v>234</v>
      </c>
      <c r="AU646" s="212" t="s">
        <v>82</v>
      </c>
      <c r="AV646" s="13" t="s">
        <v>82</v>
      </c>
      <c r="AW646" s="13" t="s">
        <v>33</v>
      </c>
      <c r="AX646" s="13" t="s">
        <v>72</v>
      </c>
      <c r="AY646" s="212" t="s">
        <v>221</v>
      </c>
    </row>
    <row r="647" spans="2:51" s="14" customFormat="1">
      <c r="B647" s="213"/>
      <c r="C647" s="214"/>
      <c r="D647" s="195" t="s">
        <v>234</v>
      </c>
      <c r="E647" s="215" t="s">
        <v>19</v>
      </c>
      <c r="F647" s="216" t="s">
        <v>418</v>
      </c>
      <c r="G647" s="214"/>
      <c r="H647" s="215" t="s">
        <v>19</v>
      </c>
      <c r="I647" s="217"/>
      <c r="J647" s="214"/>
      <c r="K647" s="214"/>
      <c r="L647" s="218"/>
      <c r="M647" s="219"/>
      <c r="N647" s="220"/>
      <c r="O647" s="220"/>
      <c r="P647" s="220"/>
      <c r="Q647" s="220"/>
      <c r="R647" s="220"/>
      <c r="S647" s="220"/>
      <c r="T647" s="221"/>
      <c r="AT647" s="222" t="s">
        <v>234</v>
      </c>
      <c r="AU647" s="222" t="s">
        <v>82</v>
      </c>
      <c r="AV647" s="14" t="s">
        <v>80</v>
      </c>
      <c r="AW647" s="14" t="s">
        <v>33</v>
      </c>
      <c r="AX647" s="14" t="s">
        <v>72</v>
      </c>
      <c r="AY647" s="222" t="s">
        <v>221</v>
      </c>
    </row>
    <row r="648" spans="2:51" s="13" customFormat="1">
      <c r="B648" s="202"/>
      <c r="C648" s="203"/>
      <c r="D648" s="195" t="s">
        <v>234</v>
      </c>
      <c r="E648" s="204" t="s">
        <v>19</v>
      </c>
      <c r="F648" s="205" t="s">
        <v>419</v>
      </c>
      <c r="G648" s="203"/>
      <c r="H648" s="206">
        <v>13.76</v>
      </c>
      <c r="I648" s="207"/>
      <c r="J648" s="203"/>
      <c r="K648" s="203"/>
      <c r="L648" s="208"/>
      <c r="M648" s="209"/>
      <c r="N648" s="210"/>
      <c r="O648" s="210"/>
      <c r="P648" s="210"/>
      <c r="Q648" s="210"/>
      <c r="R648" s="210"/>
      <c r="S648" s="210"/>
      <c r="T648" s="211"/>
      <c r="AT648" s="212" t="s">
        <v>234</v>
      </c>
      <c r="AU648" s="212" t="s">
        <v>82</v>
      </c>
      <c r="AV648" s="13" t="s">
        <v>82</v>
      </c>
      <c r="AW648" s="13" t="s">
        <v>33</v>
      </c>
      <c r="AX648" s="13" t="s">
        <v>72</v>
      </c>
      <c r="AY648" s="212" t="s">
        <v>221</v>
      </c>
    </row>
    <row r="649" spans="2:51" s="14" customFormat="1">
      <c r="B649" s="213"/>
      <c r="C649" s="214"/>
      <c r="D649" s="195" t="s">
        <v>234</v>
      </c>
      <c r="E649" s="215" t="s">
        <v>19</v>
      </c>
      <c r="F649" s="216" t="s">
        <v>420</v>
      </c>
      <c r="G649" s="214"/>
      <c r="H649" s="215" t="s">
        <v>19</v>
      </c>
      <c r="I649" s="217"/>
      <c r="J649" s="214"/>
      <c r="K649" s="214"/>
      <c r="L649" s="218"/>
      <c r="M649" s="219"/>
      <c r="N649" s="220"/>
      <c r="O649" s="220"/>
      <c r="P649" s="220"/>
      <c r="Q649" s="220"/>
      <c r="R649" s="220"/>
      <c r="S649" s="220"/>
      <c r="T649" s="221"/>
      <c r="AT649" s="222" t="s">
        <v>234</v>
      </c>
      <c r="AU649" s="222" t="s">
        <v>82</v>
      </c>
      <c r="AV649" s="14" t="s">
        <v>80</v>
      </c>
      <c r="AW649" s="14" t="s">
        <v>33</v>
      </c>
      <c r="AX649" s="14" t="s">
        <v>72</v>
      </c>
      <c r="AY649" s="222" t="s">
        <v>221</v>
      </c>
    </row>
    <row r="650" spans="2:51" s="13" customFormat="1">
      <c r="B650" s="202"/>
      <c r="C650" s="203"/>
      <c r="D650" s="195" t="s">
        <v>234</v>
      </c>
      <c r="E650" s="204" t="s">
        <v>19</v>
      </c>
      <c r="F650" s="205" t="s">
        <v>421</v>
      </c>
      <c r="G650" s="203"/>
      <c r="H650" s="206">
        <v>8.42</v>
      </c>
      <c r="I650" s="207"/>
      <c r="J650" s="203"/>
      <c r="K650" s="203"/>
      <c r="L650" s="208"/>
      <c r="M650" s="209"/>
      <c r="N650" s="210"/>
      <c r="O650" s="210"/>
      <c r="P650" s="210"/>
      <c r="Q650" s="210"/>
      <c r="R650" s="210"/>
      <c r="S650" s="210"/>
      <c r="T650" s="211"/>
      <c r="AT650" s="212" t="s">
        <v>234</v>
      </c>
      <c r="AU650" s="212" t="s">
        <v>82</v>
      </c>
      <c r="AV650" s="13" t="s">
        <v>82</v>
      </c>
      <c r="AW650" s="13" t="s">
        <v>33</v>
      </c>
      <c r="AX650" s="13" t="s">
        <v>72</v>
      </c>
      <c r="AY650" s="212" t="s">
        <v>221</v>
      </c>
    </row>
    <row r="651" spans="2:51" s="14" customFormat="1">
      <c r="B651" s="213"/>
      <c r="C651" s="214"/>
      <c r="D651" s="195" t="s">
        <v>234</v>
      </c>
      <c r="E651" s="215" t="s">
        <v>19</v>
      </c>
      <c r="F651" s="216" t="s">
        <v>442</v>
      </c>
      <c r="G651" s="214"/>
      <c r="H651" s="215" t="s">
        <v>19</v>
      </c>
      <c r="I651" s="217"/>
      <c r="J651" s="214"/>
      <c r="K651" s="214"/>
      <c r="L651" s="218"/>
      <c r="M651" s="219"/>
      <c r="N651" s="220"/>
      <c r="O651" s="220"/>
      <c r="P651" s="220"/>
      <c r="Q651" s="220"/>
      <c r="R651" s="220"/>
      <c r="S651" s="220"/>
      <c r="T651" s="221"/>
      <c r="AT651" s="222" t="s">
        <v>234</v>
      </c>
      <c r="AU651" s="222" t="s">
        <v>82</v>
      </c>
      <c r="AV651" s="14" t="s">
        <v>80</v>
      </c>
      <c r="AW651" s="14" t="s">
        <v>33</v>
      </c>
      <c r="AX651" s="14" t="s">
        <v>72</v>
      </c>
      <c r="AY651" s="222" t="s">
        <v>221</v>
      </c>
    </row>
    <row r="652" spans="2:51" s="13" customFormat="1">
      <c r="B652" s="202"/>
      <c r="C652" s="203"/>
      <c r="D652" s="195" t="s">
        <v>234</v>
      </c>
      <c r="E652" s="204" t="s">
        <v>19</v>
      </c>
      <c r="F652" s="205" t="s">
        <v>696</v>
      </c>
      <c r="G652" s="203"/>
      <c r="H652" s="206">
        <v>42.6</v>
      </c>
      <c r="I652" s="207"/>
      <c r="J652" s="203"/>
      <c r="K652" s="203"/>
      <c r="L652" s="208"/>
      <c r="M652" s="209"/>
      <c r="N652" s="210"/>
      <c r="O652" s="210"/>
      <c r="P652" s="210"/>
      <c r="Q652" s="210"/>
      <c r="R652" s="210"/>
      <c r="S652" s="210"/>
      <c r="T652" s="211"/>
      <c r="AT652" s="212" t="s">
        <v>234</v>
      </c>
      <c r="AU652" s="212" t="s">
        <v>82</v>
      </c>
      <c r="AV652" s="13" t="s">
        <v>82</v>
      </c>
      <c r="AW652" s="13" t="s">
        <v>33</v>
      </c>
      <c r="AX652" s="13" t="s">
        <v>72</v>
      </c>
      <c r="AY652" s="212" t="s">
        <v>221</v>
      </c>
    </row>
    <row r="653" spans="2:51" s="14" customFormat="1">
      <c r="B653" s="213"/>
      <c r="C653" s="214"/>
      <c r="D653" s="195" t="s">
        <v>234</v>
      </c>
      <c r="E653" s="215" t="s">
        <v>19</v>
      </c>
      <c r="F653" s="216" t="s">
        <v>444</v>
      </c>
      <c r="G653" s="214"/>
      <c r="H653" s="215" t="s">
        <v>19</v>
      </c>
      <c r="I653" s="217"/>
      <c r="J653" s="214"/>
      <c r="K653" s="214"/>
      <c r="L653" s="218"/>
      <c r="M653" s="219"/>
      <c r="N653" s="220"/>
      <c r="O653" s="220"/>
      <c r="P653" s="220"/>
      <c r="Q653" s="220"/>
      <c r="R653" s="220"/>
      <c r="S653" s="220"/>
      <c r="T653" s="221"/>
      <c r="AT653" s="222" t="s">
        <v>234</v>
      </c>
      <c r="AU653" s="222" t="s">
        <v>82</v>
      </c>
      <c r="AV653" s="14" t="s">
        <v>80</v>
      </c>
      <c r="AW653" s="14" t="s">
        <v>33</v>
      </c>
      <c r="AX653" s="14" t="s">
        <v>72</v>
      </c>
      <c r="AY653" s="222" t="s">
        <v>221</v>
      </c>
    </row>
    <row r="654" spans="2:51" s="13" customFormat="1">
      <c r="B654" s="202"/>
      <c r="C654" s="203"/>
      <c r="D654" s="195" t="s">
        <v>234</v>
      </c>
      <c r="E654" s="204" t="s">
        <v>19</v>
      </c>
      <c r="F654" s="205" t="s">
        <v>696</v>
      </c>
      <c r="G654" s="203"/>
      <c r="H654" s="206">
        <v>42.6</v>
      </c>
      <c r="I654" s="207"/>
      <c r="J654" s="203"/>
      <c r="K654" s="203"/>
      <c r="L654" s="208"/>
      <c r="M654" s="209"/>
      <c r="N654" s="210"/>
      <c r="O654" s="210"/>
      <c r="P654" s="210"/>
      <c r="Q654" s="210"/>
      <c r="R654" s="210"/>
      <c r="S654" s="210"/>
      <c r="T654" s="211"/>
      <c r="AT654" s="212" t="s">
        <v>234</v>
      </c>
      <c r="AU654" s="212" t="s">
        <v>82</v>
      </c>
      <c r="AV654" s="13" t="s">
        <v>82</v>
      </c>
      <c r="AW654" s="13" t="s">
        <v>33</v>
      </c>
      <c r="AX654" s="13" t="s">
        <v>72</v>
      </c>
      <c r="AY654" s="212" t="s">
        <v>221</v>
      </c>
    </row>
    <row r="655" spans="2:51" s="14" customFormat="1">
      <c r="B655" s="213"/>
      <c r="C655" s="214"/>
      <c r="D655" s="195" t="s">
        <v>234</v>
      </c>
      <c r="E655" s="215" t="s">
        <v>19</v>
      </c>
      <c r="F655" s="216" t="s">
        <v>422</v>
      </c>
      <c r="G655" s="214"/>
      <c r="H655" s="215" t="s">
        <v>19</v>
      </c>
      <c r="I655" s="217"/>
      <c r="J655" s="214"/>
      <c r="K655" s="214"/>
      <c r="L655" s="218"/>
      <c r="M655" s="219"/>
      <c r="N655" s="220"/>
      <c r="O655" s="220"/>
      <c r="P655" s="220"/>
      <c r="Q655" s="220"/>
      <c r="R655" s="220"/>
      <c r="S655" s="220"/>
      <c r="T655" s="221"/>
      <c r="AT655" s="222" t="s">
        <v>234</v>
      </c>
      <c r="AU655" s="222" t="s">
        <v>82</v>
      </c>
      <c r="AV655" s="14" t="s">
        <v>80</v>
      </c>
      <c r="AW655" s="14" t="s">
        <v>33</v>
      </c>
      <c r="AX655" s="14" t="s">
        <v>72</v>
      </c>
      <c r="AY655" s="222" t="s">
        <v>221</v>
      </c>
    </row>
    <row r="656" spans="2:51" s="13" customFormat="1">
      <c r="B656" s="202"/>
      <c r="C656" s="203"/>
      <c r="D656" s="195" t="s">
        <v>234</v>
      </c>
      <c r="E656" s="204" t="s">
        <v>19</v>
      </c>
      <c r="F656" s="205" t="s">
        <v>417</v>
      </c>
      <c r="G656" s="203"/>
      <c r="H656" s="206">
        <v>7.8</v>
      </c>
      <c r="I656" s="207"/>
      <c r="J656" s="203"/>
      <c r="K656" s="203"/>
      <c r="L656" s="208"/>
      <c r="M656" s="209"/>
      <c r="N656" s="210"/>
      <c r="O656" s="210"/>
      <c r="P656" s="210"/>
      <c r="Q656" s="210"/>
      <c r="R656" s="210"/>
      <c r="S656" s="210"/>
      <c r="T656" s="211"/>
      <c r="AT656" s="212" t="s">
        <v>234</v>
      </c>
      <c r="AU656" s="212" t="s">
        <v>82</v>
      </c>
      <c r="AV656" s="13" t="s">
        <v>82</v>
      </c>
      <c r="AW656" s="13" t="s">
        <v>33</v>
      </c>
      <c r="AX656" s="13" t="s">
        <v>72</v>
      </c>
      <c r="AY656" s="212" t="s">
        <v>221</v>
      </c>
    </row>
    <row r="657" spans="2:51" s="14" customFormat="1">
      <c r="B657" s="213"/>
      <c r="C657" s="214"/>
      <c r="D657" s="195" t="s">
        <v>234</v>
      </c>
      <c r="E657" s="215" t="s">
        <v>19</v>
      </c>
      <c r="F657" s="216" t="s">
        <v>423</v>
      </c>
      <c r="G657" s="214"/>
      <c r="H657" s="215" t="s">
        <v>19</v>
      </c>
      <c r="I657" s="217"/>
      <c r="J657" s="214"/>
      <c r="K657" s="214"/>
      <c r="L657" s="218"/>
      <c r="M657" s="219"/>
      <c r="N657" s="220"/>
      <c r="O657" s="220"/>
      <c r="P657" s="220"/>
      <c r="Q657" s="220"/>
      <c r="R657" s="220"/>
      <c r="S657" s="220"/>
      <c r="T657" s="221"/>
      <c r="AT657" s="222" t="s">
        <v>234</v>
      </c>
      <c r="AU657" s="222" t="s">
        <v>82</v>
      </c>
      <c r="AV657" s="14" t="s">
        <v>80</v>
      </c>
      <c r="AW657" s="14" t="s">
        <v>33</v>
      </c>
      <c r="AX657" s="14" t="s">
        <v>72</v>
      </c>
      <c r="AY657" s="222" t="s">
        <v>221</v>
      </c>
    </row>
    <row r="658" spans="2:51" s="13" customFormat="1">
      <c r="B658" s="202"/>
      <c r="C658" s="203"/>
      <c r="D658" s="195" t="s">
        <v>234</v>
      </c>
      <c r="E658" s="204" t="s">
        <v>19</v>
      </c>
      <c r="F658" s="205" t="s">
        <v>424</v>
      </c>
      <c r="G658" s="203"/>
      <c r="H658" s="206">
        <v>7.2</v>
      </c>
      <c r="I658" s="207"/>
      <c r="J658" s="203"/>
      <c r="K658" s="203"/>
      <c r="L658" s="208"/>
      <c r="M658" s="209"/>
      <c r="N658" s="210"/>
      <c r="O658" s="210"/>
      <c r="P658" s="210"/>
      <c r="Q658" s="210"/>
      <c r="R658" s="210"/>
      <c r="S658" s="210"/>
      <c r="T658" s="211"/>
      <c r="AT658" s="212" t="s">
        <v>234</v>
      </c>
      <c r="AU658" s="212" t="s">
        <v>82</v>
      </c>
      <c r="AV658" s="13" t="s">
        <v>82</v>
      </c>
      <c r="AW658" s="13" t="s">
        <v>33</v>
      </c>
      <c r="AX658" s="13" t="s">
        <v>72</v>
      </c>
      <c r="AY658" s="212" t="s">
        <v>221</v>
      </c>
    </row>
    <row r="659" spans="2:51" s="14" customFormat="1">
      <c r="B659" s="213"/>
      <c r="C659" s="214"/>
      <c r="D659" s="195" t="s">
        <v>234</v>
      </c>
      <c r="E659" s="215" t="s">
        <v>19</v>
      </c>
      <c r="F659" s="216" t="s">
        <v>425</v>
      </c>
      <c r="G659" s="214"/>
      <c r="H659" s="215" t="s">
        <v>19</v>
      </c>
      <c r="I659" s="217"/>
      <c r="J659" s="214"/>
      <c r="K659" s="214"/>
      <c r="L659" s="218"/>
      <c r="M659" s="219"/>
      <c r="N659" s="220"/>
      <c r="O659" s="220"/>
      <c r="P659" s="220"/>
      <c r="Q659" s="220"/>
      <c r="R659" s="220"/>
      <c r="S659" s="220"/>
      <c r="T659" s="221"/>
      <c r="AT659" s="222" t="s">
        <v>234</v>
      </c>
      <c r="AU659" s="222" t="s">
        <v>82</v>
      </c>
      <c r="AV659" s="14" t="s">
        <v>80</v>
      </c>
      <c r="AW659" s="14" t="s">
        <v>33</v>
      </c>
      <c r="AX659" s="14" t="s">
        <v>72</v>
      </c>
      <c r="AY659" s="222" t="s">
        <v>221</v>
      </c>
    </row>
    <row r="660" spans="2:51" s="13" customFormat="1">
      <c r="B660" s="202"/>
      <c r="C660" s="203"/>
      <c r="D660" s="195" t="s">
        <v>234</v>
      </c>
      <c r="E660" s="204" t="s">
        <v>19</v>
      </c>
      <c r="F660" s="205" t="s">
        <v>426</v>
      </c>
      <c r="G660" s="203"/>
      <c r="H660" s="206">
        <v>1.18</v>
      </c>
      <c r="I660" s="207"/>
      <c r="J660" s="203"/>
      <c r="K660" s="203"/>
      <c r="L660" s="208"/>
      <c r="M660" s="209"/>
      <c r="N660" s="210"/>
      <c r="O660" s="210"/>
      <c r="P660" s="210"/>
      <c r="Q660" s="210"/>
      <c r="R660" s="210"/>
      <c r="S660" s="210"/>
      <c r="T660" s="211"/>
      <c r="AT660" s="212" t="s">
        <v>234</v>
      </c>
      <c r="AU660" s="212" t="s">
        <v>82</v>
      </c>
      <c r="AV660" s="13" t="s">
        <v>82</v>
      </c>
      <c r="AW660" s="13" t="s">
        <v>33</v>
      </c>
      <c r="AX660" s="13" t="s">
        <v>72</v>
      </c>
      <c r="AY660" s="212" t="s">
        <v>221</v>
      </c>
    </row>
    <row r="661" spans="2:51" s="14" customFormat="1">
      <c r="B661" s="213"/>
      <c r="C661" s="214"/>
      <c r="D661" s="195" t="s">
        <v>234</v>
      </c>
      <c r="E661" s="215" t="s">
        <v>19</v>
      </c>
      <c r="F661" s="216" t="s">
        <v>427</v>
      </c>
      <c r="G661" s="214"/>
      <c r="H661" s="215" t="s">
        <v>19</v>
      </c>
      <c r="I661" s="217"/>
      <c r="J661" s="214"/>
      <c r="K661" s="214"/>
      <c r="L661" s="218"/>
      <c r="M661" s="219"/>
      <c r="N661" s="220"/>
      <c r="O661" s="220"/>
      <c r="P661" s="220"/>
      <c r="Q661" s="220"/>
      <c r="R661" s="220"/>
      <c r="S661" s="220"/>
      <c r="T661" s="221"/>
      <c r="AT661" s="222" t="s">
        <v>234</v>
      </c>
      <c r="AU661" s="222" t="s">
        <v>82</v>
      </c>
      <c r="AV661" s="14" t="s">
        <v>80</v>
      </c>
      <c r="AW661" s="14" t="s">
        <v>33</v>
      </c>
      <c r="AX661" s="14" t="s">
        <v>72</v>
      </c>
      <c r="AY661" s="222" t="s">
        <v>221</v>
      </c>
    </row>
    <row r="662" spans="2:51" s="13" customFormat="1">
      <c r="B662" s="202"/>
      <c r="C662" s="203"/>
      <c r="D662" s="195" t="s">
        <v>234</v>
      </c>
      <c r="E662" s="204" t="s">
        <v>19</v>
      </c>
      <c r="F662" s="205" t="s">
        <v>428</v>
      </c>
      <c r="G662" s="203"/>
      <c r="H662" s="206">
        <v>4.3099999999999996</v>
      </c>
      <c r="I662" s="207"/>
      <c r="J662" s="203"/>
      <c r="K662" s="203"/>
      <c r="L662" s="208"/>
      <c r="M662" s="209"/>
      <c r="N662" s="210"/>
      <c r="O662" s="210"/>
      <c r="P662" s="210"/>
      <c r="Q662" s="210"/>
      <c r="R662" s="210"/>
      <c r="S662" s="210"/>
      <c r="T662" s="211"/>
      <c r="AT662" s="212" t="s">
        <v>234</v>
      </c>
      <c r="AU662" s="212" t="s">
        <v>82</v>
      </c>
      <c r="AV662" s="13" t="s">
        <v>82</v>
      </c>
      <c r="AW662" s="13" t="s">
        <v>33</v>
      </c>
      <c r="AX662" s="13" t="s">
        <v>72</v>
      </c>
      <c r="AY662" s="212" t="s">
        <v>221</v>
      </c>
    </row>
    <row r="663" spans="2:51" s="14" customFormat="1">
      <c r="B663" s="213"/>
      <c r="C663" s="214"/>
      <c r="D663" s="195" t="s">
        <v>234</v>
      </c>
      <c r="E663" s="215" t="s">
        <v>19</v>
      </c>
      <c r="F663" s="216" t="s">
        <v>429</v>
      </c>
      <c r="G663" s="214"/>
      <c r="H663" s="215" t="s">
        <v>19</v>
      </c>
      <c r="I663" s="217"/>
      <c r="J663" s="214"/>
      <c r="K663" s="214"/>
      <c r="L663" s="218"/>
      <c r="M663" s="219"/>
      <c r="N663" s="220"/>
      <c r="O663" s="220"/>
      <c r="P663" s="220"/>
      <c r="Q663" s="220"/>
      <c r="R663" s="220"/>
      <c r="S663" s="220"/>
      <c r="T663" s="221"/>
      <c r="AT663" s="222" t="s">
        <v>234</v>
      </c>
      <c r="AU663" s="222" t="s">
        <v>82</v>
      </c>
      <c r="AV663" s="14" t="s">
        <v>80</v>
      </c>
      <c r="AW663" s="14" t="s">
        <v>33</v>
      </c>
      <c r="AX663" s="14" t="s">
        <v>72</v>
      </c>
      <c r="AY663" s="222" t="s">
        <v>221</v>
      </c>
    </row>
    <row r="664" spans="2:51" s="13" customFormat="1">
      <c r="B664" s="202"/>
      <c r="C664" s="203"/>
      <c r="D664" s="195" t="s">
        <v>234</v>
      </c>
      <c r="E664" s="204" t="s">
        <v>19</v>
      </c>
      <c r="F664" s="205" t="s">
        <v>430</v>
      </c>
      <c r="G664" s="203"/>
      <c r="H664" s="206">
        <v>9.26</v>
      </c>
      <c r="I664" s="207"/>
      <c r="J664" s="203"/>
      <c r="K664" s="203"/>
      <c r="L664" s="208"/>
      <c r="M664" s="209"/>
      <c r="N664" s="210"/>
      <c r="O664" s="210"/>
      <c r="P664" s="210"/>
      <c r="Q664" s="210"/>
      <c r="R664" s="210"/>
      <c r="S664" s="210"/>
      <c r="T664" s="211"/>
      <c r="AT664" s="212" t="s">
        <v>234</v>
      </c>
      <c r="AU664" s="212" t="s">
        <v>82</v>
      </c>
      <c r="AV664" s="13" t="s">
        <v>82</v>
      </c>
      <c r="AW664" s="13" t="s">
        <v>33</v>
      </c>
      <c r="AX664" s="13" t="s">
        <v>72</v>
      </c>
      <c r="AY664" s="212" t="s">
        <v>221</v>
      </c>
    </row>
    <row r="665" spans="2:51" s="16" customFormat="1">
      <c r="B665" s="244"/>
      <c r="C665" s="245"/>
      <c r="D665" s="195" t="s">
        <v>234</v>
      </c>
      <c r="E665" s="246" t="s">
        <v>142</v>
      </c>
      <c r="F665" s="247" t="s">
        <v>450</v>
      </c>
      <c r="G665" s="245"/>
      <c r="H665" s="248">
        <v>157.46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AT665" s="254" t="s">
        <v>234</v>
      </c>
      <c r="AU665" s="254" t="s">
        <v>82</v>
      </c>
      <c r="AV665" s="16" t="s">
        <v>95</v>
      </c>
      <c r="AW665" s="16" t="s">
        <v>33</v>
      </c>
      <c r="AX665" s="16" t="s">
        <v>72</v>
      </c>
      <c r="AY665" s="254" t="s">
        <v>221</v>
      </c>
    </row>
    <row r="666" spans="2:51" s="14" customFormat="1">
      <c r="B666" s="213"/>
      <c r="C666" s="214"/>
      <c r="D666" s="195" t="s">
        <v>234</v>
      </c>
      <c r="E666" s="215" t="s">
        <v>19</v>
      </c>
      <c r="F666" s="216" t="s">
        <v>723</v>
      </c>
      <c r="G666" s="214"/>
      <c r="H666" s="215" t="s">
        <v>19</v>
      </c>
      <c r="I666" s="217"/>
      <c r="J666" s="214"/>
      <c r="K666" s="214"/>
      <c r="L666" s="218"/>
      <c r="M666" s="219"/>
      <c r="N666" s="220"/>
      <c r="O666" s="220"/>
      <c r="P666" s="220"/>
      <c r="Q666" s="220"/>
      <c r="R666" s="220"/>
      <c r="S666" s="220"/>
      <c r="T666" s="221"/>
      <c r="AT666" s="222" t="s">
        <v>234</v>
      </c>
      <c r="AU666" s="222" t="s">
        <v>82</v>
      </c>
      <c r="AV666" s="14" t="s">
        <v>80</v>
      </c>
      <c r="AW666" s="14" t="s">
        <v>33</v>
      </c>
      <c r="AX666" s="14" t="s">
        <v>72</v>
      </c>
      <c r="AY666" s="222" t="s">
        <v>221</v>
      </c>
    </row>
    <row r="667" spans="2:51" s="13" customFormat="1">
      <c r="B667" s="202"/>
      <c r="C667" s="203"/>
      <c r="D667" s="195" t="s">
        <v>234</v>
      </c>
      <c r="E667" s="204" t="s">
        <v>19</v>
      </c>
      <c r="F667" s="205" t="s">
        <v>146</v>
      </c>
      <c r="G667" s="203"/>
      <c r="H667" s="206">
        <v>4.45</v>
      </c>
      <c r="I667" s="207"/>
      <c r="J667" s="203"/>
      <c r="K667" s="203"/>
      <c r="L667" s="208"/>
      <c r="M667" s="209"/>
      <c r="N667" s="210"/>
      <c r="O667" s="210"/>
      <c r="P667" s="210"/>
      <c r="Q667" s="210"/>
      <c r="R667" s="210"/>
      <c r="S667" s="210"/>
      <c r="T667" s="211"/>
      <c r="AT667" s="212" t="s">
        <v>234</v>
      </c>
      <c r="AU667" s="212" t="s">
        <v>82</v>
      </c>
      <c r="AV667" s="13" t="s">
        <v>82</v>
      </c>
      <c r="AW667" s="13" t="s">
        <v>33</v>
      </c>
      <c r="AX667" s="13" t="s">
        <v>72</v>
      </c>
      <c r="AY667" s="212" t="s">
        <v>221</v>
      </c>
    </row>
    <row r="668" spans="2:51" s="16" customFormat="1">
      <c r="B668" s="244"/>
      <c r="C668" s="245"/>
      <c r="D668" s="195" t="s">
        <v>234</v>
      </c>
      <c r="E668" s="246" t="s">
        <v>145</v>
      </c>
      <c r="F668" s="247" t="s">
        <v>450</v>
      </c>
      <c r="G668" s="245"/>
      <c r="H668" s="248">
        <v>4.45</v>
      </c>
      <c r="I668" s="249"/>
      <c r="J668" s="245"/>
      <c r="K668" s="245"/>
      <c r="L668" s="250"/>
      <c r="M668" s="251"/>
      <c r="N668" s="252"/>
      <c r="O668" s="252"/>
      <c r="P668" s="252"/>
      <c r="Q668" s="252"/>
      <c r="R668" s="252"/>
      <c r="S668" s="252"/>
      <c r="T668" s="253"/>
      <c r="AT668" s="254" t="s">
        <v>234</v>
      </c>
      <c r="AU668" s="254" t="s">
        <v>82</v>
      </c>
      <c r="AV668" s="16" t="s">
        <v>95</v>
      </c>
      <c r="AW668" s="16" t="s">
        <v>33</v>
      </c>
      <c r="AX668" s="16" t="s">
        <v>72</v>
      </c>
      <c r="AY668" s="254" t="s">
        <v>221</v>
      </c>
    </row>
    <row r="669" spans="2:51" s="14" customFormat="1">
      <c r="B669" s="213"/>
      <c r="C669" s="214"/>
      <c r="D669" s="195" t="s">
        <v>234</v>
      </c>
      <c r="E669" s="215" t="s">
        <v>19</v>
      </c>
      <c r="F669" s="216" t="s">
        <v>600</v>
      </c>
      <c r="G669" s="214"/>
      <c r="H669" s="215" t="s">
        <v>19</v>
      </c>
      <c r="I669" s="217"/>
      <c r="J669" s="214"/>
      <c r="K669" s="214"/>
      <c r="L669" s="218"/>
      <c r="M669" s="219"/>
      <c r="N669" s="220"/>
      <c r="O669" s="220"/>
      <c r="P669" s="220"/>
      <c r="Q669" s="220"/>
      <c r="R669" s="220"/>
      <c r="S669" s="220"/>
      <c r="T669" s="221"/>
      <c r="AT669" s="222" t="s">
        <v>234</v>
      </c>
      <c r="AU669" s="222" t="s">
        <v>82</v>
      </c>
      <c r="AV669" s="14" t="s">
        <v>80</v>
      </c>
      <c r="AW669" s="14" t="s">
        <v>33</v>
      </c>
      <c r="AX669" s="14" t="s">
        <v>72</v>
      </c>
      <c r="AY669" s="222" t="s">
        <v>221</v>
      </c>
    </row>
    <row r="670" spans="2:51" s="13" customFormat="1" ht="22.5">
      <c r="B670" s="202"/>
      <c r="C670" s="203"/>
      <c r="D670" s="195" t="s">
        <v>234</v>
      </c>
      <c r="E670" s="204" t="s">
        <v>19</v>
      </c>
      <c r="F670" s="205" t="s">
        <v>841</v>
      </c>
      <c r="G670" s="203"/>
      <c r="H670" s="206">
        <v>177.386</v>
      </c>
      <c r="I670" s="207"/>
      <c r="J670" s="203"/>
      <c r="K670" s="203"/>
      <c r="L670" s="208"/>
      <c r="M670" s="209"/>
      <c r="N670" s="210"/>
      <c r="O670" s="210"/>
      <c r="P670" s="210"/>
      <c r="Q670" s="210"/>
      <c r="R670" s="210"/>
      <c r="S670" s="210"/>
      <c r="T670" s="211"/>
      <c r="AT670" s="212" t="s">
        <v>234</v>
      </c>
      <c r="AU670" s="212" t="s">
        <v>82</v>
      </c>
      <c r="AV670" s="13" t="s">
        <v>82</v>
      </c>
      <c r="AW670" s="13" t="s">
        <v>33</v>
      </c>
      <c r="AX670" s="13" t="s">
        <v>72</v>
      </c>
      <c r="AY670" s="212" t="s">
        <v>221</v>
      </c>
    </row>
    <row r="671" spans="2:51" s="16" customFormat="1">
      <c r="B671" s="244"/>
      <c r="C671" s="245"/>
      <c r="D671" s="195" t="s">
        <v>234</v>
      </c>
      <c r="E671" s="246" t="s">
        <v>19</v>
      </c>
      <c r="F671" s="247" t="s">
        <v>450</v>
      </c>
      <c r="G671" s="245"/>
      <c r="H671" s="248">
        <v>177.386</v>
      </c>
      <c r="I671" s="249"/>
      <c r="J671" s="245"/>
      <c r="K671" s="245"/>
      <c r="L671" s="250"/>
      <c r="M671" s="251"/>
      <c r="N671" s="252"/>
      <c r="O671" s="252"/>
      <c r="P671" s="252"/>
      <c r="Q671" s="252"/>
      <c r="R671" s="252"/>
      <c r="S671" s="252"/>
      <c r="T671" s="253"/>
      <c r="AT671" s="254" t="s">
        <v>234</v>
      </c>
      <c r="AU671" s="254" t="s">
        <v>82</v>
      </c>
      <c r="AV671" s="16" t="s">
        <v>95</v>
      </c>
      <c r="AW671" s="16" t="s">
        <v>33</v>
      </c>
      <c r="AX671" s="16" t="s">
        <v>72</v>
      </c>
      <c r="AY671" s="254" t="s">
        <v>221</v>
      </c>
    </row>
    <row r="672" spans="2:51" s="15" customFormat="1">
      <c r="B672" s="223"/>
      <c r="C672" s="224"/>
      <c r="D672" s="195" t="s">
        <v>234</v>
      </c>
      <c r="E672" s="225" t="s">
        <v>19</v>
      </c>
      <c r="F672" s="226" t="s">
        <v>243</v>
      </c>
      <c r="G672" s="224"/>
      <c r="H672" s="227">
        <v>339.29599999999999</v>
      </c>
      <c r="I672" s="228"/>
      <c r="J672" s="224"/>
      <c r="K672" s="224"/>
      <c r="L672" s="229"/>
      <c r="M672" s="230"/>
      <c r="N672" s="231"/>
      <c r="O672" s="231"/>
      <c r="P672" s="231"/>
      <c r="Q672" s="231"/>
      <c r="R672" s="231"/>
      <c r="S672" s="231"/>
      <c r="T672" s="232"/>
      <c r="AT672" s="233" t="s">
        <v>234</v>
      </c>
      <c r="AU672" s="233" t="s">
        <v>82</v>
      </c>
      <c r="AV672" s="15" t="s">
        <v>228</v>
      </c>
      <c r="AW672" s="15" t="s">
        <v>33</v>
      </c>
      <c r="AX672" s="15" t="s">
        <v>80</v>
      </c>
      <c r="AY672" s="233" t="s">
        <v>221</v>
      </c>
    </row>
    <row r="673" spans="1:65" s="13" customFormat="1">
      <c r="B673" s="202"/>
      <c r="C673" s="203"/>
      <c r="D673" s="195" t="s">
        <v>234</v>
      </c>
      <c r="E673" s="203"/>
      <c r="F673" s="205" t="s">
        <v>846</v>
      </c>
      <c r="G673" s="203"/>
      <c r="H673" s="206">
        <v>390.19</v>
      </c>
      <c r="I673" s="207"/>
      <c r="J673" s="203"/>
      <c r="K673" s="203"/>
      <c r="L673" s="208"/>
      <c r="M673" s="209"/>
      <c r="N673" s="210"/>
      <c r="O673" s="210"/>
      <c r="P673" s="210"/>
      <c r="Q673" s="210"/>
      <c r="R673" s="210"/>
      <c r="S673" s="210"/>
      <c r="T673" s="211"/>
      <c r="AT673" s="212" t="s">
        <v>234</v>
      </c>
      <c r="AU673" s="212" t="s">
        <v>82</v>
      </c>
      <c r="AV673" s="13" t="s">
        <v>82</v>
      </c>
      <c r="AW673" s="13" t="s">
        <v>4</v>
      </c>
      <c r="AX673" s="13" t="s">
        <v>80</v>
      </c>
      <c r="AY673" s="212" t="s">
        <v>221</v>
      </c>
    </row>
    <row r="674" spans="1:65" s="2" customFormat="1" ht="24.2" customHeight="1">
      <c r="A674" s="37"/>
      <c r="B674" s="38"/>
      <c r="C674" s="182" t="s">
        <v>847</v>
      </c>
      <c r="D674" s="182" t="s">
        <v>223</v>
      </c>
      <c r="E674" s="183" t="s">
        <v>848</v>
      </c>
      <c r="F674" s="184" t="s">
        <v>849</v>
      </c>
      <c r="G674" s="185" t="s">
        <v>267</v>
      </c>
      <c r="H674" s="186">
        <v>1.53</v>
      </c>
      <c r="I674" s="187"/>
      <c r="J674" s="188">
        <f>ROUND(I674*H674,2)</f>
        <v>0</v>
      </c>
      <c r="K674" s="184" t="s">
        <v>227</v>
      </c>
      <c r="L674" s="42"/>
      <c r="M674" s="189" t="s">
        <v>19</v>
      </c>
      <c r="N674" s="190" t="s">
        <v>43</v>
      </c>
      <c r="O674" s="67"/>
      <c r="P674" s="191">
        <f>O674*H674</f>
        <v>0</v>
      </c>
      <c r="Q674" s="191">
        <v>0</v>
      </c>
      <c r="R674" s="191">
        <f>Q674*H674</f>
        <v>0</v>
      </c>
      <c r="S674" s="191">
        <v>0</v>
      </c>
      <c r="T674" s="192">
        <f>S674*H674</f>
        <v>0</v>
      </c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R674" s="193" t="s">
        <v>341</v>
      </c>
      <c r="AT674" s="193" t="s">
        <v>223</v>
      </c>
      <c r="AU674" s="193" t="s">
        <v>82</v>
      </c>
      <c r="AY674" s="20" t="s">
        <v>221</v>
      </c>
      <c r="BE674" s="194">
        <f>IF(N674="základní",J674,0)</f>
        <v>0</v>
      </c>
      <c r="BF674" s="194">
        <f>IF(N674="snížená",J674,0)</f>
        <v>0</v>
      </c>
      <c r="BG674" s="194">
        <f>IF(N674="zákl. přenesená",J674,0)</f>
        <v>0</v>
      </c>
      <c r="BH674" s="194">
        <f>IF(N674="sníž. přenesená",J674,0)</f>
        <v>0</v>
      </c>
      <c r="BI674" s="194">
        <f>IF(N674="nulová",J674,0)</f>
        <v>0</v>
      </c>
      <c r="BJ674" s="20" t="s">
        <v>80</v>
      </c>
      <c r="BK674" s="194">
        <f>ROUND(I674*H674,2)</f>
        <v>0</v>
      </c>
      <c r="BL674" s="20" t="s">
        <v>341</v>
      </c>
      <c r="BM674" s="193" t="s">
        <v>850</v>
      </c>
    </row>
    <row r="675" spans="1:65" s="2" customFormat="1" ht="29.25">
      <c r="A675" s="37"/>
      <c r="B675" s="38"/>
      <c r="C675" s="39"/>
      <c r="D675" s="195" t="s">
        <v>230</v>
      </c>
      <c r="E675" s="39"/>
      <c r="F675" s="196" t="s">
        <v>851</v>
      </c>
      <c r="G675" s="39"/>
      <c r="H675" s="39"/>
      <c r="I675" s="197"/>
      <c r="J675" s="39"/>
      <c r="K675" s="39"/>
      <c r="L675" s="42"/>
      <c r="M675" s="198"/>
      <c r="N675" s="199"/>
      <c r="O675" s="67"/>
      <c r="P675" s="67"/>
      <c r="Q675" s="67"/>
      <c r="R675" s="67"/>
      <c r="S675" s="67"/>
      <c r="T675" s="68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T675" s="20" t="s">
        <v>230</v>
      </c>
      <c r="AU675" s="20" t="s">
        <v>82</v>
      </c>
    </row>
    <row r="676" spans="1:65" s="2" customFormat="1">
      <c r="A676" s="37"/>
      <c r="B676" s="38"/>
      <c r="C676" s="39"/>
      <c r="D676" s="200" t="s">
        <v>232</v>
      </c>
      <c r="E676" s="39"/>
      <c r="F676" s="201" t="s">
        <v>852</v>
      </c>
      <c r="G676" s="39"/>
      <c r="H676" s="39"/>
      <c r="I676" s="197"/>
      <c r="J676" s="39"/>
      <c r="K676" s="39"/>
      <c r="L676" s="42"/>
      <c r="M676" s="198"/>
      <c r="N676" s="199"/>
      <c r="O676" s="67"/>
      <c r="P676" s="67"/>
      <c r="Q676" s="67"/>
      <c r="R676" s="67"/>
      <c r="S676" s="67"/>
      <c r="T676" s="68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T676" s="20" t="s">
        <v>232</v>
      </c>
      <c r="AU676" s="20" t="s">
        <v>82</v>
      </c>
    </row>
    <row r="677" spans="1:65" s="12" customFormat="1" ht="22.9" customHeight="1">
      <c r="B677" s="166"/>
      <c r="C677" s="167"/>
      <c r="D677" s="168" t="s">
        <v>71</v>
      </c>
      <c r="E677" s="180" t="s">
        <v>853</v>
      </c>
      <c r="F677" s="180" t="s">
        <v>854</v>
      </c>
      <c r="G677" s="167"/>
      <c r="H677" s="167"/>
      <c r="I677" s="170"/>
      <c r="J677" s="181">
        <f>BK677</f>
        <v>0</v>
      </c>
      <c r="K677" s="167"/>
      <c r="L677" s="172"/>
      <c r="M677" s="173"/>
      <c r="N677" s="174"/>
      <c r="O677" s="174"/>
      <c r="P677" s="175">
        <f>SUM(P678:P773)</f>
        <v>0</v>
      </c>
      <c r="Q677" s="174"/>
      <c r="R677" s="175">
        <f>SUM(R678:R773)</f>
        <v>2.7674705390900001</v>
      </c>
      <c r="S677" s="174"/>
      <c r="T677" s="176">
        <f>SUM(T678:T773)</f>
        <v>0</v>
      </c>
      <c r="AR677" s="177" t="s">
        <v>82</v>
      </c>
      <c r="AT677" s="178" t="s">
        <v>71</v>
      </c>
      <c r="AU677" s="178" t="s">
        <v>80</v>
      </c>
      <c r="AY677" s="177" t="s">
        <v>221</v>
      </c>
      <c r="BK677" s="179">
        <f>SUM(BK678:BK773)</f>
        <v>0</v>
      </c>
    </row>
    <row r="678" spans="1:65" s="2" customFormat="1" ht="24.2" customHeight="1">
      <c r="A678" s="37"/>
      <c r="B678" s="38"/>
      <c r="C678" s="182" t="s">
        <v>855</v>
      </c>
      <c r="D678" s="182" t="s">
        <v>223</v>
      </c>
      <c r="E678" s="183" t="s">
        <v>856</v>
      </c>
      <c r="F678" s="184" t="s">
        <v>857</v>
      </c>
      <c r="G678" s="185" t="s">
        <v>226</v>
      </c>
      <c r="H678" s="186">
        <v>203.322</v>
      </c>
      <c r="I678" s="187"/>
      <c r="J678" s="188">
        <f>ROUND(I678*H678,2)</f>
        <v>0</v>
      </c>
      <c r="K678" s="184" t="s">
        <v>227</v>
      </c>
      <c r="L678" s="42"/>
      <c r="M678" s="189" t="s">
        <v>19</v>
      </c>
      <c r="N678" s="190" t="s">
        <v>43</v>
      </c>
      <c r="O678" s="67"/>
      <c r="P678" s="191">
        <f>O678*H678</f>
        <v>0</v>
      </c>
      <c r="Q678" s="191">
        <v>0</v>
      </c>
      <c r="R678" s="191">
        <f>Q678*H678</f>
        <v>0</v>
      </c>
      <c r="S678" s="191">
        <v>0</v>
      </c>
      <c r="T678" s="192">
        <f>S678*H678</f>
        <v>0</v>
      </c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R678" s="193" t="s">
        <v>341</v>
      </c>
      <c r="AT678" s="193" t="s">
        <v>223</v>
      </c>
      <c r="AU678" s="193" t="s">
        <v>82</v>
      </c>
      <c r="AY678" s="20" t="s">
        <v>221</v>
      </c>
      <c r="BE678" s="194">
        <f>IF(N678="základní",J678,0)</f>
        <v>0</v>
      </c>
      <c r="BF678" s="194">
        <f>IF(N678="snížená",J678,0)</f>
        <v>0</v>
      </c>
      <c r="BG678" s="194">
        <f>IF(N678="zákl. přenesená",J678,0)</f>
        <v>0</v>
      </c>
      <c r="BH678" s="194">
        <f>IF(N678="sníž. přenesená",J678,0)</f>
        <v>0</v>
      </c>
      <c r="BI678" s="194">
        <f>IF(N678="nulová",J678,0)</f>
        <v>0</v>
      </c>
      <c r="BJ678" s="20" t="s">
        <v>80</v>
      </c>
      <c r="BK678" s="194">
        <f>ROUND(I678*H678,2)</f>
        <v>0</v>
      </c>
      <c r="BL678" s="20" t="s">
        <v>341</v>
      </c>
      <c r="BM678" s="193" t="s">
        <v>858</v>
      </c>
    </row>
    <row r="679" spans="1:65" s="2" customFormat="1" ht="19.5">
      <c r="A679" s="37"/>
      <c r="B679" s="38"/>
      <c r="C679" s="39"/>
      <c r="D679" s="195" t="s">
        <v>230</v>
      </c>
      <c r="E679" s="39"/>
      <c r="F679" s="196" t="s">
        <v>859</v>
      </c>
      <c r="G679" s="39"/>
      <c r="H679" s="39"/>
      <c r="I679" s="197"/>
      <c r="J679" s="39"/>
      <c r="K679" s="39"/>
      <c r="L679" s="42"/>
      <c r="M679" s="198"/>
      <c r="N679" s="199"/>
      <c r="O679" s="67"/>
      <c r="P679" s="67"/>
      <c r="Q679" s="67"/>
      <c r="R679" s="67"/>
      <c r="S679" s="67"/>
      <c r="T679" s="68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T679" s="20" t="s">
        <v>230</v>
      </c>
      <c r="AU679" s="20" t="s">
        <v>82</v>
      </c>
    </row>
    <row r="680" spans="1:65" s="2" customFormat="1">
      <c r="A680" s="37"/>
      <c r="B680" s="38"/>
      <c r="C680" s="39"/>
      <c r="D680" s="200" t="s">
        <v>232</v>
      </c>
      <c r="E680" s="39"/>
      <c r="F680" s="201" t="s">
        <v>860</v>
      </c>
      <c r="G680" s="39"/>
      <c r="H680" s="39"/>
      <c r="I680" s="197"/>
      <c r="J680" s="39"/>
      <c r="K680" s="39"/>
      <c r="L680" s="42"/>
      <c r="M680" s="198"/>
      <c r="N680" s="199"/>
      <c r="O680" s="67"/>
      <c r="P680" s="67"/>
      <c r="Q680" s="67"/>
      <c r="R680" s="67"/>
      <c r="S680" s="67"/>
      <c r="T680" s="68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T680" s="20" t="s">
        <v>232</v>
      </c>
      <c r="AU680" s="20" t="s">
        <v>82</v>
      </c>
    </row>
    <row r="681" spans="1:65" s="13" customFormat="1">
      <c r="B681" s="202"/>
      <c r="C681" s="203"/>
      <c r="D681" s="195" t="s">
        <v>234</v>
      </c>
      <c r="E681" s="204" t="s">
        <v>152</v>
      </c>
      <c r="F681" s="205" t="s">
        <v>861</v>
      </c>
      <c r="G681" s="203"/>
      <c r="H681" s="206">
        <v>203.322</v>
      </c>
      <c r="I681" s="207"/>
      <c r="J681" s="203"/>
      <c r="K681" s="203"/>
      <c r="L681" s="208"/>
      <c r="M681" s="209"/>
      <c r="N681" s="210"/>
      <c r="O681" s="210"/>
      <c r="P681" s="210"/>
      <c r="Q681" s="210"/>
      <c r="R681" s="210"/>
      <c r="S681" s="210"/>
      <c r="T681" s="211"/>
      <c r="AT681" s="212" t="s">
        <v>234</v>
      </c>
      <c r="AU681" s="212" t="s">
        <v>82</v>
      </c>
      <c r="AV681" s="13" t="s">
        <v>82</v>
      </c>
      <c r="AW681" s="13" t="s">
        <v>33</v>
      </c>
      <c r="AX681" s="13" t="s">
        <v>72</v>
      </c>
      <c r="AY681" s="212" t="s">
        <v>221</v>
      </c>
    </row>
    <row r="682" spans="1:65" s="15" customFormat="1">
      <c r="B682" s="223"/>
      <c r="C682" s="224"/>
      <c r="D682" s="195" t="s">
        <v>234</v>
      </c>
      <c r="E682" s="225" t="s">
        <v>19</v>
      </c>
      <c r="F682" s="226" t="s">
        <v>243</v>
      </c>
      <c r="G682" s="224"/>
      <c r="H682" s="227">
        <v>203.322</v>
      </c>
      <c r="I682" s="228"/>
      <c r="J682" s="224"/>
      <c r="K682" s="224"/>
      <c r="L682" s="229"/>
      <c r="M682" s="230"/>
      <c r="N682" s="231"/>
      <c r="O682" s="231"/>
      <c r="P682" s="231"/>
      <c r="Q682" s="231"/>
      <c r="R682" s="231"/>
      <c r="S682" s="231"/>
      <c r="T682" s="232"/>
      <c r="AT682" s="233" t="s">
        <v>234</v>
      </c>
      <c r="AU682" s="233" t="s">
        <v>82</v>
      </c>
      <c r="AV682" s="15" t="s">
        <v>228</v>
      </c>
      <c r="AW682" s="15" t="s">
        <v>33</v>
      </c>
      <c r="AX682" s="15" t="s">
        <v>80</v>
      </c>
      <c r="AY682" s="233" t="s">
        <v>221</v>
      </c>
    </row>
    <row r="683" spans="1:65" s="2" customFormat="1" ht="16.5" customHeight="1">
      <c r="A683" s="37"/>
      <c r="B683" s="38"/>
      <c r="C683" s="234" t="s">
        <v>862</v>
      </c>
      <c r="D683" s="234" t="s">
        <v>295</v>
      </c>
      <c r="E683" s="235" t="s">
        <v>778</v>
      </c>
      <c r="F683" s="236" t="s">
        <v>779</v>
      </c>
      <c r="G683" s="237" t="s">
        <v>267</v>
      </c>
      <c r="H683" s="238">
        <v>6.5000000000000002E-2</v>
      </c>
      <c r="I683" s="239"/>
      <c r="J683" s="240">
        <f>ROUND(I683*H683,2)</f>
        <v>0</v>
      </c>
      <c r="K683" s="236" t="s">
        <v>227</v>
      </c>
      <c r="L683" s="241"/>
      <c r="M683" s="242" t="s">
        <v>19</v>
      </c>
      <c r="N683" s="243" t="s">
        <v>43</v>
      </c>
      <c r="O683" s="67"/>
      <c r="P683" s="191">
        <f>O683*H683</f>
        <v>0</v>
      </c>
      <c r="Q683" s="191">
        <v>1</v>
      </c>
      <c r="R683" s="191">
        <f>Q683*H683</f>
        <v>6.5000000000000002E-2</v>
      </c>
      <c r="S683" s="191">
        <v>0</v>
      </c>
      <c r="T683" s="192">
        <f>S683*H683</f>
        <v>0</v>
      </c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R683" s="193" t="s">
        <v>484</v>
      </c>
      <c r="AT683" s="193" t="s">
        <v>295</v>
      </c>
      <c r="AU683" s="193" t="s">
        <v>82</v>
      </c>
      <c r="AY683" s="20" t="s">
        <v>221</v>
      </c>
      <c r="BE683" s="194">
        <f>IF(N683="základní",J683,0)</f>
        <v>0</v>
      </c>
      <c r="BF683" s="194">
        <f>IF(N683="snížená",J683,0)</f>
        <v>0</v>
      </c>
      <c r="BG683" s="194">
        <f>IF(N683="zákl. přenesená",J683,0)</f>
        <v>0</v>
      </c>
      <c r="BH683" s="194">
        <f>IF(N683="sníž. přenesená",J683,0)</f>
        <v>0</v>
      </c>
      <c r="BI683" s="194">
        <f>IF(N683="nulová",J683,0)</f>
        <v>0</v>
      </c>
      <c r="BJ683" s="20" t="s">
        <v>80</v>
      </c>
      <c r="BK683" s="194">
        <f>ROUND(I683*H683,2)</f>
        <v>0</v>
      </c>
      <c r="BL683" s="20" t="s">
        <v>341</v>
      </c>
      <c r="BM683" s="193" t="s">
        <v>863</v>
      </c>
    </row>
    <row r="684" spans="1:65" s="2" customFormat="1">
      <c r="A684" s="37"/>
      <c r="B684" s="38"/>
      <c r="C684" s="39"/>
      <c r="D684" s="195" t="s">
        <v>230</v>
      </c>
      <c r="E684" s="39"/>
      <c r="F684" s="196" t="s">
        <v>779</v>
      </c>
      <c r="G684" s="39"/>
      <c r="H684" s="39"/>
      <c r="I684" s="197"/>
      <c r="J684" s="39"/>
      <c r="K684" s="39"/>
      <c r="L684" s="42"/>
      <c r="M684" s="198"/>
      <c r="N684" s="199"/>
      <c r="O684" s="67"/>
      <c r="P684" s="67"/>
      <c r="Q684" s="67"/>
      <c r="R684" s="67"/>
      <c r="S684" s="67"/>
      <c r="T684" s="68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T684" s="20" t="s">
        <v>230</v>
      </c>
      <c r="AU684" s="20" t="s">
        <v>82</v>
      </c>
    </row>
    <row r="685" spans="1:65" s="13" customFormat="1">
      <c r="B685" s="202"/>
      <c r="C685" s="203"/>
      <c r="D685" s="195" t="s">
        <v>234</v>
      </c>
      <c r="E685" s="204" t="s">
        <v>19</v>
      </c>
      <c r="F685" s="205" t="s">
        <v>150</v>
      </c>
      <c r="G685" s="203"/>
      <c r="H685" s="206">
        <v>168.613</v>
      </c>
      <c r="I685" s="207"/>
      <c r="J685" s="203"/>
      <c r="K685" s="203"/>
      <c r="L685" s="208"/>
      <c r="M685" s="209"/>
      <c r="N685" s="210"/>
      <c r="O685" s="210"/>
      <c r="P685" s="210"/>
      <c r="Q685" s="210"/>
      <c r="R685" s="210"/>
      <c r="S685" s="210"/>
      <c r="T685" s="211"/>
      <c r="AT685" s="212" t="s">
        <v>234</v>
      </c>
      <c r="AU685" s="212" t="s">
        <v>82</v>
      </c>
      <c r="AV685" s="13" t="s">
        <v>82</v>
      </c>
      <c r="AW685" s="13" t="s">
        <v>33</v>
      </c>
      <c r="AX685" s="13" t="s">
        <v>72</v>
      </c>
      <c r="AY685" s="212" t="s">
        <v>221</v>
      </c>
    </row>
    <row r="686" spans="1:65" s="13" customFormat="1">
      <c r="B686" s="202"/>
      <c r="C686" s="203"/>
      <c r="D686" s="195" t="s">
        <v>234</v>
      </c>
      <c r="E686" s="204" t="s">
        <v>19</v>
      </c>
      <c r="F686" s="205" t="s">
        <v>154</v>
      </c>
      <c r="G686" s="203"/>
      <c r="H686" s="206">
        <v>34.71</v>
      </c>
      <c r="I686" s="207"/>
      <c r="J686" s="203"/>
      <c r="K686" s="203"/>
      <c r="L686" s="208"/>
      <c r="M686" s="209"/>
      <c r="N686" s="210"/>
      <c r="O686" s="210"/>
      <c r="P686" s="210"/>
      <c r="Q686" s="210"/>
      <c r="R686" s="210"/>
      <c r="S686" s="210"/>
      <c r="T686" s="211"/>
      <c r="AT686" s="212" t="s">
        <v>234</v>
      </c>
      <c r="AU686" s="212" t="s">
        <v>82</v>
      </c>
      <c r="AV686" s="13" t="s">
        <v>82</v>
      </c>
      <c r="AW686" s="13" t="s">
        <v>33</v>
      </c>
      <c r="AX686" s="13" t="s">
        <v>72</v>
      </c>
      <c r="AY686" s="212" t="s">
        <v>221</v>
      </c>
    </row>
    <row r="687" spans="1:65" s="15" customFormat="1">
      <c r="B687" s="223"/>
      <c r="C687" s="224"/>
      <c r="D687" s="195" t="s">
        <v>234</v>
      </c>
      <c r="E687" s="225" t="s">
        <v>19</v>
      </c>
      <c r="F687" s="226" t="s">
        <v>243</v>
      </c>
      <c r="G687" s="224"/>
      <c r="H687" s="227">
        <v>203.32300000000001</v>
      </c>
      <c r="I687" s="228"/>
      <c r="J687" s="224"/>
      <c r="K687" s="224"/>
      <c r="L687" s="229"/>
      <c r="M687" s="230"/>
      <c r="N687" s="231"/>
      <c r="O687" s="231"/>
      <c r="P687" s="231"/>
      <c r="Q687" s="231"/>
      <c r="R687" s="231"/>
      <c r="S687" s="231"/>
      <c r="T687" s="232"/>
      <c r="AT687" s="233" t="s">
        <v>234</v>
      </c>
      <c r="AU687" s="233" t="s">
        <v>82</v>
      </c>
      <c r="AV687" s="15" t="s">
        <v>228</v>
      </c>
      <c r="AW687" s="15" t="s">
        <v>33</v>
      </c>
      <c r="AX687" s="15" t="s">
        <v>80</v>
      </c>
      <c r="AY687" s="233" t="s">
        <v>221</v>
      </c>
    </row>
    <row r="688" spans="1:65" s="13" customFormat="1">
      <c r="B688" s="202"/>
      <c r="C688" s="203"/>
      <c r="D688" s="195" t="s">
        <v>234</v>
      </c>
      <c r="E688" s="203"/>
      <c r="F688" s="205" t="s">
        <v>864</v>
      </c>
      <c r="G688" s="203"/>
      <c r="H688" s="206">
        <v>6.5000000000000002E-2</v>
      </c>
      <c r="I688" s="207"/>
      <c r="J688" s="203"/>
      <c r="K688" s="203"/>
      <c r="L688" s="208"/>
      <c r="M688" s="209"/>
      <c r="N688" s="210"/>
      <c r="O688" s="210"/>
      <c r="P688" s="210"/>
      <c r="Q688" s="210"/>
      <c r="R688" s="210"/>
      <c r="S688" s="210"/>
      <c r="T688" s="211"/>
      <c r="AT688" s="212" t="s">
        <v>234</v>
      </c>
      <c r="AU688" s="212" t="s">
        <v>82</v>
      </c>
      <c r="AV688" s="13" t="s">
        <v>82</v>
      </c>
      <c r="AW688" s="13" t="s">
        <v>4</v>
      </c>
      <c r="AX688" s="13" t="s">
        <v>80</v>
      </c>
      <c r="AY688" s="212" t="s">
        <v>221</v>
      </c>
    </row>
    <row r="689" spans="1:65" s="2" customFormat="1" ht="24.2" customHeight="1">
      <c r="A689" s="37"/>
      <c r="B689" s="38"/>
      <c r="C689" s="182" t="s">
        <v>865</v>
      </c>
      <c r="D689" s="182" t="s">
        <v>223</v>
      </c>
      <c r="E689" s="183" t="s">
        <v>866</v>
      </c>
      <c r="F689" s="184" t="s">
        <v>867</v>
      </c>
      <c r="G689" s="185" t="s">
        <v>226</v>
      </c>
      <c r="H689" s="186">
        <v>203.322</v>
      </c>
      <c r="I689" s="187"/>
      <c r="J689" s="188">
        <f>ROUND(I689*H689,2)</f>
        <v>0</v>
      </c>
      <c r="K689" s="184" t="s">
        <v>227</v>
      </c>
      <c r="L689" s="42"/>
      <c r="M689" s="189" t="s">
        <v>19</v>
      </c>
      <c r="N689" s="190" t="s">
        <v>43</v>
      </c>
      <c r="O689" s="67"/>
      <c r="P689" s="191">
        <f>O689*H689</f>
        <v>0</v>
      </c>
      <c r="Q689" s="191">
        <v>8.8312999999999998E-4</v>
      </c>
      <c r="R689" s="191">
        <f>Q689*H689</f>
        <v>0.17955975786</v>
      </c>
      <c r="S689" s="191">
        <v>0</v>
      </c>
      <c r="T689" s="192">
        <f>S689*H689</f>
        <v>0</v>
      </c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R689" s="193" t="s">
        <v>341</v>
      </c>
      <c r="AT689" s="193" t="s">
        <v>223</v>
      </c>
      <c r="AU689" s="193" t="s">
        <v>82</v>
      </c>
      <c r="AY689" s="20" t="s">
        <v>221</v>
      </c>
      <c r="BE689" s="194">
        <f>IF(N689="základní",J689,0)</f>
        <v>0</v>
      </c>
      <c r="BF689" s="194">
        <f>IF(N689="snížená",J689,0)</f>
        <v>0</v>
      </c>
      <c r="BG689" s="194">
        <f>IF(N689="zákl. přenesená",J689,0)</f>
        <v>0</v>
      </c>
      <c r="BH689" s="194">
        <f>IF(N689="sníž. přenesená",J689,0)</f>
        <v>0</v>
      </c>
      <c r="BI689" s="194">
        <f>IF(N689="nulová",J689,0)</f>
        <v>0</v>
      </c>
      <c r="BJ689" s="20" t="s">
        <v>80</v>
      </c>
      <c r="BK689" s="194">
        <f>ROUND(I689*H689,2)</f>
        <v>0</v>
      </c>
      <c r="BL689" s="20" t="s">
        <v>341</v>
      </c>
      <c r="BM689" s="193" t="s">
        <v>868</v>
      </c>
    </row>
    <row r="690" spans="1:65" s="2" customFormat="1" ht="19.5">
      <c r="A690" s="37"/>
      <c r="B690" s="38"/>
      <c r="C690" s="39"/>
      <c r="D690" s="195" t="s">
        <v>230</v>
      </c>
      <c r="E690" s="39"/>
      <c r="F690" s="196" t="s">
        <v>869</v>
      </c>
      <c r="G690" s="39"/>
      <c r="H690" s="39"/>
      <c r="I690" s="197"/>
      <c r="J690" s="39"/>
      <c r="K690" s="39"/>
      <c r="L690" s="42"/>
      <c r="M690" s="198"/>
      <c r="N690" s="199"/>
      <c r="O690" s="67"/>
      <c r="P690" s="67"/>
      <c r="Q690" s="67"/>
      <c r="R690" s="67"/>
      <c r="S690" s="67"/>
      <c r="T690" s="68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T690" s="20" t="s">
        <v>230</v>
      </c>
      <c r="AU690" s="20" t="s">
        <v>82</v>
      </c>
    </row>
    <row r="691" spans="1:65" s="2" customFormat="1">
      <c r="A691" s="37"/>
      <c r="B691" s="38"/>
      <c r="C691" s="39"/>
      <c r="D691" s="200" t="s">
        <v>232</v>
      </c>
      <c r="E691" s="39"/>
      <c r="F691" s="201" t="s">
        <v>870</v>
      </c>
      <c r="G691" s="39"/>
      <c r="H691" s="39"/>
      <c r="I691" s="197"/>
      <c r="J691" s="39"/>
      <c r="K691" s="39"/>
      <c r="L691" s="42"/>
      <c r="M691" s="198"/>
      <c r="N691" s="199"/>
      <c r="O691" s="67"/>
      <c r="P691" s="67"/>
      <c r="Q691" s="67"/>
      <c r="R691" s="67"/>
      <c r="S691" s="67"/>
      <c r="T691" s="68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T691" s="20" t="s">
        <v>232</v>
      </c>
      <c r="AU691" s="20" t="s">
        <v>82</v>
      </c>
    </row>
    <row r="692" spans="1:65" s="13" customFormat="1">
      <c r="B692" s="202"/>
      <c r="C692" s="203"/>
      <c r="D692" s="195" t="s">
        <v>234</v>
      </c>
      <c r="E692" s="204" t="s">
        <v>19</v>
      </c>
      <c r="F692" s="205" t="s">
        <v>152</v>
      </c>
      <c r="G692" s="203"/>
      <c r="H692" s="206">
        <v>203.322</v>
      </c>
      <c r="I692" s="207"/>
      <c r="J692" s="203"/>
      <c r="K692" s="203"/>
      <c r="L692" s="208"/>
      <c r="M692" s="209"/>
      <c r="N692" s="210"/>
      <c r="O692" s="210"/>
      <c r="P692" s="210"/>
      <c r="Q692" s="210"/>
      <c r="R692" s="210"/>
      <c r="S692" s="210"/>
      <c r="T692" s="211"/>
      <c r="AT692" s="212" t="s">
        <v>234</v>
      </c>
      <c r="AU692" s="212" t="s">
        <v>82</v>
      </c>
      <c r="AV692" s="13" t="s">
        <v>82</v>
      </c>
      <c r="AW692" s="13" t="s">
        <v>33</v>
      </c>
      <c r="AX692" s="13" t="s">
        <v>80</v>
      </c>
      <c r="AY692" s="212" t="s">
        <v>221</v>
      </c>
    </row>
    <row r="693" spans="1:65" s="2" customFormat="1" ht="44.25" customHeight="1">
      <c r="A693" s="37"/>
      <c r="B693" s="38"/>
      <c r="C693" s="234" t="s">
        <v>871</v>
      </c>
      <c r="D693" s="234" t="s">
        <v>295</v>
      </c>
      <c r="E693" s="235" t="s">
        <v>872</v>
      </c>
      <c r="F693" s="236" t="s">
        <v>873</v>
      </c>
      <c r="G693" s="237" t="s">
        <v>226</v>
      </c>
      <c r="H693" s="238">
        <v>236.97200000000001</v>
      </c>
      <c r="I693" s="239"/>
      <c r="J693" s="240">
        <f>ROUND(I693*H693,2)</f>
        <v>0</v>
      </c>
      <c r="K693" s="236" t="s">
        <v>227</v>
      </c>
      <c r="L693" s="241"/>
      <c r="M693" s="242" t="s">
        <v>19</v>
      </c>
      <c r="N693" s="243" t="s">
        <v>43</v>
      </c>
      <c r="O693" s="67"/>
      <c r="P693" s="191">
        <f>O693*H693</f>
        <v>0</v>
      </c>
      <c r="Q693" s="191">
        <v>5.4000000000000003E-3</v>
      </c>
      <c r="R693" s="191">
        <f>Q693*H693</f>
        <v>1.2796488000000001</v>
      </c>
      <c r="S693" s="191">
        <v>0</v>
      </c>
      <c r="T693" s="192">
        <f>S693*H693</f>
        <v>0</v>
      </c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R693" s="193" t="s">
        <v>484</v>
      </c>
      <c r="AT693" s="193" t="s">
        <v>295</v>
      </c>
      <c r="AU693" s="193" t="s">
        <v>82</v>
      </c>
      <c r="AY693" s="20" t="s">
        <v>221</v>
      </c>
      <c r="BE693" s="194">
        <f>IF(N693="základní",J693,0)</f>
        <v>0</v>
      </c>
      <c r="BF693" s="194">
        <f>IF(N693="snížená",J693,0)</f>
        <v>0</v>
      </c>
      <c r="BG693" s="194">
        <f>IF(N693="zákl. přenesená",J693,0)</f>
        <v>0</v>
      </c>
      <c r="BH693" s="194">
        <f>IF(N693="sníž. přenesená",J693,0)</f>
        <v>0</v>
      </c>
      <c r="BI693" s="194">
        <f>IF(N693="nulová",J693,0)</f>
        <v>0</v>
      </c>
      <c r="BJ693" s="20" t="s">
        <v>80</v>
      </c>
      <c r="BK693" s="194">
        <f>ROUND(I693*H693,2)</f>
        <v>0</v>
      </c>
      <c r="BL693" s="20" t="s">
        <v>341</v>
      </c>
      <c r="BM693" s="193" t="s">
        <v>874</v>
      </c>
    </row>
    <row r="694" spans="1:65" s="2" customFormat="1" ht="29.25">
      <c r="A694" s="37"/>
      <c r="B694" s="38"/>
      <c r="C694" s="39"/>
      <c r="D694" s="195" t="s">
        <v>230</v>
      </c>
      <c r="E694" s="39"/>
      <c r="F694" s="196" t="s">
        <v>873</v>
      </c>
      <c r="G694" s="39"/>
      <c r="H694" s="39"/>
      <c r="I694" s="197"/>
      <c r="J694" s="39"/>
      <c r="K694" s="39"/>
      <c r="L694" s="42"/>
      <c r="M694" s="198"/>
      <c r="N694" s="199"/>
      <c r="O694" s="67"/>
      <c r="P694" s="67"/>
      <c r="Q694" s="67"/>
      <c r="R694" s="67"/>
      <c r="S694" s="67"/>
      <c r="T694" s="68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T694" s="20" t="s">
        <v>230</v>
      </c>
      <c r="AU694" s="20" t="s">
        <v>82</v>
      </c>
    </row>
    <row r="695" spans="1:65" s="13" customFormat="1">
      <c r="B695" s="202"/>
      <c r="C695" s="203"/>
      <c r="D695" s="195" t="s">
        <v>234</v>
      </c>
      <c r="E695" s="203"/>
      <c r="F695" s="205" t="s">
        <v>875</v>
      </c>
      <c r="G695" s="203"/>
      <c r="H695" s="206">
        <v>236.97200000000001</v>
      </c>
      <c r="I695" s="207"/>
      <c r="J695" s="203"/>
      <c r="K695" s="203"/>
      <c r="L695" s="208"/>
      <c r="M695" s="209"/>
      <c r="N695" s="210"/>
      <c r="O695" s="210"/>
      <c r="P695" s="210"/>
      <c r="Q695" s="210"/>
      <c r="R695" s="210"/>
      <c r="S695" s="210"/>
      <c r="T695" s="211"/>
      <c r="AT695" s="212" t="s">
        <v>234</v>
      </c>
      <c r="AU695" s="212" t="s">
        <v>82</v>
      </c>
      <c r="AV695" s="13" t="s">
        <v>82</v>
      </c>
      <c r="AW695" s="13" t="s">
        <v>4</v>
      </c>
      <c r="AX695" s="13" t="s">
        <v>80</v>
      </c>
      <c r="AY695" s="212" t="s">
        <v>221</v>
      </c>
    </row>
    <row r="696" spans="1:65" s="2" customFormat="1" ht="37.9" customHeight="1">
      <c r="A696" s="37"/>
      <c r="B696" s="38"/>
      <c r="C696" s="182" t="s">
        <v>653</v>
      </c>
      <c r="D696" s="182" t="s">
        <v>223</v>
      </c>
      <c r="E696" s="183" t="s">
        <v>876</v>
      </c>
      <c r="F696" s="184" t="s">
        <v>877</v>
      </c>
      <c r="G696" s="185" t="s">
        <v>226</v>
      </c>
      <c r="H696" s="186">
        <v>203.322</v>
      </c>
      <c r="I696" s="187"/>
      <c r="J696" s="188">
        <f>ROUND(I696*H696,2)</f>
        <v>0</v>
      </c>
      <c r="K696" s="184" t="s">
        <v>227</v>
      </c>
      <c r="L696" s="42"/>
      <c r="M696" s="189" t="s">
        <v>19</v>
      </c>
      <c r="N696" s="190" t="s">
        <v>43</v>
      </c>
      <c r="O696" s="67"/>
      <c r="P696" s="191">
        <f>O696*H696</f>
        <v>0</v>
      </c>
      <c r="Q696" s="191">
        <v>0</v>
      </c>
      <c r="R696" s="191">
        <f>Q696*H696</f>
        <v>0</v>
      </c>
      <c r="S696" s="191">
        <v>0</v>
      </c>
      <c r="T696" s="192">
        <f>S696*H696</f>
        <v>0</v>
      </c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R696" s="193" t="s">
        <v>341</v>
      </c>
      <c r="AT696" s="193" t="s">
        <v>223</v>
      </c>
      <c r="AU696" s="193" t="s">
        <v>82</v>
      </c>
      <c r="AY696" s="20" t="s">
        <v>221</v>
      </c>
      <c r="BE696" s="194">
        <f>IF(N696="základní",J696,0)</f>
        <v>0</v>
      </c>
      <c r="BF696" s="194">
        <f>IF(N696="snížená",J696,0)</f>
        <v>0</v>
      </c>
      <c r="BG696" s="194">
        <f>IF(N696="zákl. přenesená",J696,0)</f>
        <v>0</v>
      </c>
      <c r="BH696" s="194">
        <f>IF(N696="sníž. přenesená",J696,0)</f>
        <v>0</v>
      </c>
      <c r="BI696" s="194">
        <f>IF(N696="nulová",J696,0)</f>
        <v>0</v>
      </c>
      <c r="BJ696" s="20" t="s">
        <v>80</v>
      </c>
      <c r="BK696" s="194">
        <f>ROUND(I696*H696,2)</f>
        <v>0</v>
      </c>
      <c r="BL696" s="20" t="s">
        <v>341</v>
      </c>
      <c r="BM696" s="193" t="s">
        <v>878</v>
      </c>
    </row>
    <row r="697" spans="1:65" s="2" customFormat="1" ht="29.25">
      <c r="A697" s="37"/>
      <c r="B697" s="38"/>
      <c r="C697" s="39"/>
      <c r="D697" s="195" t="s">
        <v>230</v>
      </c>
      <c r="E697" s="39"/>
      <c r="F697" s="196" t="s">
        <v>879</v>
      </c>
      <c r="G697" s="39"/>
      <c r="H697" s="39"/>
      <c r="I697" s="197"/>
      <c r="J697" s="39"/>
      <c r="K697" s="39"/>
      <c r="L697" s="42"/>
      <c r="M697" s="198"/>
      <c r="N697" s="199"/>
      <c r="O697" s="67"/>
      <c r="P697" s="67"/>
      <c r="Q697" s="67"/>
      <c r="R697" s="67"/>
      <c r="S697" s="67"/>
      <c r="T697" s="68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T697" s="20" t="s">
        <v>230</v>
      </c>
      <c r="AU697" s="20" t="s">
        <v>82</v>
      </c>
    </row>
    <row r="698" spans="1:65" s="2" customFormat="1">
      <c r="A698" s="37"/>
      <c r="B698" s="38"/>
      <c r="C698" s="39"/>
      <c r="D698" s="200" t="s">
        <v>232</v>
      </c>
      <c r="E698" s="39"/>
      <c r="F698" s="201" t="s">
        <v>880</v>
      </c>
      <c r="G698" s="39"/>
      <c r="H698" s="39"/>
      <c r="I698" s="197"/>
      <c r="J698" s="39"/>
      <c r="K698" s="39"/>
      <c r="L698" s="42"/>
      <c r="M698" s="198"/>
      <c r="N698" s="199"/>
      <c r="O698" s="67"/>
      <c r="P698" s="67"/>
      <c r="Q698" s="67"/>
      <c r="R698" s="67"/>
      <c r="S698" s="67"/>
      <c r="T698" s="68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T698" s="20" t="s">
        <v>232</v>
      </c>
      <c r="AU698" s="20" t="s">
        <v>82</v>
      </c>
    </row>
    <row r="699" spans="1:65" s="13" customFormat="1">
      <c r="B699" s="202"/>
      <c r="C699" s="203"/>
      <c r="D699" s="195" t="s">
        <v>234</v>
      </c>
      <c r="E699" s="204" t="s">
        <v>19</v>
      </c>
      <c r="F699" s="205" t="s">
        <v>152</v>
      </c>
      <c r="G699" s="203"/>
      <c r="H699" s="206">
        <v>203.322</v>
      </c>
      <c r="I699" s="207"/>
      <c r="J699" s="203"/>
      <c r="K699" s="203"/>
      <c r="L699" s="208"/>
      <c r="M699" s="209"/>
      <c r="N699" s="210"/>
      <c r="O699" s="210"/>
      <c r="P699" s="210"/>
      <c r="Q699" s="210"/>
      <c r="R699" s="210"/>
      <c r="S699" s="210"/>
      <c r="T699" s="211"/>
      <c r="AT699" s="212" t="s">
        <v>234</v>
      </c>
      <c r="AU699" s="212" t="s">
        <v>82</v>
      </c>
      <c r="AV699" s="13" t="s">
        <v>82</v>
      </c>
      <c r="AW699" s="13" t="s">
        <v>33</v>
      </c>
      <c r="AX699" s="13" t="s">
        <v>80</v>
      </c>
      <c r="AY699" s="212" t="s">
        <v>221</v>
      </c>
    </row>
    <row r="700" spans="1:65" s="2" customFormat="1" ht="24.2" customHeight="1">
      <c r="A700" s="37"/>
      <c r="B700" s="38"/>
      <c r="C700" s="234" t="s">
        <v>715</v>
      </c>
      <c r="D700" s="234" t="s">
        <v>295</v>
      </c>
      <c r="E700" s="235" t="s">
        <v>881</v>
      </c>
      <c r="F700" s="236" t="s">
        <v>882</v>
      </c>
      <c r="G700" s="237" t="s">
        <v>226</v>
      </c>
      <c r="H700" s="238">
        <v>203.322</v>
      </c>
      <c r="I700" s="239"/>
      <c r="J700" s="240">
        <f>ROUND(I700*H700,2)</f>
        <v>0</v>
      </c>
      <c r="K700" s="236" t="s">
        <v>227</v>
      </c>
      <c r="L700" s="241"/>
      <c r="M700" s="242" t="s">
        <v>19</v>
      </c>
      <c r="N700" s="243" t="s">
        <v>43</v>
      </c>
      <c r="O700" s="67"/>
      <c r="P700" s="191">
        <f>O700*H700</f>
        <v>0</v>
      </c>
      <c r="Q700" s="191">
        <v>1.9E-3</v>
      </c>
      <c r="R700" s="191">
        <f>Q700*H700</f>
        <v>0.38631179999999998</v>
      </c>
      <c r="S700" s="191">
        <v>0</v>
      </c>
      <c r="T700" s="192">
        <f>S700*H700</f>
        <v>0</v>
      </c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R700" s="193" t="s">
        <v>484</v>
      </c>
      <c r="AT700" s="193" t="s">
        <v>295</v>
      </c>
      <c r="AU700" s="193" t="s">
        <v>82</v>
      </c>
      <c r="AY700" s="20" t="s">
        <v>221</v>
      </c>
      <c r="BE700" s="194">
        <f>IF(N700="základní",J700,0)</f>
        <v>0</v>
      </c>
      <c r="BF700" s="194">
        <f>IF(N700="snížená",J700,0)</f>
        <v>0</v>
      </c>
      <c r="BG700" s="194">
        <f>IF(N700="zákl. přenesená",J700,0)</f>
        <v>0</v>
      </c>
      <c r="BH700" s="194">
        <f>IF(N700="sníž. přenesená",J700,0)</f>
        <v>0</v>
      </c>
      <c r="BI700" s="194">
        <f>IF(N700="nulová",J700,0)</f>
        <v>0</v>
      </c>
      <c r="BJ700" s="20" t="s">
        <v>80</v>
      </c>
      <c r="BK700" s="194">
        <f>ROUND(I700*H700,2)</f>
        <v>0</v>
      </c>
      <c r="BL700" s="20" t="s">
        <v>341</v>
      </c>
      <c r="BM700" s="193" t="s">
        <v>883</v>
      </c>
    </row>
    <row r="701" spans="1:65" s="2" customFormat="1" ht="19.5">
      <c r="A701" s="37"/>
      <c r="B701" s="38"/>
      <c r="C701" s="39"/>
      <c r="D701" s="195" t="s">
        <v>230</v>
      </c>
      <c r="E701" s="39"/>
      <c r="F701" s="196" t="s">
        <v>882</v>
      </c>
      <c r="G701" s="39"/>
      <c r="H701" s="39"/>
      <c r="I701" s="197"/>
      <c r="J701" s="39"/>
      <c r="K701" s="39"/>
      <c r="L701" s="42"/>
      <c r="M701" s="198"/>
      <c r="N701" s="199"/>
      <c r="O701" s="67"/>
      <c r="P701" s="67"/>
      <c r="Q701" s="67"/>
      <c r="R701" s="67"/>
      <c r="S701" s="67"/>
      <c r="T701" s="68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T701" s="20" t="s">
        <v>230</v>
      </c>
      <c r="AU701" s="20" t="s">
        <v>82</v>
      </c>
    </row>
    <row r="702" spans="1:65" s="2" customFormat="1" ht="33" customHeight="1">
      <c r="A702" s="37"/>
      <c r="B702" s="38"/>
      <c r="C702" s="182" t="s">
        <v>884</v>
      </c>
      <c r="D702" s="182" t="s">
        <v>223</v>
      </c>
      <c r="E702" s="183" t="s">
        <v>885</v>
      </c>
      <c r="F702" s="184" t="s">
        <v>886</v>
      </c>
      <c r="G702" s="185" t="s">
        <v>336</v>
      </c>
      <c r="H702" s="186">
        <v>1016.61</v>
      </c>
      <c r="I702" s="187"/>
      <c r="J702" s="188">
        <f>ROUND(I702*H702,2)</f>
        <v>0</v>
      </c>
      <c r="K702" s="184" t="s">
        <v>227</v>
      </c>
      <c r="L702" s="42"/>
      <c r="M702" s="189" t="s">
        <v>19</v>
      </c>
      <c r="N702" s="190" t="s">
        <v>43</v>
      </c>
      <c r="O702" s="67"/>
      <c r="P702" s="191">
        <f>O702*H702</f>
        <v>0</v>
      </c>
      <c r="Q702" s="191">
        <v>0</v>
      </c>
      <c r="R702" s="191">
        <f>Q702*H702</f>
        <v>0</v>
      </c>
      <c r="S702" s="191">
        <v>0</v>
      </c>
      <c r="T702" s="192">
        <f>S702*H702</f>
        <v>0</v>
      </c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R702" s="193" t="s">
        <v>341</v>
      </c>
      <c r="AT702" s="193" t="s">
        <v>223</v>
      </c>
      <c r="AU702" s="193" t="s">
        <v>82</v>
      </c>
      <c r="AY702" s="20" t="s">
        <v>221</v>
      </c>
      <c r="BE702" s="194">
        <f>IF(N702="základní",J702,0)</f>
        <v>0</v>
      </c>
      <c r="BF702" s="194">
        <f>IF(N702="snížená",J702,0)</f>
        <v>0</v>
      </c>
      <c r="BG702" s="194">
        <f>IF(N702="zákl. přenesená",J702,0)</f>
        <v>0</v>
      </c>
      <c r="BH702" s="194">
        <f>IF(N702="sníž. přenesená",J702,0)</f>
        <v>0</v>
      </c>
      <c r="BI702" s="194">
        <f>IF(N702="nulová",J702,0)</f>
        <v>0</v>
      </c>
      <c r="BJ702" s="20" t="s">
        <v>80</v>
      </c>
      <c r="BK702" s="194">
        <f>ROUND(I702*H702,2)</f>
        <v>0</v>
      </c>
      <c r="BL702" s="20" t="s">
        <v>341</v>
      </c>
      <c r="BM702" s="193" t="s">
        <v>887</v>
      </c>
    </row>
    <row r="703" spans="1:65" s="2" customFormat="1" ht="39">
      <c r="A703" s="37"/>
      <c r="B703" s="38"/>
      <c r="C703" s="39"/>
      <c r="D703" s="195" t="s">
        <v>230</v>
      </c>
      <c r="E703" s="39"/>
      <c r="F703" s="196" t="s">
        <v>888</v>
      </c>
      <c r="G703" s="39"/>
      <c r="H703" s="39"/>
      <c r="I703" s="197"/>
      <c r="J703" s="39"/>
      <c r="K703" s="39"/>
      <c r="L703" s="42"/>
      <c r="M703" s="198"/>
      <c r="N703" s="199"/>
      <c r="O703" s="67"/>
      <c r="P703" s="67"/>
      <c r="Q703" s="67"/>
      <c r="R703" s="67"/>
      <c r="S703" s="67"/>
      <c r="T703" s="68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T703" s="20" t="s">
        <v>230</v>
      </c>
      <c r="AU703" s="20" t="s">
        <v>82</v>
      </c>
    </row>
    <row r="704" spans="1:65" s="2" customFormat="1">
      <c r="A704" s="37"/>
      <c r="B704" s="38"/>
      <c r="C704" s="39"/>
      <c r="D704" s="200" t="s">
        <v>232</v>
      </c>
      <c r="E704" s="39"/>
      <c r="F704" s="201" t="s">
        <v>889</v>
      </c>
      <c r="G704" s="39"/>
      <c r="H704" s="39"/>
      <c r="I704" s="197"/>
      <c r="J704" s="39"/>
      <c r="K704" s="39"/>
      <c r="L704" s="42"/>
      <c r="M704" s="198"/>
      <c r="N704" s="199"/>
      <c r="O704" s="67"/>
      <c r="P704" s="67"/>
      <c r="Q704" s="67"/>
      <c r="R704" s="67"/>
      <c r="S704" s="67"/>
      <c r="T704" s="68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T704" s="20" t="s">
        <v>232</v>
      </c>
      <c r="AU704" s="20" t="s">
        <v>82</v>
      </c>
    </row>
    <row r="705" spans="1:65" s="13" customFormat="1">
      <c r="B705" s="202"/>
      <c r="C705" s="203"/>
      <c r="D705" s="195" t="s">
        <v>234</v>
      </c>
      <c r="E705" s="204" t="s">
        <v>19</v>
      </c>
      <c r="F705" s="205" t="s">
        <v>890</v>
      </c>
      <c r="G705" s="203"/>
      <c r="H705" s="206">
        <v>1016.61</v>
      </c>
      <c r="I705" s="207"/>
      <c r="J705" s="203"/>
      <c r="K705" s="203"/>
      <c r="L705" s="208"/>
      <c r="M705" s="209"/>
      <c r="N705" s="210"/>
      <c r="O705" s="210"/>
      <c r="P705" s="210"/>
      <c r="Q705" s="210"/>
      <c r="R705" s="210"/>
      <c r="S705" s="210"/>
      <c r="T705" s="211"/>
      <c r="AT705" s="212" t="s">
        <v>234</v>
      </c>
      <c r="AU705" s="212" t="s">
        <v>82</v>
      </c>
      <c r="AV705" s="13" t="s">
        <v>82</v>
      </c>
      <c r="AW705" s="13" t="s">
        <v>33</v>
      </c>
      <c r="AX705" s="13" t="s">
        <v>80</v>
      </c>
      <c r="AY705" s="212" t="s">
        <v>221</v>
      </c>
    </row>
    <row r="706" spans="1:65" s="2" customFormat="1" ht="24.2" customHeight="1">
      <c r="A706" s="37"/>
      <c r="B706" s="38"/>
      <c r="C706" s="234" t="s">
        <v>891</v>
      </c>
      <c r="D706" s="234" t="s">
        <v>295</v>
      </c>
      <c r="E706" s="235" t="s">
        <v>892</v>
      </c>
      <c r="F706" s="236" t="s">
        <v>893</v>
      </c>
      <c r="G706" s="237" t="s">
        <v>336</v>
      </c>
      <c r="H706" s="238">
        <v>1067.441</v>
      </c>
      <c r="I706" s="239"/>
      <c r="J706" s="240">
        <f>ROUND(I706*H706,2)</f>
        <v>0</v>
      </c>
      <c r="K706" s="236" t="s">
        <v>227</v>
      </c>
      <c r="L706" s="241"/>
      <c r="M706" s="242" t="s">
        <v>19</v>
      </c>
      <c r="N706" s="243" t="s">
        <v>43</v>
      </c>
      <c r="O706" s="67"/>
      <c r="P706" s="191">
        <f>O706*H706</f>
        <v>0</v>
      </c>
      <c r="Q706" s="191">
        <v>2.0000000000000002E-5</v>
      </c>
      <c r="R706" s="191">
        <f>Q706*H706</f>
        <v>2.1348820000000001E-2</v>
      </c>
      <c r="S706" s="191">
        <v>0</v>
      </c>
      <c r="T706" s="192">
        <f>S706*H706</f>
        <v>0</v>
      </c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R706" s="193" t="s">
        <v>484</v>
      </c>
      <c r="AT706" s="193" t="s">
        <v>295</v>
      </c>
      <c r="AU706" s="193" t="s">
        <v>82</v>
      </c>
      <c r="AY706" s="20" t="s">
        <v>221</v>
      </c>
      <c r="BE706" s="194">
        <f>IF(N706="základní",J706,0)</f>
        <v>0</v>
      </c>
      <c r="BF706" s="194">
        <f>IF(N706="snížená",J706,0)</f>
        <v>0</v>
      </c>
      <c r="BG706" s="194">
        <f>IF(N706="zákl. přenesená",J706,0)</f>
        <v>0</v>
      </c>
      <c r="BH706" s="194">
        <f>IF(N706="sníž. přenesená",J706,0)</f>
        <v>0</v>
      </c>
      <c r="BI706" s="194">
        <f>IF(N706="nulová",J706,0)</f>
        <v>0</v>
      </c>
      <c r="BJ706" s="20" t="s">
        <v>80</v>
      </c>
      <c r="BK706" s="194">
        <f>ROUND(I706*H706,2)</f>
        <v>0</v>
      </c>
      <c r="BL706" s="20" t="s">
        <v>341</v>
      </c>
      <c r="BM706" s="193" t="s">
        <v>894</v>
      </c>
    </row>
    <row r="707" spans="1:65" s="2" customFormat="1" ht="19.5">
      <c r="A707" s="37"/>
      <c r="B707" s="38"/>
      <c r="C707" s="39"/>
      <c r="D707" s="195" t="s">
        <v>230</v>
      </c>
      <c r="E707" s="39"/>
      <c r="F707" s="196" t="s">
        <v>893</v>
      </c>
      <c r="G707" s="39"/>
      <c r="H707" s="39"/>
      <c r="I707" s="197"/>
      <c r="J707" s="39"/>
      <c r="K707" s="39"/>
      <c r="L707" s="42"/>
      <c r="M707" s="198"/>
      <c r="N707" s="199"/>
      <c r="O707" s="67"/>
      <c r="P707" s="67"/>
      <c r="Q707" s="67"/>
      <c r="R707" s="67"/>
      <c r="S707" s="67"/>
      <c r="T707" s="68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T707" s="20" t="s">
        <v>230</v>
      </c>
      <c r="AU707" s="20" t="s">
        <v>82</v>
      </c>
    </row>
    <row r="708" spans="1:65" s="13" customFormat="1">
      <c r="B708" s="202"/>
      <c r="C708" s="203"/>
      <c r="D708" s="195" t="s">
        <v>234</v>
      </c>
      <c r="E708" s="203"/>
      <c r="F708" s="205" t="s">
        <v>895</v>
      </c>
      <c r="G708" s="203"/>
      <c r="H708" s="206">
        <v>1067.441</v>
      </c>
      <c r="I708" s="207"/>
      <c r="J708" s="203"/>
      <c r="K708" s="203"/>
      <c r="L708" s="208"/>
      <c r="M708" s="209"/>
      <c r="N708" s="210"/>
      <c r="O708" s="210"/>
      <c r="P708" s="210"/>
      <c r="Q708" s="210"/>
      <c r="R708" s="210"/>
      <c r="S708" s="210"/>
      <c r="T708" s="211"/>
      <c r="AT708" s="212" t="s">
        <v>234</v>
      </c>
      <c r="AU708" s="212" t="s">
        <v>82</v>
      </c>
      <c r="AV708" s="13" t="s">
        <v>82</v>
      </c>
      <c r="AW708" s="13" t="s">
        <v>4</v>
      </c>
      <c r="AX708" s="13" t="s">
        <v>80</v>
      </c>
      <c r="AY708" s="212" t="s">
        <v>221</v>
      </c>
    </row>
    <row r="709" spans="1:65" s="2" customFormat="1" ht="24.2" customHeight="1">
      <c r="A709" s="37"/>
      <c r="B709" s="38"/>
      <c r="C709" s="182" t="s">
        <v>896</v>
      </c>
      <c r="D709" s="182" t="s">
        <v>223</v>
      </c>
      <c r="E709" s="183" t="s">
        <v>897</v>
      </c>
      <c r="F709" s="184" t="s">
        <v>898</v>
      </c>
      <c r="G709" s="185" t="s">
        <v>336</v>
      </c>
      <c r="H709" s="186">
        <v>1016.61</v>
      </c>
      <c r="I709" s="187"/>
      <c r="J709" s="188">
        <f>ROUND(I709*H709,2)</f>
        <v>0</v>
      </c>
      <c r="K709" s="184" t="s">
        <v>227</v>
      </c>
      <c r="L709" s="42"/>
      <c r="M709" s="189" t="s">
        <v>19</v>
      </c>
      <c r="N709" s="190" t="s">
        <v>43</v>
      </c>
      <c r="O709" s="67"/>
      <c r="P709" s="191">
        <f>O709*H709</f>
        <v>0</v>
      </c>
      <c r="Q709" s="191">
        <v>0</v>
      </c>
      <c r="R709" s="191">
        <f>Q709*H709</f>
        <v>0</v>
      </c>
      <c r="S709" s="191">
        <v>0</v>
      </c>
      <c r="T709" s="192">
        <f>S709*H709</f>
        <v>0</v>
      </c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R709" s="193" t="s">
        <v>341</v>
      </c>
      <c r="AT709" s="193" t="s">
        <v>223</v>
      </c>
      <c r="AU709" s="193" t="s">
        <v>82</v>
      </c>
      <c r="AY709" s="20" t="s">
        <v>221</v>
      </c>
      <c r="BE709" s="194">
        <f>IF(N709="základní",J709,0)</f>
        <v>0</v>
      </c>
      <c r="BF709" s="194">
        <f>IF(N709="snížená",J709,0)</f>
        <v>0</v>
      </c>
      <c r="BG709" s="194">
        <f>IF(N709="zákl. přenesená",J709,0)</f>
        <v>0</v>
      </c>
      <c r="BH709" s="194">
        <f>IF(N709="sníž. přenesená",J709,0)</f>
        <v>0</v>
      </c>
      <c r="BI709" s="194">
        <f>IF(N709="nulová",J709,0)</f>
        <v>0</v>
      </c>
      <c r="BJ709" s="20" t="s">
        <v>80</v>
      </c>
      <c r="BK709" s="194">
        <f>ROUND(I709*H709,2)</f>
        <v>0</v>
      </c>
      <c r="BL709" s="20" t="s">
        <v>341</v>
      </c>
      <c r="BM709" s="193" t="s">
        <v>899</v>
      </c>
    </row>
    <row r="710" spans="1:65" s="2" customFormat="1" ht="39">
      <c r="A710" s="37"/>
      <c r="B710" s="38"/>
      <c r="C710" s="39"/>
      <c r="D710" s="195" t="s">
        <v>230</v>
      </c>
      <c r="E710" s="39"/>
      <c r="F710" s="196" t="s">
        <v>900</v>
      </c>
      <c r="G710" s="39"/>
      <c r="H710" s="39"/>
      <c r="I710" s="197"/>
      <c r="J710" s="39"/>
      <c r="K710" s="39"/>
      <c r="L710" s="42"/>
      <c r="M710" s="198"/>
      <c r="N710" s="199"/>
      <c r="O710" s="67"/>
      <c r="P710" s="67"/>
      <c r="Q710" s="67"/>
      <c r="R710" s="67"/>
      <c r="S710" s="67"/>
      <c r="T710" s="68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T710" s="20" t="s">
        <v>230</v>
      </c>
      <c r="AU710" s="20" t="s">
        <v>82</v>
      </c>
    </row>
    <row r="711" spans="1:65" s="2" customFormat="1">
      <c r="A711" s="37"/>
      <c r="B711" s="38"/>
      <c r="C711" s="39"/>
      <c r="D711" s="200" t="s">
        <v>232</v>
      </c>
      <c r="E711" s="39"/>
      <c r="F711" s="201" t="s">
        <v>901</v>
      </c>
      <c r="G711" s="39"/>
      <c r="H711" s="39"/>
      <c r="I711" s="197"/>
      <c r="J711" s="39"/>
      <c r="K711" s="39"/>
      <c r="L711" s="42"/>
      <c r="M711" s="198"/>
      <c r="N711" s="199"/>
      <c r="O711" s="67"/>
      <c r="P711" s="67"/>
      <c r="Q711" s="67"/>
      <c r="R711" s="67"/>
      <c r="S711" s="67"/>
      <c r="T711" s="68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T711" s="20" t="s">
        <v>232</v>
      </c>
      <c r="AU711" s="20" t="s">
        <v>82</v>
      </c>
    </row>
    <row r="712" spans="1:65" s="2" customFormat="1" ht="37.9" customHeight="1">
      <c r="A712" s="37"/>
      <c r="B712" s="38"/>
      <c r="C712" s="182" t="s">
        <v>902</v>
      </c>
      <c r="D712" s="182" t="s">
        <v>223</v>
      </c>
      <c r="E712" s="183" t="s">
        <v>903</v>
      </c>
      <c r="F712" s="184" t="s">
        <v>904</v>
      </c>
      <c r="G712" s="185" t="s">
        <v>305</v>
      </c>
      <c r="H712" s="186">
        <v>58.3</v>
      </c>
      <c r="I712" s="187"/>
      <c r="J712" s="188">
        <f>ROUND(I712*H712,2)</f>
        <v>0</v>
      </c>
      <c r="K712" s="184" t="s">
        <v>227</v>
      </c>
      <c r="L712" s="42"/>
      <c r="M712" s="189" t="s">
        <v>19</v>
      </c>
      <c r="N712" s="190" t="s">
        <v>43</v>
      </c>
      <c r="O712" s="67"/>
      <c r="P712" s="191">
        <f>O712*H712</f>
        <v>0</v>
      </c>
      <c r="Q712" s="191">
        <v>6.0479999999999996E-4</v>
      </c>
      <c r="R712" s="191">
        <f>Q712*H712</f>
        <v>3.5259839999999994E-2</v>
      </c>
      <c r="S712" s="191">
        <v>0</v>
      </c>
      <c r="T712" s="192">
        <f>S712*H712</f>
        <v>0</v>
      </c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R712" s="193" t="s">
        <v>341</v>
      </c>
      <c r="AT712" s="193" t="s">
        <v>223</v>
      </c>
      <c r="AU712" s="193" t="s">
        <v>82</v>
      </c>
      <c r="AY712" s="20" t="s">
        <v>221</v>
      </c>
      <c r="BE712" s="194">
        <f>IF(N712="základní",J712,0)</f>
        <v>0</v>
      </c>
      <c r="BF712" s="194">
        <f>IF(N712="snížená",J712,0)</f>
        <v>0</v>
      </c>
      <c r="BG712" s="194">
        <f>IF(N712="zákl. přenesená",J712,0)</f>
        <v>0</v>
      </c>
      <c r="BH712" s="194">
        <f>IF(N712="sníž. přenesená",J712,0)</f>
        <v>0</v>
      </c>
      <c r="BI712" s="194">
        <f>IF(N712="nulová",J712,0)</f>
        <v>0</v>
      </c>
      <c r="BJ712" s="20" t="s">
        <v>80</v>
      </c>
      <c r="BK712" s="194">
        <f>ROUND(I712*H712,2)</f>
        <v>0</v>
      </c>
      <c r="BL712" s="20" t="s">
        <v>341</v>
      </c>
      <c r="BM712" s="193" t="s">
        <v>905</v>
      </c>
    </row>
    <row r="713" spans="1:65" s="2" customFormat="1" ht="19.5">
      <c r="A713" s="37"/>
      <c r="B713" s="38"/>
      <c r="C713" s="39"/>
      <c r="D713" s="195" t="s">
        <v>230</v>
      </c>
      <c r="E713" s="39"/>
      <c r="F713" s="196" t="s">
        <v>906</v>
      </c>
      <c r="G713" s="39"/>
      <c r="H713" s="39"/>
      <c r="I713" s="197"/>
      <c r="J713" s="39"/>
      <c r="K713" s="39"/>
      <c r="L713" s="42"/>
      <c r="M713" s="198"/>
      <c r="N713" s="199"/>
      <c r="O713" s="67"/>
      <c r="P713" s="67"/>
      <c r="Q713" s="67"/>
      <c r="R713" s="67"/>
      <c r="S713" s="67"/>
      <c r="T713" s="68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T713" s="20" t="s">
        <v>230</v>
      </c>
      <c r="AU713" s="20" t="s">
        <v>82</v>
      </c>
    </row>
    <row r="714" spans="1:65" s="2" customFormat="1">
      <c r="A714" s="37"/>
      <c r="B714" s="38"/>
      <c r="C714" s="39"/>
      <c r="D714" s="200" t="s">
        <v>232</v>
      </c>
      <c r="E714" s="39"/>
      <c r="F714" s="201" t="s">
        <v>907</v>
      </c>
      <c r="G714" s="39"/>
      <c r="H714" s="39"/>
      <c r="I714" s="197"/>
      <c r="J714" s="39"/>
      <c r="K714" s="39"/>
      <c r="L714" s="42"/>
      <c r="M714" s="198"/>
      <c r="N714" s="199"/>
      <c r="O714" s="67"/>
      <c r="P714" s="67"/>
      <c r="Q714" s="67"/>
      <c r="R714" s="67"/>
      <c r="S714" s="67"/>
      <c r="T714" s="68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T714" s="20" t="s">
        <v>232</v>
      </c>
      <c r="AU714" s="20" t="s">
        <v>82</v>
      </c>
    </row>
    <row r="715" spans="1:65" s="13" customFormat="1">
      <c r="B715" s="202"/>
      <c r="C715" s="203"/>
      <c r="D715" s="195" t="s">
        <v>234</v>
      </c>
      <c r="E715" s="204" t="s">
        <v>19</v>
      </c>
      <c r="F715" s="205" t="s">
        <v>908</v>
      </c>
      <c r="G715" s="203"/>
      <c r="H715" s="206">
        <v>58.3</v>
      </c>
      <c r="I715" s="207"/>
      <c r="J715" s="203"/>
      <c r="K715" s="203"/>
      <c r="L715" s="208"/>
      <c r="M715" s="209"/>
      <c r="N715" s="210"/>
      <c r="O715" s="210"/>
      <c r="P715" s="210"/>
      <c r="Q715" s="210"/>
      <c r="R715" s="210"/>
      <c r="S715" s="210"/>
      <c r="T715" s="211"/>
      <c r="AT715" s="212" t="s">
        <v>234</v>
      </c>
      <c r="AU715" s="212" t="s">
        <v>82</v>
      </c>
      <c r="AV715" s="13" t="s">
        <v>82</v>
      </c>
      <c r="AW715" s="13" t="s">
        <v>33</v>
      </c>
      <c r="AX715" s="13" t="s">
        <v>72</v>
      </c>
      <c r="AY715" s="212" t="s">
        <v>221</v>
      </c>
    </row>
    <row r="716" spans="1:65" s="15" customFormat="1">
      <c r="B716" s="223"/>
      <c r="C716" s="224"/>
      <c r="D716" s="195" t="s">
        <v>234</v>
      </c>
      <c r="E716" s="225" t="s">
        <v>19</v>
      </c>
      <c r="F716" s="226" t="s">
        <v>243</v>
      </c>
      <c r="G716" s="224"/>
      <c r="H716" s="227">
        <v>58.3</v>
      </c>
      <c r="I716" s="228"/>
      <c r="J716" s="224"/>
      <c r="K716" s="224"/>
      <c r="L716" s="229"/>
      <c r="M716" s="230"/>
      <c r="N716" s="231"/>
      <c r="O716" s="231"/>
      <c r="P716" s="231"/>
      <c r="Q716" s="231"/>
      <c r="R716" s="231"/>
      <c r="S716" s="231"/>
      <c r="T716" s="232"/>
      <c r="AT716" s="233" t="s">
        <v>234</v>
      </c>
      <c r="AU716" s="233" t="s">
        <v>82</v>
      </c>
      <c r="AV716" s="15" t="s">
        <v>228</v>
      </c>
      <c r="AW716" s="15" t="s">
        <v>33</v>
      </c>
      <c r="AX716" s="15" t="s">
        <v>80</v>
      </c>
      <c r="AY716" s="233" t="s">
        <v>221</v>
      </c>
    </row>
    <row r="717" spans="1:65" s="2" customFormat="1" ht="37.9" customHeight="1">
      <c r="A717" s="37"/>
      <c r="B717" s="38"/>
      <c r="C717" s="182" t="s">
        <v>909</v>
      </c>
      <c r="D717" s="182" t="s">
        <v>223</v>
      </c>
      <c r="E717" s="183" t="s">
        <v>910</v>
      </c>
      <c r="F717" s="184" t="s">
        <v>911</v>
      </c>
      <c r="G717" s="185" t="s">
        <v>305</v>
      </c>
      <c r="H717" s="186">
        <v>58.3</v>
      </c>
      <c r="I717" s="187"/>
      <c r="J717" s="188">
        <f>ROUND(I717*H717,2)</f>
        <v>0</v>
      </c>
      <c r="K717" s="184" t="s">
        <v>227</v>
      </c>
      <c r="L717" s="42"/>
      <c r="M717" s="189" t="s">
        <v>19</v>
      </c>
      <c r="N717" s="190" t="s">
        <v>43</v>
      </c>
      <c r="O717" s="67"/>
      <c r="P717" s="191">
        <f>O717*H717</f>
        <v>0</v>
      </c>
      <c r="Q717" s="191">
        <v>6.0479999999999996E-4</v>
      </c>
      <c r="R717" s="191">
        <f>Q717*H717</f>
        <v>3.5259839999999994E-2</v>
      </c>
      <c r="S717" s="191">
        <v>0</v>
      </c>
      <c r="T717" s="192">
        <f>S717*H717</f>
        <v>0</v>
      </c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R717" s="193" t="s">
        <v>341</v>
      </c>
      <c r="AT717" s="193" t="s">
        <v>223</v>
      </c>
      <c r="AU717" s="193" t="s">
        <v>82</v>
      </c>
      <c r="AY717" s="20" t="s">
        <v>221</v>
      </c>
      <c r="BE717" s="194">
        <f>IF(N717="základní",J717,0)</f>
        <v>0</v>
      </c>
      <c r="BF717" s="194">
        <f>IF(N717="snížená",J717,0)</f>
        <v>0</v>
      </c>
      <c r="BG717" s="194">
        <f>IF(N717="zákl. přenesená",J717,0)</f>
        <v>0</v>
      </c>
      <c r="BH717" s="194">
        <f>IF(N717="sníž. přenesená",J717,0)</f>
        <v>0</v>
      </c>
      <c r="BI717" s="194">
        <f>IF(N717="nulová",J717,0)</f>
        <v>0</v>
      </c>
      <c r="BJ717" s="20" t="s">
        <v>80</v>
      </c>
      <c r="BK717" s="194">
        <f>ROUND(I717*H717,2)</f>
        <v>0</v>
      </c>
      <c r="BL717" s="20" t="s">
        <v>341</v>
      </c>
      <c r="BM717" s="193" t="s">
        <v>912</v>
      </c>
    </row>
    <row r="718" spans="1:65" s="2" customFormat="1" ht="19.5">
      <c r="A718" s="37"/>
      <c r="B718" s="38"/>
      <c r="C718" s="39"/>
      <c r="D718" s="195" t="s">
        <v>230</v>
      </c>
      <c r="E718" s="39"/>
      <c r="F718" s="196" t="s">
        <v>913</v>
      </c>
      <c r="G718" s="39"/>
      <c r="H718" s="39"/>
      <c r="I718" s="197"/>
      <c r="J718" s="39"/>
      <c r="K718" s="39"/>
      <c r="L718" s="42"/>
      <c r="M718" s="198"/>
      <c r="N718" s="199"/>
      <c r="O718" s="67"/>
      <c r="P718" s="67"/>
      <c r="Q718" s="67"/>
      <c r="R718" s="67"/>
      <c r="S718" s="67"/>
      <c r="T718" s="68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T718" s="20" t="s">
        <v>230</v>
      </c>
      <c r="AU718" s="20" t="s">
        <v>82</v>
      </c>
    </row>
    <row r="719" spans="1:65" s="2" customFormat="1">
      <c r="A719" s="37"/>
      <c r="B719" s="38"/>
      <c r="C719" s="39"/>
      <c r="D719" s="200" t="s">
        <v>232</v>
      </c>
      <c r="E719" s="39"/>
      <c r="F719" s="201" t="s">
        <v>914</v>
      </c>
      <c r="G719" s="39"/>
      <c r="H719" s="39"/>
      <c r="I719" s="197"/>
      <c r="J719" s="39"/>
      <c r="K719" s="39"/>
      <c r="L719" s="42"/>
      <c r="M719" s="198"/>
      <c r="N719" s="199"/>
      <c r="O719" s="67"/>
      <c r="P719" s="67"/>
      <c r="Q719" s="67"/>
      <c r="R719" s="67"/>
      <c r="S719" s="67"/>
      <c r="T719" s="68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T719" s="20" t="s">
        <v>232</v>
      </c>
      <c r="AU719" s="20" t="s">
        <v>82</v>
      </c>
    </row>
    <row r="720" spans="1:65" s="13" customFormat="1">
      <c r="B720" s="202"/>
      <c r="C720" s="203"/>
      <c r="D720" s="195" t="s">
        <v>234</v>
      </c>
      <c r="E720" s="204" t="s">
        <v>19</v>
      </c>
      <c r="F720" s="205" t="s">
        <v>915</v>
      </c>
      <c r="G720" s="203"/>
      <c r="H720" s="206">
        <v>58.3</v>
      </c>
      <c r="I720" s="207"/>
      <c r="J720" s="203"/>
      <c r="K720" s="203"/>
      <c r="L720" s="208"/>
      <c r="M720" s="209"/>
      <c r="N720" s="210"/>
      <c r="O720" s="210"/>
      <c r="P720" s="210"/>
      <c r="Q720" s="210"/>
      <c r="R720" s="210"/>
      <c r="S720" s="210"/>
      <c r="T720" s="211"/>
      <c r="AT720" s="212" t="s">
        <v>234</v>
      </c>
      <c r="AU720" s="212" t="s">
        <v>82</v>
      </c>
      <c r="AV720" s="13" t="s">
        <v>82</v>
      </c>
      <c r="AW720" s="13" t="s">
        <v>33</v>
      </c>
      <c r="AX720" s="13" t="s">
        <v>72</v>
      </c>
      <c r="AY720" s="212" t="s">
        <v>221</v>
      </c>
    </row>
    <row r="721" spans="1:65" s="15" customFormat="1">
      <c r="B721" s="223"/>
      <c r="C721" s="224"/>
      <c r="D721" s="195" t="s">
        <v>234</v>
      </c>
      <c r="E721" s="225" t="s">
        <v>19</v>
      </c>
      <c r="F721" s="226" t="s">
        <v>243</v>
      </c>
      <c r="G721" s="224"/>
      <c r="H721" s="227">
        <v>58.3</v>
      </c>
      <c r="I721" s="228"/>
      <c r="J721" s="224"/>
      <c r="K721" s="224"/>
      <c r="L721" s="229"/>
      <c r="M721" s="230"/>
      <c r="N721" s="231"/>
      <c r="O721" s="231"/>
      <c r="P721" s="231"/>
      <c r="Q721" s="231"/>
      <c r="R721" s="231"/>
      <c r="S721" s="231"/>
      <c r="T721" s="232"/>
      <c r="AT721" s="233" t="s">
        <v>234</v>
      </c>
      <c r="AU721" s="233" t="s">
        <v>82</v>
      </c>
      <c r="AV721" s="15" t="s">
        <v>228</v>
      </c>
      <c r="AW721" s="15" t="s">
        <v>33</v>
      </c>
      <c r="AX721" s="15" t="s">
        <v>80</v>
      </c>
      <c r="AY721" s="233" t="s">
        <v>221</v>
      </c>
    </row>
    <row r="722" spans="1:65" s="2" customFormat="1" ht="33" customHeight="1">
      <c r="A722" s="37"/>
      <c r="B722" s="38"/>
      <c r="C722" s="182" t="s">
        <v>916</v>
      </c>
      <c r="D722" s="182" t="s">
        <v>223</v>
      </c>
      <c r="E722" s="183" t="s">
        <v>917</v>
      </c>
      <c r="F722" s="184" t="s">
        <v>918</v>
      </c>
      <c r="G722" s="185" t="s">
        <v>226</v>
      </c>
      <c r="H722" s="186">
        <v>15.759</v>
      </c>
      <c r="I722" s="187"/>
      <c r="J722" s="188">
        <f>ROUND(I722*H722,2)</f>
        <v>0</v>
      </c>
      <c r="K722" s="184" t="s">
        <v>227</v>
      </c>
      <c r="L722" s="42"/>
      <c r="M722" s="189" t="s">
        <v>19</v>
      </c>
      <c r="N722" s="190" t="s">
        <v>43</v>
      </c>
      <c r="O722" s="67"/>
      <c r="P722" s="191">
        <f>O722*H722</f>
        <v>0</v>
      </c>
      <c r="Q722" s="191">
        <v>1.0800000000000001E-2</v>
      </c>
      <c r="R722" s="191">
        <f>Q722*H722</f>
        <v>0.17019720000000002</v>
      </c>
      <c r="S722" s="191">
        <v>0</v>
      </c>
      <c r="T722" s="192">
        <f>S722*H722</f>
        <v>0</v>
      </c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R722" s="193" t="s">
        <v>341</v>
      </c>
      <c r="AT722" s="193" t="s">
        <v>223</v>
      </c>
      <c r="AU722" s="193" t="s">
        <v>82</v>
      </c>
      <c r="AY722" s="20" t="s">
        <v>221</v>
      </c>
      <c r="BE722" s="194">
        <f>IF(N722="základní",J722,0)</f>
        <v>0</v>
      </c>
      <c r="BF722" s="194">
        <f>IF(N722="snížená",J722,0)</f>
        <v>0</v>
      </c>
      <c r="BG722" s="194">
        <f>IF(N722="zákl. přenesená",J722,0)</f>
        <v>0</v>
      </c>
      <c r="BH722" s="194">
        <f>IF(N722="sníž. přenesená",J722,0)</f>
        <v>0</v>
      </c>
      <c r="BI722" s="194">
        <f>IF(N722="nulová",J722,0)</f>
        <v>0</v>
      </c>
      <c r="BJ722" s="20" t="s">
        <v>80</v>
      </c>
      <c r="BK722" s="194">
        <f>ROUND(I722*H722,2)</f>
        <v>0</v>
      </c>
      <c r="BL722" s="20" t="s">
        <v>341</v>
      </c>
      <c r="BM722" s="193" t="s">
        <v>919</v>
      </c>
    </row>
    <row r="723" spans="1:65" s="2" customFormat="1" ht="19.5">
      <c r="A723" s="37"/>
      <c r="B723" s="38"/>
      <c r="C723" s="39"/>
      <c r="D723" s="195" t="s">
        <v>230</v>
      </c>
      <c r="E723" s="39"/>
      <c r="F723" s="196" t="s">
        <v>920</v>
      </c>
      <c r="G723" s="39"/>
      <c r="H723" s="39"/>
      <c r="I723" s="197"/>
      <c r="J723" s="39"/>
      <c r="K723" s="39"/>
      <c r="L723" s="42"/>
      <c r="M723" s="198"/>
      <c r="N723" s="199"/>
      <c r="O723" s="67"/>
      <c r="P723" s="67"/>
      <c r="Q723" s="67"/>
      <c r="R723" s="67"/>
      <c r="S723" s="67"/>
      <c r="T723" s="68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T723" s="20" t="s">
        <v>230</v>
      </c>
      <c r="AU723" s="20" t="s">
        <v>82</v>
      </c>
    </row>
    <row r="724" spans="1:65" s="2" customFormat="1">
      <c r="A724" s="37"/>
      <c r="B724" s="38"/>
      <c r="C724" s="39"/>
      <c r="D724" s="200" t="s">
        <v>232</v>
      </c>
      <c r="E724" s="39"/>
      <c r="F724" s="201" t="s">
        <v>921</v>
      </c>
      <c r="G724" s="39"/>
      <c r="H724" s="39"/>
      <c r="I724" s="197"/>
      <c r="J724" s="39"/>
      <c r="K724" s="39"/>
      <c r="L724" s="42"/>
      <c r="M724" s="198"/>
      <c r="N724" s="199"/>
      <c r="O724" s="67"/>
      <c r="P724" s="67"/>
      <c r="Q724" s="67"/>
      <c r="R724" s="67"/>
      <c r="S724" s="67"/>
      <c r="T724" s="68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T724" s="20" t="s">
        <v>232</v>
      </c>
      <c r="AU724" s="20" t="s">
        <v>82</v>
      </c>
    </row>
    <row r="725" spans="1:65" s="13" customFormat="1">
      <c r="B725" s="202"/>
      <c r="C725" s="203"/>
      <c r="D725" s="195" t="s">
        <v>234</v>
      </c>
      <c r="E725" s="204" t="s">
        <v>19</v>
      </c>
      <c r="F725" s="205" t="s">
        <v>922</v>
      </c>
      <c r="G725" s="203"/>
      <c r="H725" s="206">
        <v>15.759</v>
      </c>
      <c r="I725" s="207"/>
      <c r="J725" s="203"/>
      <c r="K725" s="203"/>
      <c r="L725" s="208"/>
      <c r="M725" s="209"/>
      <c r="N725" s="210"/>
      <c r="O725" s="210"/>
      <c r="P725" s="210"/>
      <c r="Q725" s="210"/>
      <c r="R725" s="210"/>
      <c r="S725" s="210"/>
      <c r="T725" s="211"/>
      <c r="AT725" s="212" t="s">
        <v>234</v>
      </c>
      <c r="AU725" s="212" t="s">
        <v>82</v>
      </c>
      <c r="AV725" s="13" t="s">
        <v>82</v>
      </c>
      <c r="AW725" s="13" t="s">
        <v>33</v>
      </c>
      <c r="AX725" s="13" t="s">
        <v>72</v>
      </c>
      <c r="AY725" s="212" t="s">
        <v>221</v>
      </c>
    </row>
    <row r="726" spans="1:65" s="15" customFormat="1">
      <c r="B726" s="223"/>
      <c r="C726" s="224"/>
      <c r="D726" s="195" t="s">
        <v>234</v>
      </c>
      <c r="E726" s="225" t="s">
        <v>19</v>
      </c>
      <c r="F726" s="226" t="s">
        <v>243</v>
      </c>
      <c r="G726" s="224"/>
      <c r="H726" s="227">
        <v>15.759</v>
      </c>
      <c r="I726" s="228"/>
      <c r="J726" s="224"/>
      <c r="K726" s="224"/>
      <c r="L726" s="229"/>
      <c r="M726" s="230"/>
      <c r="N726" s="231"/>
      <c r="O726" s="231"/>
      <c r="P726" s="231"/>
      <c r="Q726" s="231"/>
      <c r="R726" s="231"/>
      <c r="S726" s="231"/>
      <c r="T726" s="232"/>
      <c r="AT726" s="233" t="s">
        <v>234</v>
      </c>
      <c r="AU726" s="233" t="s">
        <v>82</v>
      </c>
      <c r="AV726" s="15" t="s">
        <v>228</v>
      </c>
      <c r="AW726" s="15" t="s">
        <v>33</v>
      </c>
      <c r="AX726" s="15" t="s">
        <v>80</v>
      </c>
      <c r="AY726" s="233" t="s">
        <v>221</v>
      </c>
    </row>
    <row r="727" spans="1:65" s="2" customFormat="1" ht="24.2" customHeight="1">
      <c r="A727" s="37"/>
      <c r="B727" s="38"/>
      <c r="C727" s="182" t="s">
        <v>923</v>
      </c>
      <c r="D727" s="182" t="s">
        <v>223</v>
      </c>
      <c r="E727" s="183" t="s">
        <v>924</v>
      </c>
      <c r="F727" s="184" t="s">
        <v>925</v>
      </c>
      <c r="G727" s="185" t="s">
        <v>226</v>
      </c>
      <c r="H727" s="186">
        <v>203.322</v>
      </c>
      <c r="I727" s="187"/>
      <c r="J727" s="188">
        <f>ROUND(I727*H727,2)</f>
        <v>0</v>
      </c>
      <c r="K727" s="184" t="s">
        <v>227</v>
      </c>
      <c r="L727" s="42"/>
      <c r="M727" s="189" t="s">
        <v>19</v>
      </c>
      <c r="N727" s="190" t="s">
        <v>43</v>
      </c>
      <c r="O727" s="67"/>
      <c r="P727" s="191">
        <f>O727*H727</f>
        <v>0</v>
      </c>
      <c r="Q727" s="191">
        <v>0</v>
      </c>
      <c r="R727" s="191">
        <f>Q727*H727</f>
        <v>0</v>
      </c>
      <c r="S727" s="191">
        <v>0</v>
      </c>
      <c r="T727" s="192">
        <f>S727*H727</f>
        <v>0</v>
      </c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R727" s="193" t="s">
        <v>341</v>
      </c>
      <c r="AT727" s="193" t="s">
        <v>223</v>
      </c>
      <c r="AU727" s="193" t="s">
        <v>82</v>
      </c>
      <c r="AY727" s="20" t="s">
        <v>221</v>
      </c>
      <c r="BE727" s="194">
        <f>IF(N727="základní",J727,0)</f>
        <v>0</v>
      </c>
      <c r="BF727" s="194">
        <f>IF(N727="snížená",J727,0)</f>
        <v>0</v>
      </c>
      <c r="BG727" s="194">
        <f>IF(N727="zákl. přenesená",J727,0)</f>
        <v>0</v>
      </c>
      <c r="BH727" s="194">
        <f>IF(N727="sníž. přenesená",J727,0)</f>
        <v>0</v>
      </c>
      <c r="BI727" s="194">
        <f>IF(N727="nulová",J727,0)</f>
        <v>0</v>
      </c>
      <c r="BJ727" s="20" t="s">
        <v>80</v>
      </c>
      <c r="BK727" s="194">
        <f>ROUND(I727*H727,2)</f>
        <v>0</v>
      </c>
      <c r="BL727" s="20" t="s">
        <v>341</v>
      </c>
      <c r="BM727" s="193" t="s">
        <v>926</v>
      </c>
    </row>
    <row r="728" spans="1:65" s="2" customFormat="1" ht="19.5">
      <c r="A728" s="37"/>
      <c r="B728" s="38"/>
      <c r="C728" s="39"/>
      <c r="D728" s="195" t="s">
        <v>230</v>
      </c>
      <c r="E728" s="39"/>
      <c r="F728" s="196" t="s">
        <v>927</v>
      </c>
      <c r="G728" s="39"/>
      <c r="H728" s="39"/>
      <c r="I728" s="197"/>
      <c r="J728" s="39"/>
      <c r="K728" s="39"/>
      <c r="L728" s="42"/>
      <c r="M728" s="198"/>
      <c r="N728" s="199"/>
      <c r="O728" s="67"/>
      <c r="P728" s="67"/>
      <c r="Q728" s="67"/>
      <c r="R728" s="67"/>
      <c r="S728" s="67"/>
      <c r="T728" s="68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T728" s="20" t="s">
        <v>230</v>
      </c>
      <c r="AU728" s="20" t="s">
        <v>82</v>
      </c>
    </row>
    <row r="729" spans="1:65" s="2" customFormat="1">
      <c r="A729" s="37"/>
      <c r="B729" s="38"/>
      <c r="C729" s="39"/>
      <c r="D729" s="200" t="s">
        <v>232</v>
      </c>
      <c r="E729" s="39"/>
      <c r="F729" s="201" t="s">
        <v>928</v>
      </c>
      <c r="G729" s="39"/>
      <c r="H729" s="39"/>
      <c r="I729" s="197"/>
      <c r="J729" s="39"/>
      <c r="K729" s="39"/>
      <c r="L729" s="42"/>
      <c r="M729" s="198"/>
      <c r="N729" s="199"/>
      <c r="O729" s="67"/>
      <c r="P729" s="67"/>
      <c r="Q729" s="67"/>
      <c r="R729" s="67"/>
      <c r="S729" s="67"/>
      <c r="T729" s="68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T729" s="20" t="s">
        <v>232</v>
      </c>
      <c r="AU729" s="20" t="s">
        <v>82</v>
      </c>
    </row>
    <row r="730" spans="1:65" s="13" customFormat="1">
      <c r="B730" s="202"/>
      <c r="C730" s="203"/>
      <c r="D730" s="195" t="s">
        <v>234</v>
      </c>
      <c r="E730" s="204" t="s">
        <v>19</v>
      </c>
      <c r="F730" s="205" t="s">
        <v>152</v>
      </c>
      <c r="G730" s="203"/>
      <c r="H730" s="206">
        <v>203.322</v>
      </c>
      <c r="I730" s="207"/>
      <c r="J730" s="203"/>
      <c r="K730" s="203"/>
      <c r="L730" s="208"/>
      <c r="M730" s="209"/>
      <c r="N730" s="210"/>
      <c r="O730" s="210"/>
      <c r="P730" s="210"/>
      <c r="Q730" s="210"/>
      <c r="R730" s="210"/>
      <c r="S730" s="210"/>
      <c r="T730" s="211"/>
      <c r="AT730" s="212" t="s">
        <v>234</v>
      </c>
      <c r="AU730" s="212" t="s">
        <v>82</v>
      </c>
      <c r="AV730" s="13" t="s">
        <v>82</v>
      </c>
      <c r="AW730" s="13" t="s">
        <v>33</v>
      </c>
      <c r="AX730" s="13" t="s">
        <v>80</v>
      </c>
      <c r="AY730" s="212" t="s">
        <v>221</v>
      </c>
    </row>
    <row r="731" spans="1:65" s="2" customFormat="1" ht="16.5" customHeight="1">
      <c r="A731" s="37"/>
      <c r="B731" s="38"/>
      <c r="C731" s="234" t="s">
        <v>929</v>
      </c>
      <c r="D731" s="234" t="s">
        <v>295</v>
      </c>
      <c r="E731" s="235" t="s">
        <v>930</v>
      </c>
      <c r="F731" s="236" t="s">
        <v>931</v>
      </c>
      <c r="G731" s="237" t="s">
        <v>226</v>
      </c>
      <c r="H731" s="238">
        <v>234.83699999999999</v>
      </c>
      <c r="I731" s="239"/>
      <c r="J731" s="240">
        <f>ROUND(I731*H731,2)</f>
        <v>0</v>
      </c>
      <c r="K731" s="236" t="s">
        <v>227</v>
      </c>
      <c r="L731" s="241"/>
      <c r="M731" s="242" t="s">
        <v>19</v>
      </c>
      <c r="N731" s="243" t="s">
        <v>43</v>
      </c>
      <c r="O731" s="67"/>
      <c r="P731" s="191">
        <f>O731*H731</f>
        <v>0</v>
      </c>
      <c r="Q731" s="191">
        <v>2.9999999999999997E-4</v>
      </c>
      <c r="R731" s="191">
        <f>Q731*H731</f>
        <v>7.0451099999999989E-2</v>
      </c>
      <c r="S731" s="191">
        <v>0</v>
      </c>
      <c r="T731" s="192">
        <f>S731*H731</f>
        <v>0</v>
      </c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R731" s="193" t="s">
        <v>484</v>
      </c>
      <c r="AT731" s="193" t="s">
        <v>295</v>
      </c>
      <c r="AU731" s="193" t="s">
        <v>82</v>
      </c>
      <c r="AY731" s="20" t="s">
        <v>221</v>
      </c>
      <c r="BE731" s="194">
        <f>IF(N731="základní",J731,0)</f>
        <v>0</v>
      </c>
      <c r="BF731" s="194">
        <f>IF(N731="snížená",J731,0)</f>
        <v>0</v>
      </c>
      <c r="BG731" s="194">
        <f>IF(N731="zákl. přenesená",J731,0)</f>
        <v>0</v>
      </c>
      <c r="BH731" s="194">
        <f>IF(N731="sníž. přenesená",J731,0)</f>
        <v>0</v>
      </c>
      <c r="BI731" s="194">
        <f>IF(N731="nulová",J731,0)</f>
        <v>0</v>
      </c>
      <c r="BJ731" s="20" t="s">
        <v>80</v>
      </c>
      <c r="BK731" s="194">
        <f>ROUND(I731*H731,2)</f>
        <v>0</v>
      </c>
      <c r="BL731" s="20" t="s">
        <v>341</v>
      </c>
      <c r="BM731" s="193" t="s">
        <v>932</v>
      </c>
    </row>
    <row r="732" spans="1:65" s="2" customFormat="1">
      <c r="A732" s="37"/>
      <c r="B732" s="38"/>
      <c r="C732" s="39"/>
      <c r="D732" s="195" t="s">
        <v>230</v>
      </c>
      <c r="E732" s="39"/>
      <c r="F732" s="196" t="s">
        <v>931</v>
      </c>
      <c r="G732" s="39"/>
      <c r="H732" s="39"/>
      <c r="I732" s="197"/>
      <c r="J732" s="39"/>
      <c r="K732" s="39"/>
      <c r="L732" s="42"/>
      <c r="M732" s="198"/>
      <c r="N732" s="199"/>
      <c r="O732" s="67"/>
      <c r="P732" s="67"/>
      <c r="Q732" s="67"/>
      <c r="R732" s="67"/>
      <c r="S732" s="67"/>
      <c r="T732" s="68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T732" s="20" t="s">
        <v>230</v>
      </c>
      <c r="AU732" s="20" t="s">
        <v>82</v>
      </c>
    </row>
    <row r="733" spans="1:65" s="13" customFormat="1">
      <c r="B733" s="202"/>
      <c r="C733" s="203"/>
      <c r="D733" s="195" t="s">
        <v>234</v>
      </c>
      <c r="E733" s="203"/>
      <c r="F733" s="205" t="s">
        <v>933</v>
      </c>
      <c r="G733" s="203"/>
      <c r="H733" s="206">
        <v>234.83699999999999</v>
      </c>
      <c r="I733" s="207"/>
      <c r="J733" s="203"/>
      <c r="K733" s="203"/>
      <c r="L733" s="208"/>
      <c r="M733" s="209"/>
      <c r="N733" s="210"/>
      <c r="O733" s="210"/>
      <c r="P733" s="210"/>
      <c r="Q733" s="210"/>
      <c r="R733" s="210"/>
      <c r="S733" s="210"/>
      <c r="T733" s="211"/>
      <c r="AT733" s="212" t="s">
        <v>234</v>
      </c>
      <c r="AU733" s="212" t="s">
        <v>82</v>
      </c>
      <c r="AV733" s="13" t="s">
        <v>82</v>
      </c>
      <c r="AW733" s="13" t="s">
        <v>4</v>
      </c>
      <c r="AX733" s="13" t="s">
        <v>80</v>
      </c>
      <c r="AY733" s="212" t="s">
        <v>221</v>
      </c>
    </row>
    <row r="734" spans="1:65" s="2" customFormat="1" ht="24.2" customHeight="1">
      <c r="A734" s="37"/>
      <c r="B734" s="38"/>
      <c r="C734" s="182" t="s">
        <v>934</v>
      </c>
      <c r="D734" s="182" t="s">
        <v>223</v>
      </c>
      <c r="E734" s="183" t="s">
        <v>935</v>
      </c>
      <c r="F734" s="184" t="s">
        <v>936</v>
      </c>
      <c r="G734" s="185" t="s">
        <v>226</v>
      </c>
      <c r="H734" s="186">
        <v>46.832999999999998</v>
      </c>
      <c r="I734" s="187"/>
      <c r="J734" s="188">
        <f>ROUND(I734*H734,2)</f>
        <v>0</v>
      </c>
      <c r="K734" s="184" t="s">
        <v>227</v>
      </c>
      <c r="L734" s="42"/>
      <c r="M734" s="189" t="s">
        <v>19</v>
      </c>
      <c r="N734" s="190" t="s">
        <v>43</v>
      </c>
      <c r="O734" s="67"/>
      <c r="P734" s="191">
        <f>O734*H734</f>
        <v>0</v>
      </c>
      <c r="Q734" s="191">
        <v>0</v>
      </c>
      <c r="R734" s="191">
        <f>Q734*H734</f>
        <v>0</v>
      </c>
      <c r="S734" s="191">
        <v>0</v>
      </c>
      <c r="T734" s="192">
        <f>S734*H734</f>
        <v>0</v>
      </c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R734" s="193" t="s">
        <v>341</v>
      </c>
      <c r="AT734" s="193" t="s">
        <v>223</v>
      </c>
      <c r="AU734" s="193" t="s">
        <v>82</v>
      </c>
      <c r="AY734" s="20" t="s">
        <v>221</v>
      </c>
      <c r="BE734" s="194">
        <f>IF(N734="základní",J734,0)</f>
        <v>0</v>
      </c>
      <c r="BF734" s="194">
        <f>IF(N734="snížená",J734,0)</f>
        <v>0</v>
      </c>
      <c r="BG734" s="194">
        <f>IF(N734="zákl. přenesená",J734,0)</f>
        <v>0</v>
      </c>
      <c r="BH734" s="194">
        <f>IF(N734="sníž. přenesená",J734,0)</f>
        <v>0</v>
      </c>
      <c r="BI734" s="194">
        <f>IF(N734="nulová",J734,0)</f>
        <v>0</v>
      </c>
      <c r="BJ734" s="20" t="s">
        <v>80</v>
      </c>
      <c r="BK734" s="194">
        <f>ROUND(I734*H734,2)</f>
        <v>0</v>
      </c>
      <c r="BL734" s="20" t="s">
        <v>341</v>
      </c>
      <c r="BM734" s="193" t="s">
        <v>937</v>
      </c>
    </row>
    <row r="735" spans="1:65" s="2" customFormat="1" ht="29.25">
      <c r="A735" s="37"/>
      <c r="B735" s="38"/>
      <c r="C735" s="39"/>
      <c r="D735" s="195" t="s">
        <v>230</v>
      </c>
      <c r="E735" s="39"/>
      <c r="F735" s="196" t="s">
        <v>938</v>
      </c>
      <c r="G735" s="39"/>
      <c r="H735" s="39"/>
      <c r="I735" s="197"/>
      <c r="J735" s="39"/>
      <c r="K735" s="39"/>
      <c r="L735" s="42"/>
      <c r="M735" s="198"/>
      <c r="N735" s="199"/>
      <c r="O735" s="67"/>
      <c r="P735" s="67"/>
      <c r="Q735" s="67"/>
      <c r="R735" s="67"/>
      <c r="S735" s="67"/>
      <c r="T735" s="68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T735" s="20" t="s">
        <v>230</v>
      </c>
      <c r="AU735" s="20" t="s">
        <v>82</v>
      </c>
    </row>
    <row r="736" spans="1:65" s="2" customFormat="1">
      <c r="A736" s="37"/>
      <c r="B736" s="38"/>
      <c r="C736" s="39"/>
      <c r="D736" s="200" t="s">
        <v>232</v>
      </c>
      <c r="E736" s="39"/>
      <c r="F736" s="201" t="s">
        <v>939</v>
      </c>
      <c r="G736" s="39"/>
      <c r="H736" s="39"/>
      <c r="I736" s="197"/>
      <c r="J736" s="39"/>
      <c r="K736" s="39"/>
      <c r="L736" s="42"/>
      <c r="M736" s="198"/>
      <c r="N736" s="199"/>
      <c r="O736" s="67"/>
      <c r="P736" s="67"/>
      <c r="Q736" s="67"/>
      <c r="R736" s="67"/>
      <c r="S736" s="67"/>
      <c r="T736" s="68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T736" s="20" t="s">
        <v>232</v>
      </c>
      <c r="AU736" s="20" t="s">
        <v>82</v>
      </c>
    </row>
    <row r="737" spans="1:65" s="14" customFormat="1">
      <c r="B737" s="213"/>
      <c r="C737" s="214"/>
      <c r="D737" s="195" t="s">
        <v>234</v>
      </c>
      <c r="E737" s="215" t="s">
        <v>19</v>
      </c>
      <c r="F737" s="216" t="s">
        <v>940</v>
      </c>
      <c r="G737" s="214"/>
      <c r="H737" s="215" t="s">
        <v>19</v>
      </c>
      <c r="I737" s="217"/>
      <c r="J737" s="214"/>
      <c r="K737" s="214"/>
      <c r="L737" s="218"/>
      <c r="M737" s="219"/>
      <c r="N737" s="220"/>
      <c r="O737" s="220"/>
      <c r="P737" s="220"/>
      <c r="Q737" s="220"/>
      <c r="R737" s="220"/>
      <c r="S737" s="220"/>
      <c r="T737" s="221"/>
      <c r="AT737" s="222" t="s">
        <v>234</v>
      </c>
      <c r="AU737" s="222" t="s">
        <v>82</v>
      </c>
      <c r="AV737" s="14" t="s">
        <v>80</v>
      </c>
      <c r="AW737" s="14" t="s">
        <v>33</v>
      </c>
      <c r="AX737" s="14" t="s">
        <v>72</v>
      </c>
      <c r="AY737" s="222" t="s">
        <v>221</v>
      </c>
    </row>
    <row r="738" spans="1:65" s="13" customFormat="1">
      <c r="B738" s="202"/>
      <c r="C738" s="203"/>
      <c r="D738" s="195" t="s">
        <v>234</v>
      </c>
      <c r="E738" s="204" t="s">
        <v>19</v>
      </c>
      <c r="F738" s="205" t="s">
        <v>941</v>
      </c>
      <c r="G738" s="203"/>
      <c r="H738" s="206">
        <v>233.15700000000001</v>
      </c>
      <c r="I738" s="207"/>
      <c r="J738" s="203"/>
      <c r="K738" s="203"/>
      <c r="L738" s="208"/>
      <c r="M738" s="209"/>
      <c r="N738" s="210"/>
      <c r="O738" s="210"/>
      <c r="P738" s="210"/>
      <c r="Q738" s="210"/>
      <c r="R738" s="210"/>
      <c r="S738" s="210"/>
      <c r="T738" s="211"/>
      <c r="AT738" s="212" t="s">
        <v>234</v>
      </c>
      <c r="AU738" s="212" t="s">
        <v>82</v>
      </c>
      <c r="AV738" s="13" t="s">
        <v>82</v>
      </c>
      <c r="AW738" s="13" t="s">
        <v>33</v>
      </c>
      <c r="AX738" s="13" t="s">
        <v>72</v>
      </c>
      <c r="AY738" s="212" t="s">
        <v>221</v>
      </c>
    </row>
    <row r="739" spans="1:65" s="13" customFormat="1">
      <c r="B739" s="202"/>
      <c r="C739" s="203"/>
      <c r="D739" s="195" t="s">
        <v>234</v>
      </c>
      <c r="E739" s="204" t="s">
        <v>19</v>
      </c>
      <c r="F739" s="205" t="s">
        <v>942</v>
      </c>
      <c r="G739" s="203"/>
      <c r="H739" s="206">
        <v>-203.322</v>
      </c>
      <c r="I739" s="207"/>
      <c r="J739" s="203"/>
      <c r="K739" s="203"/>
      <c r="L739" s="208"/>
      <c r="M739" s="209"/>
      <c r="N739" s="210"/>
      <c r="O739" s="210"/>
      <c r="P739" s="210"/>
      <c r="Q739" s="210"/>
      <c r="R739" s="210"/>
      <c r="S739" s="210"/>
      <c r="T739" s="211"/>
      <c r="AT739" s="212" t="s">
        <v>234</v>
      </c>
      <c r="AU739" s="212" t="s">
        <v>82</v>
      </c>
      <c r="AV739" s="13" t="s">
        <v>82</v>
      </c>
      <c r="AW739" s="13" t="s">
        <v>33</v>
      </c>
      <c r="AX739" s="13" t="s">
        <v>72</v>
      </c>
      <c r="AY739" s="212" t="s">
        <v>221</v>
      </c>
    </row>
    <row r="740" spans="1:65" s="14" customFormat="1">
      <c r="B740" s="213"/>
      <c r="C740" s="214"/>
      <c r="D740" s="195" t="s">
        <v>234</v>
      </c>
      <c r="E740" s="215" t="s">
        <v>19</v>
      </c>
      <c r="F740" s="216" t="s">
        <v>943</v>
      </c>
      <c r="G740" s="214"/>
      <c r="H740" s="215" t="s">
        <v>19</v>
      </c>
      <c r="I740" s="217"/>
      <c r="J740" s="214"/>
      <c r="K740" s="214"/>
      <c r="L740" s="218"/>
      <c r="M740" s="219"/>
      <c r="N740" s="220"/>
      <c r="O740" s="220"/>
      <c r="P740" s="220"/>
      <c r="Q740" s="220"/>
      <c r="R740" s="220"/>
      <c r="S740" s="220"/>
      <c r="T740" s="221"/>
      <c r="AT740" s="222" t="s">
        <v>234</v>
      </c>
      <c r="AU740" s="222" t="s">
        <v>82</v>
      </c>
      <c r="AV740" s="14" t="s">
        <v>80</v>
      </c>
      <c r="AW740" s="14" t="s">
        <v>33</v>
      </c>
      <c r="AX740" s="14" t="s">
        <v>72</v>
      </c>
      <c r="AY740" s="222" t="s">
        <v>221</v>
      </c>
    </row>
    <row r="741" spans="1:65" s="13" customFormat="1">
      <c r="B741" s="202"/>
      <c r="C741" s="203"/>
      <c r="D741" s="195" t="s">
        <v>234</v>
      </c>
      <c r="E741" s="204" t="s">
        <v>19</v>
      </c>
      <c r="F741" s="205" t="s">
        <v>944</v>
      </c>
      <c r="G741" s="203"/>
      <c r="H741" s="206">
        <v>16.998000000000001</v>
      </c>
      <c r="I741" s="207"/>
      <c r="J741" s="203"/>
      <c r="K741" s="203"/>
      <c r="L741" s="208"/>
      <c r="M741" s="209"/>
      <c r="N741" s="210"/>
      <c r="O741" s="210"/>
      <c r="P741" s="210"/>
      <c r="Q741" s="210"/>
      <c r="R741" s="210"/>
      <c r="S741" s="210"/>
      <c r="T741" s="211"/>
      <c r="AT741" s="212" t="s">
        <v>234</v>
      </c>
      <c r="AU741" s="212" t="s">
        <v>82</v>
      </c>
      <c r="AV741" s="13" t="s">
        <v>82</v>
      </c>
      <c r="AW741" s="13" t="s">
        <v>33</v>
      </c>
      <c r="AX741" s="13" t="s">
        <v>72</v>
      </c>
      <c r="AY741" s="212" t="s">
        <v>221</v>
      </c>
    </row>
    <row r="742" spans="1:65" s="15" customFormat="1">
      <c r="B742" s="223"/>
      <c r="C742" s="224"/>
      <c r="D742" s="195" t="s">
        <v>234</v>
      </c>
      <c r="E742" s="225" t="s">
        <v>19</v>
      </c>
      <c r="F742" s="226" t="s">
        <v>243</v>
      </c>
      <c r="G742" s="224"/>
      <c r="H742" s="227">
        <v>46.832999999999998</v>
      </c>
      <c r="I742" s="228"/>
      <c r="J742" s="224"/>
      <c r="K742" s="224"/>
      <c r="L742" s="229"/>
      <c r="M742" s="230"/>
      <c r="N742" s="231"/>
      <c r="O742" s="231"/>
      <c r="P742" s="231"/>
      <c r="Q742" s="231"/>
      <c r="R742" s="231"/>
      <c r="S742" s="231"/>
      <c r="T742" s="232"/>
      <c r="AT742" s="233" t="s">
        <v>234</v>
      </c>
      <c r="AU742" s="233" t="s">
        <v>82</v>
      </c>
      <c r="AV742" s="15" t="s">
        <v>228</v>
      </c>
      <c r="AW742" s="15" t="s">
        <v>33</v>
      </c>
      <c r="AX742" s="15" t="s">
        <v>80</v>
      </c>
      <c r="AY742" s="233" t="s">
        <v>221</v>
      </c>
    </row>
    <row r="743" spans="1:65" s="2" customFormat="1" ht="16.5" customHeight="1">
      <c r="A743" s="37"/>
      <c r="B743" s="38"/>
      <c r="C743" s="234" t="s">
        <v>945</v>
      </c>
      <c r="D743" s="234" t="s">
        <v>295</v>
      </c>
      <c r="E743" s="235" t="s">
        <v>778</v>
      </c>
      <c r="F743" s="236" t="s">
        <v>779</v>
      </c>
      <c r="G743" s="237" t="s">
        <v>267</v>
      </c>
      <c r="H743" s="238">
        <v>1.6E-2</v>
      </c>
      <c r="I743" s="239"/>
      <c r="J743" s="240">
        <f>ROUND(I743*H743,2)</f>
        <v>0</v>
      </c>
      <c r="K743" s="236" t="s">
        <v>227</v>
      </c>
      <c r="L743" s="241"/>
      <c r="M743" s="242" t="s">
        <v>19</v>
      </c>
      <c r="N743" s="243" t="s">
        <v>43</v>
      </c>
      <c r="O743" s="67"/>
      <c r="P743" s="191">
        <f>O743*H743</f>
        <v>0</v>
      </c>
      <c r="Q743" s="191">
        <v>1</v>
      </c>
      <c r="R743" s="191">
        <f>Q743*H743</f>
        <v>1.6E-2</v>
      </c>
      <c r="S743" s="191">
        <v>0</v>
      </c>
      <c r="T743" s="192">
        <f>S743*H743</f>
        <v>0</v>
      </c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R743" s="193" t="s">
        <v>484</v>
      </c>
      <c r="AT743" s="193" t="s">
        <v>295</v>
      </c>
      <c r="AU743" s="193" t="s">
        <v>82</v>
      </c>
      <c r="AY743" s="20" t="s">
        <v>221</v>
      </c>
      <c r="BE743" s="194">
        <f>IF(N743="základní",J743,0)</f>
        <v>0</v>
      </c>
      <c r="BF743" s="194">
        <f>IF(N743="snížená",J743,0)</f>
        <v>0</v>
      </c>
      <c r="BG743" s="194">
        <f>IF(N743="zákl. přenesená",J743,0)</f>
        <v>0</v>
      </c>
      <c r="BH743" s="194">
        <f>IF(N743="sníž. přenesená",J743,0)</f>
        <v>0</v>
      </c>
      <c r="BI743" s="194">
        <f>IF(N743="nulová",J743,0)</f>
        <v>0</v>
      </c>
      <c r="BJ743" s="20" t="s">
        <v>80</v>
      </c>
      <c r="BK743" s="194">
        <f>ROUND(I743*H743,2)</f>
        <v>0</v>
      </c>
      <c r="BL743" s="20" t="s">
        <v>341</v>
      </c>
      <c r="BM743" s="193" t="s">
        <v>946</v>
      </c>
    </row>
    <row r="744" spans="1:65" s="2" customFormat="1">
      <c r="A744" s="37"/>
      <c r="B744" s="38"/>
      <c r="C744" s="39"/>
      <c r="D744" s="195" t="s">
        <v>230</v>
      </c>
      <c r="E744" s="39"/>
      <c r="F744" s="196" t="s">
        <v>779</v>
      </c>
      <c r="G744" s="39"/>
      <c r="H744" s="39"/>
      <c r="I744" s="197"/>
      <c r="J744" s="39"/>
      <c r="K744" s="39"/>
      <c r="L744" s="42"/>
      <c r="M744" s="198"/>
      <c r="N744" s="199"/>
      <c r="O744" s="67"/>
      <c r="P744" s="67"/>
      <c r="Q744" s="67"/>
      <c r="R744" s="67"/>
      <c r="S744" s="67"/>
      <c r="T744" s="68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T744" s="20" t="s">
        <v>230</v>
      </c>
      <c r="AU744" s="20" t="s">
        <v>82</v>
      </c>
    </row>
    <row r="745" spans="1:65" s="13" customFormat="1">
      <c r="B745" s="202"/>
      <c r="C745" s="203"/>
      <c r="D745" s="195" t="s">
        <v>234</v>
      </c>
      <c r="E745" s="203"/>
      <c r="F745" s="205" t="s">
        <v>947</v>
      </c>
      <c r="G745" s="203"/>
      <c r="H745" s="206">
        <v>1.6E-2</v>
      </c>
      <c r="I745" s="207"/>
      <c r="J745" s="203"/>
      <c r="K745" s="203"/>
      <c r="L745" s="208"/>
      <c r="M745" s="209"/>
      <c r="N745" s="210"/>
      <c r="O745" s="210"/>
      <c r="P745" s="210"/>
      <c r="Q745" s="210"/>
      <c r="R745" s="210"/>
      <c r="S745" s="210"/>
      <c r="T745" s="211"/>
      <c r="AT745" s="212" t="s">
        <v>234</v>
      </c>
      <c r="AU745" s="212" t="s">
        <v>82</v>
      </c>
      <c r="AV745" s="13" t="s">
        <v>82</v>
      </c>
      <c r="AW745" s="13" t="s">
        <v>4</v>
      </c>
      <c r="AX745" s="13" t="s">
        <v>80</v>
      </c>
      <c r="AY745" s="212" t="s">
        <v>221</v>
      </c>
    </row>
    <row r="746" spans="1:65" s="2" customFormat="1" ht="33" customHeight="1">
      <c r="A746" s="37"/>
      <c r="B746" s="38"/>
      <c r="C746" s="182" t="s">
        <v>948</v>
      </c>
      <c r="D746" s="182" t="s">
        <v>223</v>
      </c>
      <c r="E746" s="183" t="s">
        <v>949</v>
      </c>
      <c r="F746" s="184" t="s">
        <v>950</v>
      </c>
      <c r="G746" s="185" t="s">
        <v>226</v>
      </c>
      <c r="H746" s="186">
        <v>46.832999999999998</v>
      </c>
      <c r="I746" s="187"/>
      <c r="J746" s="188">
        <f>ROUND(I746*H746,2)</f>
        <v>0</v>
      </c>
      <c r="K746" s="184" t="s">
        <v>227</v>
      </c>
      <c r="L746" s="42"/>
      <c r="M746" s="189" t="s">
        <v>19</v>
      </c>
      <c r="N746" s="190" t="s">
        <v>43</v>
      </c>
      <c r="O746" s="67"/>
      <c r="P746" s="191">
        <f>O746*H746</f>
        <v>0</v>
      </c>
      <c r="Q746" s="191">
        <v>0</v>
      </c>
      <c r="R746" s="191">
        <f>Q746*H746</f>
        <v>0</v>
      </c>
      <c r="S746" s="191">
        <v>0</v>
      </c>
      <c r="T746" s="192">
        <f>S746*H746</f>
        <v>0</v>
      </c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R746" s="193" t="s">
        <v>341</v>
      </c>
      <c r="AT746" s="193" t="s">
        <v>223</v>
      </c>
      <c r="AU746" s="193" t="s">
        <v>82</v>
      </c>
      <c r="AY746" s="20" t="s">
        <v>221</v>
      </c>
      <c r="BE746" s="194">
        <f>IF(N746="základní",J746,0)</f>
        <v>0</v>
      </c>
      <c r="BF746" s="194">
        <f>IF(N746="snížená",J746,0)</f>
        <v>0</v>
      </c>
      <c r="BG746" s="194">
        <f>IF(N746="zákl. přenesená",J746,0)</f>
        <v>0</v>
      </c>
      <c r="BH746" s="194">
        <f>IF(N746="sníž. přenesená",J746,0)</f>
        <v>0</v>
      </c>
      <c r="BI746" s="194">
        <f>IF(N746="nulová",J746,0)</f>
        <v>0</v>
      </c>
      <c r="BJ746" s="20" t="s">
        <v>80</v>
      </c>
      <c r="BK746" s="194">
        <f>ROUND(I746*H746,2)</f>
        <v>0</v>
      </c>
      <c r="BL746" s="20" t="s">
        <v>341</v>
      </c>
      <c r="BM746" s="193" t="s">
        <v>951</v>
      </c>
    </row>
    <row r="747" spans="1:65" s="2" customFormat="1" ht="29.25">
      <c r="A747" s="37"/>
      <c r="B747" s="38"/>
      <c r="C747" s="39"/>
      <c r="D747" s="195" t="s">
        <v>230</v>
      </c>
      <c r="E747" s="39"/>
      <c r="F747" s="196" t="s">
        <v>952</v>
      </c>
      <c r="G747" s="39"/>
      <c r="H747" s="39"/>
      <c r="I747" s="197"/>
      <c r="J747" s="39"/>
      <c r="K747" s="39"/>
      <c r="L747" s="42"/>
      <c r="M747" s="198"/>
      <c r="N747" s="199"/>
      <c r="O747" s="67"/>
      <c r="P747" s="67"/>
      <c r="Q747" s="67"/>
      <c r="R747" s="67"/>
      <c r="S747" s="67"/>
      <c r="T747" s="68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T747" s="20" t="s">
        <v>230</v>
      </c>
      <c r="AU747" s="20" t="s">
        <v>82</v>
      </c>
    </row>
    <row r="748" spans="1:65" s="2" customFormat="1">
      <c r="A748" s="37"/>
      <c r="B748" s="38"/>
      <c r="C748" s="39"/>
      <c r="D748" s="200" t="s">
        <v>232</v>
      </c>
      <c r="E748" s="39"/>
      <c r="F748" s="201" t="s">
        <v>953</v>
      </c>
      <c r="G748" s="39"/>
      <c r="H748" s="39"/>
      <c r="I748" s="197"/>
      <c r="J748" s="39"/>
      <c r="K748" s="39"/>
      <c r="L748" s="42"/>
      <c r="M748" s="198"/>
      <c r="N748" s="199"/>
      <c r="O748" s="67"/>
      <c r="P748" s="67"/>
      <c r="Q748" s="67"/>
      <c r="R748" s="67"/>
      <c r="S748" s="67"/>
      <c r="T748" s="68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T748" s="20" t="s">
        <v>232</v>
      </c>
      <c r="AU748" s="20" t="s">
        <v>82</v>
      </c>
    </row>
    <row r="749" spans="1:65" s="2" customFormat="1" ht="16.5" customHeight="1">
      <c r="A749" s="37"/>
      <c r="B749" s="38"/>
      <c r="C749" s="234" t="s">
        <v>954</v>
      </c>
      <c r="D749" s="234" t="s">
        <v>295</v>
      </c>
      <c r="E749" s="235" t="s">
        <v>930</v>
      </c>
      <c r="F749" s="236" t="s">
        <v>931</v>
      </c>
      <c r="G749" s="237" t="s">
        <v>226</v>
      </c>
      <c r="H749" s="238">
        <v>54.091999999999999</v>
      </c>
      <c r="I749" s="239"/>
      <c r="J749" s="240">
        <f>ROUND(I749*H749,2)</f>
        <v>0</v>
      </c>
      <c r="K749" s="236" t="s">
        <v>227</v>
      </c>
      <c r="L749" s="241"/>
      <c r="M749" s="242" t="s">
        <v>19</v>
      </c>
      <c r="N749" s="243" t="s">
        <v>43</v>
      </c>
      <c r="O749" s="67"/>
      <c r="P749" s="191">
        <f>O749*H749</f>
        <v>0</v>
      </c>
      <c r="Q749" s="191">
        <v>2.9999999999999997E-4</v>
      </c>
      <c r="R749" s="191">
        <f>Q749*H749</f>
        <v>1.6227599999999998E-2</v>
      </c>
      <c r="S749" s="191">
        <v>0</v>
      </c>
      <c r="T749" s="192">
        <f>S749*H749</f>
        <v>0</v>
      </c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R749" s="193" t="s">
        <v>484</v>
      </c>
      <c r="AT749" s="193" t="s">
        <v>295</v>
      </c>
      <c r="AU749" s="193" t="s">
        <v>82</v>
      </c>
      <c r="AY749" s="20" t="s">
        <v>221</v>
      </c>
      <c r="BE749" s="194">
        <f>IF(N749="základní",J749,0)</f>
        <v>0</v>
      </c>
      <c r="BF749" s="194">
        <f>IF(N749="snížená",J749,0)</f>
        <v>0</v>
      </c>
      <c r="BG749" s="194">
        <f>IF(N749="zákl. přenesená",J749,0)</f>
        <v>0</v>
      </c>
      <c r="BH749" s="194">
        <f>IF(N749="sníž. přenesená",J749,0)</f>
        <v>0</v>
      </c>
      <c r="BI749" s="194">
        <f>IF(N749="nulová",J749,0)</f>
        <v>0</v>
      </c>
      <c r="BJ749" s="20" t="s">
        <v>80</v>
      </c>
      <c r="BK749" s="194">
        <f>ROUND(I749*H749,2)</f>
        <v>0</v>
      </c>
      <c r="BL749" s="20" t="s">
        <v>341</v>
      </c>
      <c r="BM749" s="193" t="s">
        <v>955</v>
      </c>
    </row>
    <row r="750" spans="1:65" s="2" customFormat="1">
      <c r="A750" s="37"/>
      <c r="B750" s="38"/>
      <c r="C750" s="39"/>
      <c r="D750" s="195" t="s">
        <v>230</v>
      </c>
      <c r="E750" s="39"/>
      <c r="F750" s="196" t="s">
        <v>931</v>
      </c>
      <c r="G750" s="39"/>
      <c r="H750" s="39"/>
      <c r="I750" s="197"/>
      <c r="J750" s="39"/>
      <c r="K750" s="39"/>
      <c r="L750" s="42"/>
      <c r="M750" s="198"/>
      <c r="N750" s="199"/>
      <c r="O750" s="67"/>
      <c r="P750" s="67"/>
      <c r="Q750" s="67"/>
      <c r="R750" s="67"/>
      <c r="S750" s="67"/>
      <c r="T750" s="68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T750" s="20" t="s">
        <v>230</v>
      </c>
      <c r="AU750" s="20" t="s">
        <v>82</v>
      </c>
    </row>
    <row r="751" spans="1:65" s="13" customFormat="1">
      <c r="B751" s="202"/>
      <c r="C751" s="203"/>
      <c r="D751" s="195" t="s">
        <v>234</v>
      </c>
      <c r="E751" s="204" t="s">
        <v>19</v>
      </c>
      <c r="F751" s="205" t="s">
        <v>956</v>
      </c>
      <c r="G751" s="203"/>
      <c r="H751" s="206">
        <v>46.832999999999998</v>
      </c>
      <c r="I751" s="207"/>
      <c r="J751" s="203"/>
      <c r="K751" s="203"/>
      <c r="L751" s="208"/>
      <c r="M751" s="209"/>
      <c r="N751" s="210"/>
      <c r="O751" s="210"/>
      <c r="P751" s="210"/>
      <c r="Q751" s="210"/>
      <c r="R751" s="210"/>
      <c r="S751" s="210"/>
      <c r="T751" s="211"/>
      <c r="AT751" s="212" t="s">
        <v>234</v>
      </c>
      <c r="AU751" s="212" t="s">
        <v>82</v>
      </c>
      <c r="AV751" s="13" t="s">
        <v>82</v>
      </c>
      <c r="AW751" s="13" t="s">
        <v>33</v>
      </c>
      <c r="AX751" s="13" t="s">
        <v>80</v>
      </c>
      <c r="AY751" s="212" t="s">
        <v>221</v>
      </c>
    </row>
    <row r="752" spans="1:65" s="13" customFormat="1">
      <c r="B752" s="202"/>
      <c r="C752" s="203"/>
      <c r="D752" s="195" t="s">
        <v>234</v>
      </c>
      <c r="E752" s="203"/>
      <c r="F752" s="205" t="s">
        <v>957</v>
      </c>
      <c r="G752" s="203"/>
      <c r="H752" s="206">
        <v>54.091999999999999</v>
      </c>
      <c r="I752" s="207"/>
      <c r="J752" s="203"/>
      <c r="K752" s="203"/>
      <c r="L752" s="208"/>
      <c r="M752" s="209"/>
      <c r="N752" s="210"/>
      <c r="O752" s="210"/>
      <c r="P752" s="210"/>
      <c r="Q752" s="210"/>
      <c r="R752" s="210"/>
      <c r="S752" s="210"/>
      <c r="T752" s="211"/>
      <c r="AT752" s="212" t="s">
        <v>234</v>
      </c>
      <c r="AU752" s="212" t="s">
        <v>82</v>
      </c>
      <c r="AV752" s="13" t="s">
        <v>82</v>
      </c>
      <c r="AW752" s="13" t="s">
        <v>4</v>
      </c>
      <c r="AX752" s="13" t="s">
        <v>80</v>
      </c>
      <c r="AY752" s="212" t="s">
        <v>221</v>
      </c>
    </row>
    <row r="753" spans="1:65" s="2" customFormat="1" ht="24.2" customHeight="1">
      <c r="A753" s="37"/>
      <c r="B753" s="38"/>
      <c r="C753" s="182" t="s">
        <v>958</v>
      </c>
      <c r="D753" s="182" t="s">
        <v>223</v>
      </c>
      <c r="E753" s="183" t="s">
        <v>959</v>
      </c>
      <c r="F753" s="184" t="s">
        <v>960</v>
      </c>
      <c r="G753" s="185" t="s">
        <v>226</v>
      </c>
      <c r="H753" s="186">
        <v>46.832999999999998</v>
      </c>
      <c r="I753" s="187"/>
      <c r="J753" s="188">
        <f>ROUND(I753*H753,2)</f>
        <v>0</v>
      </c>
      <c r="K753" s="184" t="s">
        <v>227</v>
      </c>
      <c r="L753" s="42"/>
      <c r="M753" s="189" t="s">
        <v>19</v>
      </c>
      <c r="N753" s="190" t="s">
        <v>43</v>
      </c>
      <c r="O753" s="67"/>
      <c r="P753" s="191">
        <f>O753*H753</f>
        <v>0</v>
      </c>
      <c r="Q753" s="191">
        <v>9.4131E-4</v>
      </c>
      <c r="R753" s="191">
        <f>Q753*H753</f>
        <v>4.4084371229999995E-2</v>
      </c>
      <c r="S753" s="191">
        <v>0</v>
      </c>
      <c r="T753" s="192">
        <f>S753*H753</f>
        <v>0</v>
      </c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R753" s="193" t="s">
        <v>341</v>
      </c>
      <c r="AT753" s="193" t="s">
        <v>223</v>
      </c>
      <c r="AU753" s="193" t="s">
        <v>82</v>
      </c>
      <c r="AY753" s="20" t="s">
        <v>221</v>
      </c>
      <c r="BE753" s="194">
        <f>IF(N753="základní",J753,0)</f>
        <v>0</v>
      </c>
      <c r="BF753" s="194">
        <f>IF(N753="snížená",J753,0)</f>
        <v>0</v>
      </c>
      <c r="BG753" s="194">
        <f>IF(N753="zákl. přenesená",J753,0)</f>
        <v>0</v>
      </c>
      <c r="BH753" s="194">
        <f>IF(N753="sníž. přenesená",J753,0)</f>
        <v>0</v>
      </c>
      <c r="BI753" s="194">
        <f>IF(N753="nulová",J753,0)</f>
        <v>0</v>
      </c>
      <c r="BJ753" s="20" t="s">
        <v>80</v>
      </c>
      <c r="BK753" s="194">
        <f>ROUND(I753*H753,2)</f>
        <v>0</v>
      </c>
      <c r="BL753" s="20" t="s">
        <v>341</v>
      </c>
      <c r="BM753" s="193" t="s">
        <v>961</v>
      </c>
    </row>
    <row r="754" spans="1:65" s="2" customFormat="1" ht="29.25">
      <c r="A754" s="37"/>
      <c r="B754" s="38"/>
      <c r="C754" s="39"/>
      <c r="D754" s="195" t="s">
        <v>230</v>
      </c>
      <c r="E754" s="39"/>
      <c r="F754" s="196" t="s">
        <v>962</v>
      </c>
      <c r="G754" s="39"/>
      <c r="H754" s="39"/>
      <c r="I754" s="197"/>
      <c r="J754" s="39"/>
      <c r="K754" s="39"/>
      <c r="L754" s="42"/>
      <c r="M754" s="198"/>
      <c r="N754" s="199"/>
      <c r="O754" s="67"/>
      <c r="P754" s="67"/>
      <c r="Q754" s="67"/>
      <c r="R754" s="67"/>
      <c r="S754" s="67"/>
      <c r="T754" s="68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T754" s="20" t="s">
        <v>230</v>
      </c>
      <c r="AU754" s="20" t="s">
        <v>82</v>
      </c>
    </row>
    <row r="755" spans="1:65" s="2" customFormat="1">
      <c r="A755" s="37"/>
      <c r="B755" s="38"/>
      <c r="C755" s="39"/>
      <c r="D755" s="200" t="s">
        <v>232</v>
      </c>
      <c r="E755" s="39"/>
      <c r="F755" s="201" t="s">
        <v>963</v>
      </c>
      <c r="G755" s="39"/>
      <c r="H755" s="39"/>
      <c r="I755" s="197"/>
      <c r="J755" s="39"/>
      <c r="K755" s="39"/>
      <c r="L755" s="42"/>
      <c r="M755" s="198"/>
      <c r="N755" s="199"/>
      <c r="O755" s="67"/>
      <c r="P755" s="67"/>
      <c r="Q755" s="67"/>
      <c r="R755" s="67"/>
      <c r="S755" s="67"/>
      <c r="T755" s="68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T755" s="20" t="s">
        <v>232</v>
      </c>
      <c r="AU755" s="20" t="s">
        <v>82</v>
      </c>
    </row>
    <row r="756" spans="1:65" s="2" customFormat="1" ht="44.25" customHeight="1">
      <c r="A756" s="37"/>
      <c r="B756" s="38"/>
      <c r="C756" s="234" t="s">
        <v>964</v>
      </c>
      <c r="D756" s="234" t="s">
        <v>295</v>
      </c>
      <c r="E756" s="235" t="s">
        <v>872</v>
      </c>
      <c r="F756" s="236" t="s">
        <v>873</v>
      </c>
      <c r="G756" s="237" t="s">
        <v>226</v>
      </c>
      <c r="H756" s="238">
        <v>56.2</v>
      </c>
      <c r="I756" s="239"/>
      <c r="J756" s="240">
        <f>ROUND(I756*H756,2)</f>
        <v>0</v>
      </c>
      <c r="K756" s="236" t="s">
        <v>227</v>
      </c>
      <c r="L756" s="241"/>
      <c r="M756" s="242" t="s">
        <v>19</v>
      </c>
      <c r="N756" s="243" t="s">
        <v>43</v>
      </c>
      <c r="O756" s="67"/>
      <c r="P756" s="191">
        <f>O756*H756</f>
        <v>0</v>
      </c>
      <c r="Q756" s="191">
        <v>5.4000000000000003E-3</v>
      </c>
      <c r="R756" s="191">
        <f>Q756*H756</f>
        <v>0.30348000000000003</v>
      </c>
      <c r="S756" s="191">
        <v>0</v>
      </c>
      <c r="T756" s="192">
        <f>S756*H756</f>
        <v>0</v>
      </c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R756" s="193" t="s">
        <v>484</v>
      </c>
      <c r="AT756" s="193" t="s">
        <v>295</v>
      </c>
      <c r="AU756" s="193" t="s">
        <v>82</v>
      </c>
      <c r="AY756" s="20" t="s">
        <v>221</v>
      </c>
      <c r="BE756" s="194">
        <f>IF(N756="základní",J756,0)</f>
        <v>0</v>
      </c>
      <c r="BF756" s="194">
        <f>IF(N756="snížená",J756,0)</f>
        <v>0</v>
      </c>
      <c r="BG756" s="194">
        <f>IF(N756="zákl. přenesená",J756,0)</f>
        <v>0</v>
      </c>
      <c r="BH756" s="194">
        <f>IF(N756="sníž. přenesená",J756,0)</f>
        <v>0</v>
      </c>
      <c r="BI756" s="194">
        <f>IF(N756="nulová",J756,0)</f>
        <v>0</v>
      </c>
      <c r="BJ756" s="20" t="s">
        <v>80</v>
      </c>
      <c r="BK756" s="194">
        <f>ROUND(I756*H756,2)</f>
        <v>0</v>
      </c>
      <c r="BL756" s="20" t="s">
        <v>341</v>
      </c>
      <c r="BM756" s="193" t="s">
        <v>965</v>
      </c>
    </row>
    <row r="757" spans="1:65" s="2" customFormat="1" ht="29.25">
      <c r="A757" s="37"/>
      <c r="B757" s="38"/>
      <c r="C757" s="39"/>
      <c r="D757" s="195" t="s">
        <v>230</v>
      </c>
      <c r="E757" s="39"/>
      <c r="F757" s="196" t="s">
        <v>873</v>
      </c>
      <c r="G757" s="39"/>
      <c r="H757" s="39"/>
      <c r="I757" s="197"/>
      <c r="J757" s="39"/>
      <c r="K757" s="39"/>
      <c r="L757" s="42"/>
      <c r="M757" s="198"/>
      <c r="N757" s="199"/>
      <c r="O757" s="67"/>
      <c r="P757" s="67"/>
      <c r="Q757" s="67"/>
      <c r="R757" s="67"/>
      <c r="S757" s="67"/>
      <c r="T757" s="68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T757" s="20" t="s">
        <v>230</v>
      </c>
      <c r="AU757" s="20" t="s">
        <v>82</v>
      </c>
    </row>
    <row r="758" spans="1:65" s="13" customFormat="1">
      <c r="B758" s="202"/>
      <c r="C758" s="203"/>
      <c r="D758" s="195" t="s">
        <v>234</v>
      </c>
      <c r="E758" s="203"/>
      <c r="F758" s="205" t="s">
        <v>966</v>
      </c>
      <c r="G758" s="203"/>
      <c r="H758" s="206">
        <v>56.2</v>
      </c>
      <c r="I758" s="207"/>
      <c r="J758" s="203"/>
      <c r="K758" s="203"/>
      <c r="L758" s="208"/>
      <c r="M758" s="209"/>
      <c r="N758" s="210"/>
      <c r="O758" s="210"/>
      <c r="P758" s="210"/>
      <c r="Q758" s="210"/>
      <c r="R758" s="210"/>
      <c r="S758" s="210"/>
      <c r="T758" s="211"/>
      <c r="AT758" s="212" t="s">
        <v>234</v>
      </c>
      <c r="AU758" s="212" t="s">
        <v>82</v>
      </c>
      <c r="AV758" s="13" t="s">
        <v>82</v>
      </c>
      <c r="AW758" s="13" t="s">
        <v>4</v>
      </c>
      <c r="AX758" s="13" t="s">
        <v>80</v>
      </c>
      <c r="AY758" s="212" t="s">
        <v>221</v>
      </c>
    </row>
    <row r="759" spans="1:65" s="2" customFormat="1" ht="24.2" customHeight="1">
      <c r="A759" s="37"/>
      <c r="B759" s="38"/>
      <c r="C759" s="182" t="s">
        <v>967</v>
      </c>
      <c r="D759" s="182" t="s">
        <v>223</v>
      </c>
      <c r="E759" s="183" t="s">
        <v>968</v>
      </c>
      <c r="F759" s="184" t="s">
        <v>969</v>
      </c>
      <c r="G759" s="185" t="s">
        <v>226</v>
      </c>
      <c r="H759" s="186">
        <v>46.832999999999998</v>
      </c>
      <c r="I759" s="187"/>
      <c r="J759" s="188">
        <f>ROUND(I759*H759,2)</f>
        <v>0</v>
      </c>
      <c r="K759" s="184" t="s">
        <v>227</v>
      </c>
      <c r="L759" s="42"/>
      <c r="M759" s="189" t="s">
        <v>19</v>
      </c>
      <c r="N759" s="190" t="s">
        <v>43</v>
      </c>
      <c r="O759" s="67"/>
      <c r="P759" s="191">
        <f>O759*H759</f>
        <v>0</v>
      </c>
      <c r="Q759" s="191">
        <v>7.6999999999999996E-4</v>
      </c>
      <c r="R759" s="191">
        <f>Q759*H759</f>
        <v>3.6061409999999995E-2</v>
      </c>
      <c r="S759" s="191">
        <v>0</v>
      </c>
      <c r="T759" s="192">
        <f>S759*H759</f>
        <v>0</v>
      </c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R759" s="193" t="s">
        <v>341</v>
      </c>
      <c r="AT759" s="193" t="s">
        <v>223</v>
      </c>
      <c r="AU759" s="193" t="s">
        <v>82</v>
      </c>
      <c r="AY759" s="20" t="s">
        <v>221</v>
      </c>
      <c r="BE759" s="194">
        <f>IF(N759="základní",J759,0)</f>
        <v>0</v>
      </c>
      <c r="BF759" s="194">
        <f>IF(N759="snížená",J759,0)</f>
        <v>0</v>
      </c>
      <c r="BG759" s="194">
        <f>IF(N759="zákl. přenesená",J759,0)</f>
        <v>0</v>
      </c>
      <c r="BH759" s="194">
        <f>IF(N759="sníž. přenesená",J759,0)</f>
        <v>0</v>
      </c>
      <c r="BI759" s="194">
        <f>IF(N759="nulová",J759,0)</f>
        <v>0</v>
      </c>
      <c r="BJ759" s="20" t="s">
        <v>80</v>
      </c>
      <c r="BK759" s="194">
        <f>ROUND(I759*H759,2)</f>
        <v>0</v>
      </c>
      <c r="BL759" s="20" t="s">
        <v>341</v>
      </c>
      <c r="BM759" s="193" t="s">
        <v>970</v>
      </c>
    </row>
    <row r="760" spans="1:65" s="2" customFormat="1" ht="29.25">
      <c r="A760" s="37"/>
      <c r="B760" s="38"/>
      <c r="C760" s="39"/>
      <c r="D760" s="195" t="s">
        <v>230</v>
      </c>
      <c r="E760" s="39"/>
      <c r="F760" s="196" t="s">
        <v>971</v>
      </c>
      <c r="G760" s="39"/>
      <c r="H760" s="39"/>
      <c r="I760" s="197"/>
      <c r="J760" s="39"/>
      <c r="K760" s="39"/>
      <c r="L760" s="42"/>
      <c r="M760" s="198"/>
      <c r="N760" s="199"/>
      <c r="O760" s="67"/>
      <c r="P760" s="67"/>
      <c r="Q760" s="67"/>
      <c r="R760" s="67"/>
      <c r="S760" s="67"/>
      <c r="T760" s="68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T760" s="20" t="s">
        <v>230</v>
      </c>
      <c r="AU760" s="20" t="s">
        <v>82</v>
      </c>
    </row>
    <row r="761" spans="1:65" s="2" customFormat="1">
      <c r="A761" s="37"/>
      <c r="B761" s="38"/>
      <c r="C761" s="39"/>
      <c r="D761" s="200" t="s">
        <v>232</v>
      </c>
      <c r="E761" s="39"/>
      <c r="F761" s="201" t="s">
        <v>972</v>
      </c>
      <c r="G761" s="39"/>
      <c r="H761" s="39"/>
      <c r="I761" s="197"/>
      <c r="J761" s="39"/>
      <c r="K761" s="39"/>
      <c r="L761" s="42"/>
      <c r="M761" s="198"/>
      <c r="N761" s="199"/>
      <c r="O761" s="67"/>
      <c r="P761" s="67"/>
      <c r="Q761" s="67"/>
      <c r="R761" s="67"/>
      <c r="S761" s="67"/>
      <c r="T761" s="68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T761" s="20" t="s">
        <v>232</v>
      </c>
      <c r="AU761" s="20" t="s">
        <v>82</v>
      </c>
    </row>
    <row r="762" spans="1:65" s="2" customFormat="1" ht="24.2" customHeight="1">
      <c r="A762" s="37"/>
      <c r="B762" s="38"/>
      <c r="C762" s="234" t="s">
        <v>973</v>
      </c>
      <c r="D762" s="234" t="s">
        <v>295</v>
      </c>
      <c r="E762" s="235" t="s">
        <v>974</v>
      </c>
      <c r="F762" s="236" t="s">
        <v>975</v>
      </c>
      <c r="G762" s="237" t="s">
        <v>226</v>
      </c>
      <c r="H762" s="238">
        <v>56.2</v>
      </c>
      <c r="I762" s="239"/>
      <c r="J762" s="240">
        <f>ROUND(I762*H762,2)</f>
        <v>0</v>
      </c>
      <c r="K762" s="236" t="s">
        <v>227</v>
      </c>
      <c r="L762" s="241"/>
      <c r="M762" s="242" t="s">
        <v>19</v>
      </c>
      <c r="N762" s="243" t="s">
        <v>43</v>
      </c>
      <c r="O762" s="67"/>
      <c r="P762" s="191">
        <f>O762*H762</f>
        <v>0</v>
      </c>
      <c r="Q762" s="191">
        <v>1.9E-3</v>
      </c>
      <c r="R762" s="191">
        <f>Q762*H762</f>
        <v>0.10678</v>
      </c>
      <c r="S762" s="191">
        <v>0</v>
      </c>
      <c r="T762" s="192">
        <f>S762*H762</f>
        <v>0</v>
      </c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R762" s="193" t="s">
        <v>484</v>
      </c>
      <c r="AT762" s="193" t="s">
        <v>295</v>
      </c>
      <c r="AU762" s="193" t="s">
        <v>82</v>
      </c>
      <c r="AY762" s="20" t="s">
        <v>221</v>
      </c>
      <c r="BE762" s="194">
        <f>IF(N762="základní",J762,0)</f>
        <v>0</v>
      </c>
      <c r="BF762" s="194">
        <f>IF(N762="snížená",J762,0)</f>
        <v>0</v>
      </c>
      <c r="BG762" s="194">
        <f>IF(N762="zákl. přenesená",J762,0)</f>
        <v>0</v>
      </c>
      <c r="BH762" s="194">
        <f>IF(N762="sníž. přenesená",J762,0)</f>
        <v>0</v>
      </c>
      <c r="BI762" s="194">
        <f>IF(N762="nulová",J762,0)</f>
        <v>0</v>
      </c>
      <c r="BJ762" s="20" t="s">
        <v>80</v>
      </c>
      <c r="BK762" s="194">
        <f>ROUND(I762*H762,2)</f>
        <v>0</v>
      </c>
      <c r="BL762" s="20" t="s">
        <v>341</v>
      </c>
      <c r="BM762" s="193" t="s">
        <v>976</v>
      </c>
    </row>
    <row r="763" spans="1:65" s="2" customFormat="1" ht="19.5">
      <c r="A763" s="37"/>
      <c r="B763" s="38"/>
      <c r="C763" s="39"/>
      <c r="D763" s="195" t="s">
        <v>230</v>
      </c>
      <c r="E763" s="39"/>
      <c r="F763" s="196" t="s">
        <v>975</v>
      </c>
      <c r="G763" s="39"/>
      <c r="H763" s="39"/>
      <c r="I763" s="197"/>
      <c r="J763" s="39"/>
      <c r="K763" s="39"/>
      <c r="L763" s="42"/>
      <c r="M763" s="198"/>
      <c r="N763" s="199"/>
      <c r="O763" s="67"/>
      <c r="P763" s="67"/>
      <c r="Q763" s="67"/>
      <c r="R763" s="67"/>
      <c r="S763" s="67"/>
      <c r="T763" s="68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T763" s="20" t="s">
        <v>230</v>
      </c>
      <c r="AU763" s="20" t="s">
        <v>82</v>
      </c>
    </row>
    <row r="764" spans="1:65" s="13" customFormat="1">
      <c r="B764" s="202"/>
      <c r="C764" s="203"/>
      <c r="D764" s="195" t="s">
        <v>234</v>
      </c>
      <c r="E764" s="203"/>
      <c r="F764" s="205" t="s">
        <v>966</v>
      </c>
      <c r="G764" s="203"/>
      <c r="H764" s="206">
        <v>56.2</v>
      </c>
      <c r="I764" s="207"/>
      <c r="J764" s="203"/>
      <c r="K764" s="203"/>
      <c r="L764" s="208"/>
      <c r="M764" s="209"/>
      <c r="N764" s="210"/>
      <c r="O764" s="210"/>
      <c r="P764" s="210"/>
      <c r="Q764" s="210"/>
      <c r="R764" s="210"/>
      <c r="S764" s="210"/>
      <c r="T764" s="211"/>
      <c r="AT764" s="212" t="s">
        <v>234</v>
      </c>
      <c r="AU764" s="212" t="s">
        <v>82</v>
      </c>
      <c r="AV764" s="13" t="s">
        <v>82</v>
      </c>
      <c r="AW764" s="13" t="s">
        <v>4</v>
      </c>
      <c r="AX764" s="13" t="s">
        <v>80</v>
      </c>
      <c r="AY764" s="212" t="s">
        <v>221</v>
      </c>
    </row>
    <row r="765" spans="1:65" s="2" customFormat="1" ht="16.5" customHeight="1">
      <c r="A765" s="37"/>
      <c r="B765" s="38"/>
      <c r="C765" s="182" t="s">
        <v>977</v>
      </c>
      <c r="D765" s="182" t="s">
        <v>223</v>
      </c>
      <c r="E765" s="183" t="s">
        <v>978</v>
      </c>
      <c r="F765" s="184" t="s">
        <v>979</v>
      </c>
      <c r="G765" s="185" t="s">
        <v>336</v>
      </c>
      <c r="H765" s="186">
        <v>2</v>
      </c>
      <c r="I765" s="187"/>
      <c r="J765" s="188">
        <f>ROUND(I765*H765,2)</f>
        <v>0</v>
      </c>
      <c r="K765" s="184" t="s">
        <v>227</v>
      </c>
      <c r="L765" s="42"/>
      <c r="M765" s="189" t="s">
        <v>19</v>
      </c>
      <c r="N765" s="190" t="s">
        <v>43</v>
      </c>
      <c r="O765" s="67"/>
      <c r="P765" s="191">
        <f>O765*H765</f>
        <v>0</v>
      </c>
      <c r="Q765" s="191">
        <v>1E-4</v>
      </c>
      <c r="R765" s="191">
        <f>Q765*H765</f>
        <v>2.0000000000000001E-4</v>
      </c>
      <c r="S765" s="191">
        <v>0</v>
      </c>
      <c r="T765" s="192">
        <f>S765*H765</f>
        <v>0</v>
      </c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R765" s="193" t="s">
        <v>341</v>
      </c>
      <c r="AT765" s="193" t="s">
        <v>223</v>
      </c>
      <c r="AU765" s="193" t="s">
        <v>82</v>
      </c>
      <c r="AY765" s="20" t="s">
        <v>221</v>
      </c>
      <c r="BE765" s="194">
        <f>IF(N765="základní",J765,0)</f>
        <v>0</v>
      </c>
      <c r="BF765" s="194">
        <f>IF(N765="snížená",J765,0)</f>
        <v>0</v>
      </c>
      <c r="BG765" s="194">
        <f>IF(N765="zákl. přenesená",J765,0)</f>
        <v>0</v>
      </c>
      <c r="BH765" s="194">
        <f>IF(N765="sníž. přenesená",J765,0)</f>
        <v>0</v>
      </c>
      <c r="BI765" s="194">
        <f>IF(N765="nulová",J765,0)</f>
        <v>0</v>
      </c>
      <c r="BJ765" s="20" t="s">
        <v>80</v>
      </c>
      <c r="BK765" s="194">
        <f>ROUND(I765*H765,2)</f>
        <v>0</v>
      </c>
      <c r="BL765" s="20" t="s">
        <v>341</v>
      </c>
      <c r="BM765" s="193" t="s">
        <v>980</v>
      </c>
    </row>
    <row r="766" spans="1:65" s="2" customFormat="1" ht="29.25">
      <c r="A766" s="37"/>
      <c r="B766" s="38"/>
      <c r="C766" s="39"/>
      <c r="D766" s="195" t="s">
        <v>230</v>
      </c>
      <c r="E766" s="39"/>
      <c r="F766" s="196" t="s">
        <v>981</v>
      </c>
      <c r="G766" s="39"/>
      <c r="H766" s="39"/>
      <c r="I766" s="197"/>
      <c r="J766" s="39"/>
      <c r="K766" s="39"/>
      <c r="L766" s="42"/>
      <c r="M766" s="198"/>
      <c r="N766" s="199"/>
      <c r="O766" s="67"/>
      <c r="P766" s="67"/>
      <c r="Q766" s="67"/>
      <c r="R766" s="67"/>
      <c r="S766" s="67"/>
      <c r="T766" s="68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T766" s="20" t="s">
        <v>230</v>
      </c>
      <c r="AU766" s="20" t="s">
        <v>82</v>
      </c>
    </row>
    <row r="767" spans="1:65" s="2" customFormat="1">
      <c r="A767" s="37"/>
      <c r="B767" s="38"/>
      <c r="C767" s="39"/>
      <c r="D767" s="200" t="s">
        <v>232</v>
      </c>
      <c r="E767" s="39"/>
      <c r="F767" s="201" t="s">
        <v>982</v>
      </c>
      <c r="G767" s="39"/>
      <c r="H767" s="39"/>
      <c r="I767" s="197"/>
      <c r="J767" s="39"/>
      <c r="K767" s="39"/>
      <c r="L767" s="42"/>
      <c r="M767" s="198"/>
      <c r="N767" s="199"/>
      <c r="O767" s="67"/>
      <c r="P767" s="67"/>
      <c r="Q767" s="67"/>
      <c r="R767" s="67"/>
      <c r="S767" s="67"/>
      <c r="T767" s="68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T767" s="20" t="s">
        <v>232</v>
      </c>
      <c r="AU767" s="20" t="s">
        <v>82</v>
      </c>
    </row>
    <row r="768" spans="1:65" s="13" customFormat="1">
      <c r="B768" s="202"/>
      <c r="C768" s="203"/>
      <c r="D768" s="195" t="s">
        <v>234</v>
      </c>
      <c r="E768" s="204" t="s">
        <v>19</v>
      </c>
      <c r="F768" s="205" t="s">
        <v>983</v>
      </c>
      <c r="G768" s="203"/>
      <c r="H768" s="206">
        <v>2</v>
      </c>
      <c r="I768" s="207"/>
      <c r="J768" s="203"/>
      <c r="K768" s="203"/>
      <c r="L768" s="208"/>
      <c r="M768" s="209"/>
      <c r="N768" s="210"/>
      <c r="O768" s="210"/>
      <c r="P768" s="210"/>
      <c r="Q768" s="210"/>
      <c r="R768" s="210"/>
      <c r="S768" s="210"/>
      <c r="T768" s="211"/>
      <c r="AT768" s="212" t="s">
        <v>234</v>
      </c>
      <c r="AU768" s="212" t="s">
        <v>82</v>
      </c>
      <c r="AV768" s="13" t="s">
        <v>82</v>
      </c>
      <c r="AW768" s="13" t="s">
        <v>33</v>
      </c>
      <c r="AX768" s="13" t="s">
        <v>80</v>
      </c>
      <c r="AY768" s="212" t="s">
        <v>221</v>
      </c>
    </row>
    <row r="769" spans="1:65" s="2" customFormat="1" ht="24.2" customHeight="1">
      <c r="A769" s="37"/>
      <c r="B769" s="38"/>
      <c r="C769" s="234" t="s">
        <v>984</v>
      </c>
      <c r="D769" s="234" t="s">
        <v>295</v>
      </c>
      <c r="E769" s="235" t="s">
        <v>985</v>
      </c>
      <c r="F769" s="236" t="s">
        <v>986</v>
      </c>
      <c r="G769" s="237" t="s">
        <v>336</v>
      </c>
      <c r="H769" s="238">
        <v>2</v>
      </c>
      <c r="I769" s="239"/>
      <c r="J769" s="240">
        <f>ROUND(I769*H769,2)</f>
        <v>0</v>
      </c>
      <c r="K769" s="236" t="s">
        <v>227</v>
      </c>
      <c r="L769" s="241"/>
      <c r="M769" s="242" t="s">
        <v>19</v>
      </c>
      <c r="N769" s="243" t="s">
        <v>43</v>
      </c>
      <c r="O769" s="67"/>
      <c r="P769" s="191">
        <f>O769*H769</f>
        <v>0</v>
      </c>
      <c r="Q769" s="191">
        <v>8.0000000000000004E-4</v>
      </c>
      <c r="R769" s="191">
        <f>Q769*H769</f>
        <v>1.6000000000000001E-3</v>
      </c>
      <c r="S769" s="191">
        <v>0</v>
      </c>
      <c r="T769" s="192">
        <f>S769*H769</f>
        <v>0</v>
      </c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R769" s="193" t="s">
        <v>484</v>
      </c>
      <c r="AT769" s="193" t="s">
        <v>295</v>
      </c>
      <c r="AU769" s="193" t="s">
        <v>82</v>
      </c>
      <c r="AY769" s="20" t="s">
        <v>221</v>
      </c>
      <c r="BE769" s="194">
        <f>IF(N769="základní",J769,0)</f>
        <v>0</v>
      </c>
      <c r="BF769" s="194">
        <f>IF(N769="snížená",J769,0)</f>
        <v>0</v>
      </c>
      <c r="BG769" s="194">
        <f>IF(N769="zákl. přenesená",J769,0)</f>
        <v>0</v>
      </c>
      <c r="BH769" s="194">
        <f>IF(N769="sníž. přenesená",J769,0)</f>
        <v>0</v>
      </c>
      <c r="BI769" s="194">
        <f>IF(N769="nulová",J769,0)</f>
        <v>0</v>
      </c>
      <c r="BJ769" s="20" t="s">
        <v>80</v>
      </c>
      <c r="BK769" s="194">
        <f>ROUND(I769*H769,2)</f>
        <v>0</v>
      </c>
      <c r="BL769" s="20" t="s">
        <v>341</v>
      </c>
      <c r="BM769" s="193" t="s">
        <v>987</v>
      </c>
    </row>
    <row r="770" spans="1:65" s="2" customFormat="1">
      <c r="A770" s="37"/>
      <c r="B770" s="38"/>
      <c r="C770" s="39"/>
      <c r="D770" s="195" t="s">
        <v>230</v>
      </c>
      <c r="E770" s="39"/>
      <c r="F770" s="196" t="s">
        <v>986</v>
      </c>
      <c r="G770" s="39"/>
      <c r="H770" s="39"/>
      <c r="I770" s="197"/>
      <c r="J770" s="39"/>
      <c r="K770" s="39"/>
      <c r="L770" s="42"/>
      <c r="M770" s="198"/>
      <c r="N770" s="199"/>
      <c r="O770" s="67"/>
      <c r="P770" s="67"/>
      <c r="Q770" s="67"/>
      <c r="R770" s="67"/>
      <c r="S770" s="67"/>
      <c r="T770" s="68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T770" s="20" t="s">
        <v>230</v>
      </c>
      <c r="AU770" s="20" t="s">
        <v>82</v>
      </c>
    </row>
    <row r="771" spans="1:65" s="2" customFormat="1" ht="24.2" customHeight="1">
      <c r="A771" s="37"/>
      <c r="B771" s="38"/>
      <c r="C771" s="182" t="s">
        <v>988</v>
      </c>
      <c r="D771" s="182" t="s">
        <v>223</v>
      </c>
      <c r="E771" s="183" t="s">
        <v>989</v>
      </c>
      <c r="F771" s="184" t="s">
        <v>990</v>
      </c>
      <c r="G771" s="185" t="s">
        <v>267</v>
      </c>
      <c r="H771" s="186">
        <v>2.7669999999999999</v>
      </c>
      <c r="I771" s="187"/>
      <c r="J771" s="188">
        <f>ROUND(I771*H771,2)</f>
        <v>0</v>
      </c>
      <c r="K771" s="184" t="s">
        <v>227</v>
      </c>
      <c r="L771" s="42"/>
      <c r="M771" s="189" t="s">
        <v>19</v>
      </c>
      <c r="N771" s="190" t="s">
        <v>43</v>
      </c>
      <c r="O771" s="67"/>
      <c r="P771" s="191">
        <f>O771*H771</f>
        <v>0</v>
      </c>
      <c r="Q771" s="191">
        <v>0</v>
      </c>
      <c r="R771" s="191">
        <f>Q771*H771</f>
        <v>0</v>
      </c>
      <c r="S771" s="191">
        <v>0</v>
      </c>
      <c r="T771" s="192">
        <f>S771*H771</f>
        <v>0</v>
      </c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R771" s="193" t="s">
        <v>341</v>
      </c>
      <c r="AT771" s="193" t="s">
        <v>223</v>
      </c>
      <c r="AU771" s="193" t="s">
        <v>82</v>
      </c>
      <c r="AY771" s="20" t="s">
        <v>221</v>
      </c>
      <c r="BE771" s="194">
        <f>IF(N771="základní",J771,0)</f>
        <v>0</v>
      </c>
      <c r="BF771" s="194">
        <f>IF(N771="snížená",J771,0)</f>
        <v>0</v>
      </c>
      <c r="BG771" s="194">
        <f>IF(N771="zákl. přenesená",J771,0)</f>
        <v>0</v>
      </c>
      <c r="BH771" s="194">
        <f>IF(N771="sníž. přenesená",J771,0)</f>
        <v>0</v>
      </c>
      <c r="BI771" s="194">
        <f>IF(N771="nulová",J771,0)</f>
        <v>0</v>
      </c>
      <c r="BJ771" s="20" t="s">
        <v>80</v>
      </c>
      <c r="BK771" s="194">
        <f>ROUND(I771*H771,2)</f>
        <v>0</v>
      </c>
      <c r="BL771" s="20" t="s">
        <v>341</v>
      </c>
      <c r="BM771" s="193" t="s">
        <v>991</v>
      </c>
    </row>
    <row r="772" spans="1:65" s="2" customFormat="1" ht="29.25">
      <c r="A772" s="37"/>
      <c r="B772" s="38"/>
      <c r="C772" s="39"/>
      <c r="D772" s="195" t="s">
        <v>230</v>
      </c>
      <c r="E772" s="39"/>
      <c r="F772" s="196" t="s">
        <v>992</v>
      </c>
      <c r="G772" s="39"/>
      <c r="H772" s="39"/>
      <c r="I772" s="197"/>
      <c r="J772" s="39"/>
      <c r="K772" s="39"/>
      <c r="L772" s="42"/>
      <c r="M772" s="198"/>
      <c r="N772" s="199"/>
      <c r="O772" s="67"/>
      <c r="P772" s="67"/>
      <c r="Q772" s="67"/>
      <c r="R772" s="67"/>
      <c r="S772" s="67"/>
      <c r="T772" s="68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T772" s="20" t="s">
        <v>230</v>
      </c>
      <c r="AU772" s="20" t="s">
        <v>82</v>
      </c>
    </row>
    <row r="773" spans="1:65" s="2" customFormat="1">
      <c r="A773" s="37"/>
      <c r="B773" s="38"/>
      <c r="C773" s="39"/>
      <c r="D773" s="200" t="s">
        <v>232</v>
      </c>
      <c r="E773" s="39"/>
      <c r="F773" s="201" t="s">
        <v>993</v>
      </c>
      <c r="G773" s="39"/>
      <c r="H773" s="39"/>
      <c r="I773" s="197"/>
      <c r="J773" s="39"/>
      <c r="K773" s="39"/>
      <c r="L773" s="42"/>
      <c r="M773" s="198"/>
      <c r="N773" s="199"/>
      <c r="O773" s="67"/>
      <c r="P773" s="67"/>
      <c r="Q773" s="67"/>
      <c r="R773" s="67"/>
      <c r="S773" s="67"/>
      <c r="T773" s="68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T773" s="20" t="s">
        <v>232</v>
      </c>
      <c r="AU773" s="20" t="s">
        <v>82</v>
      </c>
    </row>
    <row r="774" spans="1:65" s="12" customFormat="1" ht="22.9" customHeight="1">
      <c r="B774" s="166"/>
      <c r="C774" s="167"/>
      <c r="D774" s="168" t="s">
        <v>71</v>
      </c>
      <c r="E774" s="180" t="s">
        <v>994</v>
      </c>
      <c r="F774" s="180" t="s">
        <v>995</v>
      </c>
      <c r="G774" s="167"/>
      <c r="H774" s="167"/>
      <c r="I774" s="170"/>
      <c r="J774" s="181">
        <f>BK774</f>
        <v>0</v>
      </c>
      <c r="K774" s="167"/>
      <c r="L774" s="172"/>
      <c r="M774" s="173"/>
      <c r="N774" s="174"/>
      <c r="O774" s="174"/>
      <c r="P774" s="175">
        <f>SUM(P775:P825)</f>
        <v>0</v>
      </c>
      <c r="Q774" s="174"/>
      <c r="R774" s="175">
        <f>SUM(R775:R825)</f>
        <v>5.4526680229199993</v>
      </c>
      <c r="S774" s="174"/>
      <c r="T774" s="176">
        <f>SUM(T775:T825)</f>
        <v>0</v>
      </c>
      <c r="AR774" s="177" t="s">
        <v>82</v>
      </c>
      <c r="AT774" s="178" t="s">
        <v>71</v>
      </c>
      <c r="AU774" s="178" t="s">
        <v>80</v>
      </c>
      <c r="AY774" s="177" t="s">
        <v>221</v>
      </c>
      <c r="BK774" s="179">
        <f>SUM(BK775:BK825)</f>
        <v>0</v>
      </c>
    </row>
    <row r="775" spans="1:65" s="2" customFormat="1" ht="24.2" customHeight="1">
      <c r="A775" s="37"/>
      <c r="B775" s="38"/>
      <c r="C775" s="182" t="s">
        <v>996</v>
      </c>
      <c r="D775" s="182" t="s">
        <v>223</v>
      </c>
      <c r="E775" s="183" t="s">
        <v>997</v>
      </c>
      <c r="F775" s="184" t="s">
        <v>998</v>
      </c>
      <c r="G775" s="185" t="s">
        <v>226</v>
      </c>
      <c r="H775" s="186">
        <v>157.46</v>
      </c>
      <c r="I775" s="187"/>
      <c r="J775" s="188">
        <f>ROUND(I775*H775,2)</f>
        <v>0</v>
      </c>
      <c r="K775" s="184" t="s">
        <v>227</v>
      </c>
      <c r="L775" s="42"/>
      <c r="M775" s="189" t="s">
        <v>19</v>
      </c>
      <c r="N775" s="190" t="s">
        <v>43</v>
      </c>
      <c r="O775" s="67"/>
      <c r="P775" s="191">
        <f>O775*H775</f>
        <v>0</v>
      </c>
      <c r="Q775" s="191">
        <v>0</v>
      </c>
      <c r="R775" s="191">
        <f>Q775*H775</f>
        <v>0</v>
      </c>
      <c r="S775" s="191">
        <v>0</v>
      </c>
      <c r="T775" s="192">
        <f>S775*H775</f>
        <v>0</v>
      </c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R775" s="193" t="s">
        <v>341</v>
      </c>
      <c r="AT775" s="193" t="s">
        <v>223</v>
      </c>
      <c r="AU775" s="193" t="s">
        <v>82</v>
      </c>
      <c r="AY775" s="20" t="s">
        <v>221</v>
      </c>
      <c r="BE775" s="194">
        <f>IF(N775="základní",J775,0)</f>
        <v>0</v>
      </c>
      <c r="BF775" s="194">
        <f>IF(N775="snížená",J775,0)</f>
        <v>0</v>
      </c>
      <c r="BG775" s="194">
        <f>IF(N775="zákl. přenesená",J775,0)</f>
        <v>0</v>
      </c>
      <c r="BH775" s="194">
        <f>IF(N775="sníž. přenesená",J775,0)</f>
        <v>0</v>
      </c>
      <c r="BI775" s="194">
        <f>IF(N775="nulová",J775,0)</f>
        <v>0</v>
      </c>
      <c r="BJ775" s="20" t="s">
        <v>80</v>
      </c>
      <c r="BK775" s="194">
        <f>ROUND(I775*H775,2)</f>
        <v>0</v>
      </c>
      <c r="BL775" s="20" t="s">
        <v>341</v>
      </c>
      <c r="BM775" s="193" t="s">
        <v>999</v>
      </c>
    </row>
    <row r="776" spans="1:65" s="2" customFormat="1" ht="19.5">
      <c r="A776" s="37"/>
      <c r="B776" s="38"/>
      <c r="C776" s="39"/>
      <c r="D776" s="195" t="s">
        <v>230</v>
      </c>
      <c r="E776" s="39"/>
      <c r="F776" s="196" t="s">
        <v>1000</v>
      </c>
      <c r="G776" s="39"/>
      <c r="H776" s="39"/>
      <c r="I776" s="197"/>
      <c r="J776" s="39"/>
      <c r="K776" s="39"/>
      <c r="L776" s="42"/>
      <c r="M776" s="198"/>
      <c r="N776" s="199"/>
      <c r="O776" s="67"/>
      <c r="P776" s="67"/>
      <c r="Q776" s="67"/>
      <c r="R776" s="67"/>
      <c r="S776" s="67"/>
      <c r="T776" s="68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T776" s="20" t="s">
        <v>230</v>
      </c>
      <c r="AU776" s="20" t="s">
        <v>82</v>
      </c>
    </row>
    <row r="777" spans="1:65" s="2" customFormat="1">
      <c r="A777" s="37"/>
      <c r="B777" s="38"/>
      <c r="C777" s="39"/>
      <c r="D777" s="200" t="s">
        <v>232</v>
      </c>
      <c r="E777" s="39"/>
      <c r="F777" s="201" t="s">
        <v>1001</v>
      </c>
      <c r="G777" s="39"/>
      <c r="H777" s="39"/>
      <c r="I777" s="197"/>
      <c r="J777" s="39"/>
      <c r="K777" s="39"/>
      <c r="L777" s="42"/>
      <c r="M777" s="198"/>
      <c r="N777" s="199"/>
      <c r="O777" s="67"/>
      <c r="P777" s="67"/>
      <c r="Q777" s="67"/>
      <c r="R777" s="67"/>
      <c r="S777" s="67"/>
      <c r="T777" s="68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T777" s="20" t="s">
        <v>232</v>
      </c>
      <c r="AU777" s="20" t="s">
        <v>82</v>
      </c>
    </row>
    <row r="778" spans="1:65" s="13" customFormat="1">
      <c r="B778" s="202"/>
      <c r="C778" s="203"/>
      <c r="D778" s="195" t="s">
        <v>234</v>
      </c>
      <c r="E778" s="204" t="s">
        <v>19</v>
      </c>
      <c r="F778" s="205" t="s">
        <v>142</v>
      </c>
      <c r="G778" s="203"/>
      <c r="H778" s="206">
        <v>157.46</v>
      </c>
      <c r="I778" s="207"/>
      <c r="J778" s="203"/>
      <c r="K778" s="203"/>
      <c r="L778" s="208"/>
      <c r="M778" s="209"/>
      <c r="N778" s="210"/>
      <c r="O778" s="210"/>
      <c r="P778" s="210"/>
      <c r="Q778" s="210"/>
      <c r="R778" s="210"/>
      <c r="S778" s="210"/>
      <c r="T778" s="211"/>
      <c r="AT778" s="212" t="s">
        <v>234</v>
      </c>
      <c r="AU778" s="212" t="s">
        <v>82</v>
      </c>
      <c r="AV778" s="13" t="s">
        <v>82</v>
      </c>
      <c r="AW778" s="13" t="s">
        <v>33</v>
      </c>
      <c r="AX778" s="13" t="s">
        <v>80</v>
      </c>
      <c r="AY778" s="212" t="s">
        <v>221</v>
      </c>
    </row>
    <row r="779" spans="1:65" s="2" customFormat="1" ht="24.2" customHeight="1">
      <c r="A779" s="37"/>
      <c r="B779" s="38"/>
      <c r="C779" s="234" t="s">
        <v>1002</v>
      </c>
      <c r="D779" s="234" t="s">
        <v>295</v>
      </c>
      <c r="E779" s="235" t="s">
        <v>1003</v>
      </c>
      <c r="F779" s="236" t="s">
        <v>1004</v>
      </c>
      <c r="G779" s="237" t="s">
        <v>238</v>
      </c>
      <c r="H779" s="238">
        <v>165.333</v>
      </c>
      <c r="I779" s="239"/>
      <c r="J779" s="240">
        <f>ROUND(I779*H779,2)</f>
        <v>0</v>
      </c>
      <c r="K779" s="236" t="s">
        <v>632</v>
      </c>
      <c r="L779" s="241"/>
      <c r="M779" s="242" t="s">
        <v>19</v>
      </c>
      <c r="N779" s="243" t="s">
        <v>43</v>
      </c>
      <c r="O779" s="67"/>
      <c r="P779" s="191">
        <f>O779*H779</f>
        <v>0</v>
      </c>
      <c r="Q779" s="191">
        <v>1.7999999999999999E-2</v>
      </c>
      <c r="R779" s="191">
        <f>Q779*H779</f>
        <v>2.9759939999999996</v>
      </c>
      <c r="S779" s="191">
        <v>0</v>
      </c>
      <c r="T779" s="192">
        <f>S779*H779</f>
        <v>0</v>
      </c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R779" s="193" t="s">
        <v>484</v>
      </c>
      <c r="AT779" s="193" t="s">
        <v>295</v>
      </c>
      <c r="AU779" s="193" t="s">
        <v>82</v>
      </c>
      <c r="AY779" s="20" t="s">
        <v>221</v>
      </c>
      <c r="BE779" s="194">
        <f>IF(N779="základní",J779,0)</f>
        <v>0</v>
      </c>
      <c r="BF779" s="194">
        <f>IF(N779="snížená",J779,0)</f>
        <v>0</v>
      </c>
      <c r="BG779" s="194">
        <f>IF(N779="zákl. přenesená",J779,0)</f>
        <v>0</v>
      </c>
      <c r="BH779" s="194">
        <f>IF(N779="sníž. přenesená",J779,0)</f>
        <v>0</v>
      </c>
      <c r="BI779" s="194">
        <f>IF(N779="nulová",J779,0)</f>
        <v>0</v>
      </c>
      <c r="BJ779" s="20" t="s">
        <v>80</v>
      </c>
      <c r="BK779" s="194">
        <f>ROUND(I779*H779,2)</f>
        <v>0</v>
      </c>
      <c r="BL779" s="20" t="s">
        <v>341</v>
      </c>
      <c r="BM779" s="193" t="s">
        <v>1005</v>
      </c>
    </row>
    <row r="780" spans="1:65" s="2" customFormat="1" ht="19.5">
      <c r="A780" s="37"/>
      <c r="B780" s="38"/>
      <c r="C780" s="39"/>
      <c r="D780" s="195" t="s">
        <v>230</v>
      </c>
      <c r="E780" s="39"/>
      <c r="F780" s="196" t="s">
        <v>1004</v>
      </c>
      <c r="G780" s="39"/>
      <c r="H780" s="39"/>
      <c r="I780" s="197"/>
      <c r="J780" s="39"/>
      <c r="K780" s="39"/>
      <c r="L780" s="42"/>
      <c r="M780" s="198"/>
      <c r="N780" s="199"/>
      <c r="O780" s="67"/>
      <c r="P780" s="67"/>
      <c r="Q780" s="67"/>
      <c r="R780" s="67"/>
      <c r="S780" s="67"/>
      <c r="T780" s="68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T780" s="20" t="s">
        <v>230</v>
      </c>
      <c r="AU780" s="20" t="s">
        <v>82</v>
      </c>
    </row>
    <row r="781" spans="1:65" s="13" customFormat="1">
      <c r="B781" s="202"/>
      <c r="C781" s="203"/>
      <c r="D781" s="195" t="s">
        <v>234</v>
      </c>
      <c r="E781" s="203"/>
      <c r="F781" s="205" t="s">
        <v>1006</v>
      </c>
      <c r="G781" s="203"/>
      <c r="H781" s="206">
        <v>165.333</v>
      </c>
      <c r="I781" s="207"/>
      <c r="J781" s="203"/>
      <c r="K781" s="203"/>
      <c r="L781" s="208"/>
      <c r="M781" s="209"/>
      <c r="N781" s="210"/>
      <c r="O781" s="210"/>
      <c r="P781" s="210"/>
      <c r="Q781" s="210"/>
      <c r="R781" s="210"/>
      <c r="S781" s="210"/>
      <c r="T781" s="211"/>
      <c r="AT781" s="212" t="s">
        <v>234</v>
      </c>
      <c r="AU781" s="212" t="s">
        <v>82</v>
      </c>
      <c r="AV781" s="13" t="s">
        <v>82</v>
      </c>
      <c r="AW781" s="13" t="s">
        <v>4</v>
      </c>
      <c r="AX781" s="13" t="s">
        <v>80</v>
      </c>
      <c r="AY781" s="212" t="s">
        <v>221</v>
      </c>
    </row>
    <row r="782" spans="1:65" s="2" customFormat="1" ht="24.2" customHeight="1">
      <c r="A782" s="37"/>
      <c r="B782" s="38"/>
      <c r="C782" s="182" t="s">
        <v>1007</v>
      </c>
      <c r="D782" s="182" t="s">
        <v>223</v>
      </c>
      <c r="E782" s="183" t="s">
        <v>1008</v>
      </c>
      <c r="F782" s="184" t="s">
        <v>1009</v>
      </c>
      <c r="G782" s="185" t="s">
        <v>226</v>
      </c>
      <c r="H782" s="186">
        <v>203.32300000000001</v>
      </c>
      <c r="I782" s="187"/>
      <c r="J782" s="188">
        <f>ROUND(I782*H782,2)</f>
        <v>0</v>
      </c>
      <c r="K782" s="184" t="s">
        <v>227</v>
      </c>
      <c r="L782" s="42"/>
      <c r="M782" s="189" t="s">
        <v>19</v>
      </c>
      <c r="N782" s="190" t="s">
        <v>43</v>
      </c>
      <c r="O782" s="67"/>
      <c r="P782" s="191">
        <f>O782*H782</f>
        <v>0</v>
      </c>
      <c r="Q782" s="191">
        <v>9.6039999999999995E-5</v>
      </c>
      <c r="R782" s="191">
        <f>Q782*H782</f>
        <v>1.9527140919999998E-2</v>
      </c>
      <c r="S782" s="191">
        <v>0</v>
      </c>
      <c r="T782" s="192">
        <f>S782*H782</f>
        <v>0</v>
      </c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R782" s="193" t="s">
        <v>341</v>
      </c>
      <c r="AT782" s="193" t="s">
        <v>223</v>
      </c>
      <c r="AU782" s="193" t="s">
        <v>82</v>
      </c>
      <c r="AY782" s="20" t="s">
        <v>221</v>
      </c>
      <c r="BE782" s="194">
        <f>IF(N782="základní",J782,0)</f>
        <v>0</v>
      </c>
      <c r="BF782" s="194">
        <f>IF(N782="snížená",J782,0)</f>
        <v>0</v>
      </c>
      <c r="BG782" s="194">
        <f>IF(N782="zákl. přenesená",J782,0)</f>
        <v>0</v>
      </c>
      <c r="BH782" s="194">
        <f>IF(N782="sníž. přenesená",J782,0)</f>
        <v>0</v>
      </c>
      <c r="BI782" s="194">
        <f>IF(N782="nulová",J782,0)</f>
        <v>0</v>
      </c>
      <c r="BJ782" s="20" t="s">
        <v>80</v>
      </c>
      <c r="BK782" s="194">
        <f>ROUND(I782*H782,2)</f>
        <v>0</v>
      </c>
      <c r="BL782" s="20" t="s">
        <v>341</v>
      </c>
      <c r="BM782" s="193" t="s">
        <v>1010</v>
      </c>
    </row>
    <row r="783" spans="1:65" s="2" customFormat="1" ht="29.25">
      <c r="A783" s="37"/>
      <c r="B783" s="38"/>
      <c r="C783" s="39"/>
      <c r="D783" s="195" t="s">
        <v>230</v>
      </c>
      <c r="E783" s="39"/>
      <c r="F783" s="196" t="s">
        <v>1011</v>
      </c>
      <c r="G783" s="39"/>
      <c r="H783" s="39"/>
      <c r="I783" s="197"/>
      <c r="J783" s="39"/>
      <c r="K783" s="39"/>
      <c r="L783" s="42"/>
      <c r="M783" s="198"/>
      <c r="N783" s="199"/>
      <c r="O783" s="67"/>
      <c r="P783" s="67"/>
      <c r="Q783" s="67"/>
      <c r="R783" s="67"/>
      <c r="S783" s="67"/>
      <c r="T783" s="68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T783" s="20" t="s">
        <v>230</v>
      </c>
      <c r="AU783" s="20" t="s">
        <v>82</v>
      </c>
    </row>
    <row r="784" spans="1:65" s="2" customFormat="1">
      <c r="A784" s="37"/>
      <c r="B784" s="38"/>
      <c r="C784" s="39"/>
      <c r="D784" s="200" t="s">
        <v>232</v>
      </c>
      <c r="E784" s="39"/>
      <c r="F784" s="201" t="s">
        <v>1012</v>
      </c>
      <c r="G784" s="39"/>
      <c r="H784" s="39"/>
      <c r="I784" s="197"/>
      <c r="J784" s="39"/>
      <c r="K784" s="39"/>
      <c r="L784" s="42"/>
      <c r="M784" s="198"/>
      <c r="N784" s="199"/>
      <c r="O784" s="67"/>
      <c r="P784" s="67"/>
      <c r="Q784" s="67"/>
      <c r="R784" s="67"/>
      <c r="S784" s="67"/>
      <c r="T784" s="68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T784" s="20" t="s">
        <v>232</v>
      </c>
      <c r="AU784" s="20" t="s">
        <v>82</v>
      </c>
    </row>
    <row r="785" spans="1:65" s="13" customFormat="1">
      <c r="B785" s="202"/>
      <c r="C785" s="203"/>
      <c r="D785" s="195" t="s">
        <v>234</v>
      </c>
      <c r="E785" s="204" t="s">
        <v>154</v>
      </c>
      <c r="F785" s="205" t="s">
        <v>1013</v>
      </c>
      <c r="G785" s="203"/>
      <c r="H785" s="206">
        <v>34.71</v>
      </c>
      <c r="I785" s="207"/>
      <c r="J785" s="203"/>
      <c r="K785" s="203"/>
      <c r="L785" s="208"/>
      <c r="M785" s="209"/>
      <c r="N785" s="210"/>
      <c r="O785" s="210"/>
      <c r="P785" s="210"/>
      <c r="Q785" s="210"/>
      <c r="R785" s="210"/>
      <c r="S785" s="210"/>
      <c r="T785" s="211"/>
      <c r="AT785" s="212" t="s">
        <v>234</v>
      </c>
      <c r="AU785" s="212" t="s">
        <v>82</v>
      </c>
      <c r="AV785" s="13" t="s">
        <v>82</v>
      </c>
      <c r="AW785" s="13" t="s">
        <v>33</v>
      </c>
      <c r="AX785" s="13" t="s">
        <v>72</v>
      </c>
      <c r="AY785" s="212" t="s">
        <v>221</v>
      </c>
    </row>
    <row r="786" spans="1:65" s="13" customFormat="1">
      <c r="B786" s="202"/>
      <c r="C786" s="203"/>
      <c r="D786" s="195" t="s">
        <v>234</v>
      </c>
      <c r="E786" s="204" t="s">
        <v>150</v>
      </c>
      <c r="F786" s="205" t="s">
        <v>1014</v>
      </c>
      <c r="G786" s="203"/>
      <c r="H786" s="206">
        <v>168.613</v>
      </c>
      <c r="I786" s="207"/>
      <c r="J786" s="203"/>
      <c r="K786" s="203"/>
      <c r="L786" s="208"/>
      <c r="M786" s="209"/>
      <c r="N786" s="210"/>
      <c r="O786" s="210"/>
      <c r="P786" s="210"/>
      <c r="Q786" s="210"/>
      <c r="R786" s="210"/>
      <c r="S786" s="210"/>
      <c r="T786" s="211"/>
      <c r="AT786" s="212" t="s">
        <v>234</v>
      </c>
      <c r="AU786" s="212" t="s">
        <v>82</v>
      </c>
      <c r="AV786" s="13" t="s">
        <v>82</v>
      </c>
      <c r="AW786" s="13" t="s">
        <v>33</v>
      </c>
      <c r="AX786" s="13" t="s">
        <v>72</v>
      </c>
      <c r="AY786" s="212" t="s">
        <v>221</v>
      </c>
    </row>
    <row r="787" spans="1:65" s="15" customFormat="1">
      <c r="B787" s="223"/>
      <c r="C787" s="224"/>
      <c r="D787" s="195" t="s">
        <v>234</v>
      </c>
      <c r="E787" s="225" t="s">
        <v>19</v>
      </c>
      <c r="F787" s="226" t="s">
        <v>243</v>
      </c>
      <c r="G787" s="224"/>
      <c r="H787" s="227">
        <v>203.32300000000001</v>
      </c>
      <c r="I787" s="228"/>
      <c r="J787" s="224"/>
      <c r="K787" s="224"/>
      <c r="L787" s="229"/>
      <c r="M787" s="230"/>
      <c r="N787" s="231"/>
      <c r="O787" s="231"/>
      <c r="P787" s="231"/>
      <c r="Q787" s="231"/>
      <c r="R787" s="231"/>
      <c r="S787" s="231"/>
      <c r="T787" s="232"/>
      <c r="AT787" s="233" t="s">
        <v>234</v>
      </c>
      <c r="AU787" s="233" t="s">
        <v>82</v>
      </c>
      <c r="AV787" s="15" t="s">
        <v>228</v>
      </c>
      <c r="AW787" s="15" t="s">
        <v>33</v>
      </c>
      <c r="AX787" s="15" t="s">
        <v>80</v>
      </c>
      <c r="AY787" s="233" t="s">
        <v>221</v>
      </c>
    </row>
    <row r="788" spans="1:65" s="2" customFormat="1" ht="24.2" customHeight="1">
      <c r="A788" s="37"/>
      <c r="B788" s="38"/>
      <c r="C788" s="234" t="s">
        <v>1015</v>
      </c>
      <c r="D788" s="234" t="s">
        <v>295</v>
      </c>
      <c r="E788" s="235" t="s">
        <v>1016</v>
      </c>
      <c r="F788" s="236" t="s">
        <v>1017</v>
      </c>
      <c r="G788" s="237" t="s">
        <v>238</v>
      </c>
      <c r="H788" s="238">
        <v>35.408999999999999</v>
      </c>
      <c r="I788" s="239"/>
      <c r="J788" s="240">
        <f>ROUND(I788*H788,2)</f>
        <v>0</v>
      </c>
      <c r="K788" s="236" t="s">
        <v>632</v>
      </c>
      <c r="L788" s="241"/>
      <c r="M788" s="242" t="s">
        <v>19</v>
      </c>
      <c r="N788" s="243" t="s">
        <v>43</v>
      </c>
      <c r="O788" s="67"/>
      <c r="P788" s="191">
        <f>O788*H788</f>
        <v>0</v>
      </c>
      <c r="Q788" s="191">
        <v>1.7999999999999999E-2</v>
      </c>
      <c r="R788" s="191">
        <f>Q788*H788</f>
        <v>0.63736199999999998</v>
      </c>
      <c r="S788" s="191">
        <v>0</v>
      </c>
      <c r="T788" s="192">
        <f>S788*H788</f>
        <v>0</v>
      </c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R788" s="193" t="s">
        <v>484</v>
      </c>
      <c r="AT788" s="193" t="s">
        <v>295</v>
      </c>
      <c r="AU788" s="193" t="s">
        <v>82</v>
      </c>
      <c r="AY788" s="20" t="s">
        <v>221</v>
      </c>
      <c r="BE788" s="194">
        <f>IF(N788="základní",J788,0)</f>
        <v>0</v>
      </c>
      <c r="BF788" s="194">
        <f>IF(N788="snížená",J788,0)</f>
        <v>0</v>
      </c>
      <c r="BG788" s="194">
        <f>IF(N788="zákl. přenesená",J788,0)</f>
        <v>0</v>
      </c>
      <c r="BH788" s="194">
        <f>IF(N788="sníž. přenesená",J788,0)</f>
        <v>0</v>
      </c>
      <c r="BI788" s="194">
        <f>IF(N788="nulová",J788,0)</f>
        <v>0</v>
      </c>
      <c r="BJ788" s="20" t="s">
        <v>80</v>
      </c>
      <c r="BK788" s="194">
        <f>ROUND(I788*H788,2)</f>
        <v>0</v>
      </c>
      <c r="BL788" s="20" t="s">
        <v>341</v>
      </c>
      <c r="BM788" s="193" t="s">
        <v>1018</v>
      </c>
    </row>
    <row r="789" spans="1:65" s="2" customFormat="1" ht="19.5">
      <c r="A789" s="37"/>
      <c r="B789" s="38"/>
      <c r="C789" s="39"/>
      <c r="D789" s="195" t="s">
        <v>230</v>
      </c>
      <c r="E789" s="39"/>
      <c r="F789" s="196" t="s">
        <v>1017</v>
      </c>
      <c r="G789" s="39"/>
      <c r="H789" s="39"/>
      <c r="I789" s="197"/>
      <c r="J789" s="39"/>
      <c r="K789" s="39"/>
      <c r="L789" s="42"/>
      <c r="M789" s="198"/>
      <c r="N789" s="199"/>
      <c r="O789" s="67"/>
      <c r="P789" s="67"/>
      <c r="Q789" s="67"/>
      <c r="R789" s="67"/>
      <c r="S789" s="67"/>
      <c r="T789" s="68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T789" s="20" t="s">
        <v>230</v>
      </c>
      <c r="AU789" s="20" t="s">
        <v>82</v>
      </c>
    </row>
    <row r="790" spans="1:65" s="13" customFormat="1">
      <c r="B790" s="202"/>
      <c r="C790" s="203"/>
      <c r="D790" s="195" t="s">
        <v>234</v>
      </c>
      <c r="E790" s="204" t="s">
        <v>19</v>
      </c>
      <c r="F790" s="205" t="s">
        <v>1019</v>
      </c>
      <c r="G790" s="203"/>
      <c r="H790" s="206">
        <v>33.722999999999999</v>
      </c>
      <c r="I790" s="207"/>
      <c r="J790" s="203"/>
      <c r="K790" s="203"/>
      <c r="L790" s="208"/>
      <c r="M790" s="209"/>
      <c r="N790" s="210"/>
      <c r="O790" s="210"/>
      <c r="P790" s="210"/>
      <c r="Q790" s="210"/>
      <c r="R790" s="210"/>
      <c r="S790" s="210"/>
      <c r="T790" s="211"/>
      <c r="AT790" s="212" t="s">
        <v>234</v>
      </c>
      <c r="AU790" s="212" t="s">
        <v>82</v>
      </c>
      <c r="AV790" s="13" t="s">
        <v>82</v>
      </c>
      <c r="AW790" s="13" t="s">
        <v>33</v>
      </c>
      <c r="AX790" s="13" t="s">
        <v>72</v>
      </c>
      <c r="AY790" s="212" t="s">
        <v>221</v>
      </c>
    </row>
    <row r="791" spans="1:65" s="15" customFormat="1">
      <c r="B791" s="223"/>
      <c r="C791" s="224"/>
      <c r="D791" s="195" t="s">
        <v>234</v>
      </c>
      <c r="E791" s="225" t="s">
        <v>19</v>
      </c>
      <c r="F791" s="226" t="s">
        <v>243</v>
      </c>
      <c r="G791" s="224"/>
      <c r="H791" s="227">
        <v>33.722999999999999</v>
      </c>
      <c r="I791" s="228"/>
      <c r="J791" s="224"/>
      <c r="K791" s="224"/>
      <c r="L791" s="229"/>
      <c r="M791" s="230"/>
      <c r="N791" s="231"/>
      <c r="O791" s="231"/>
      <c r="P791" s="231"/>
      <c r="Q791" s="231"/>
      <c r="R791" s="231"/>
      <c r="S791" s="231"/>
      <c r="T791" s="232"/>
      <c r="AT791" s="233" t="s">
        <v>234</v>
      </c>
      <c r="AU791" s="233" t="s">
        <v>82</v>
      </c>
      <c r="AV791" s="15" t="s">
        <v>228</v>
      </c>
      <c r="AW791" s="15" t="s">
        <v>33</v>
      </c>
      <c r="AX791" s="15" t="s">
        <v>80</v>
      </c>
      <c r="AY791" s="233" t="s">
        <v>221</v>
      </c>
    </row>
    <row r="792" spans="1:65" s="13" customFormat="1">
      <c r="B792" s="202"/>
      <c r="C792" s="203"/>
      <c r="D792" s="195" t="s">
        <v>234</v>
      </c>
      <c r="E792" s="203"/>
      <c r="F792" s="205" t="s">
        <v>1020</v>
      </c>
      <c r="G792" s="203"/>
      <c r="H792" s="206">
        <v>35.408999999999999</v>
      </c>
      <c r="I792" s="207"/>
      <c r="J792" s="203"/>
      <c r="K792" s="203"/>
      <c r="L792" s="208"/>
      <c r="M792" s="209"/>
      <c r="N792" s="210"/>
      <c r="O792" s="210"/>
      <c r="P792" s="210"/>
      <c r="Q792" s="210"/>
      <c r="R792" s="210"/>
      <c r="S792" s="210"/>
      <c r="T792" s="211"/>
      <c r="AT792" s="212" t="s">
        <v>234</v>
      </c>
      <c r="AU792" s="212" t="s">
        <v>82</v>
      </c>
      <c r="AV792" s="13" t="s">
        <v>82</v>
      </c>
      <c r="AW792" s="13" t="s">
        <v>4</v>
      </c>
      <c r="AX792" s="13" t="s">
        <v>80</v>
      </c>
      <c r="AY792" s="212" t="s">
        <v>221</v>
      </c>
    </row>
    <row r="793" spans="1:65" s="2" customFormat="1" ht="24.2" customHeight="1">
      <c r="A793" s="37"/>
      <c r="B793" s="38"/>
      <c r="C793" s="234" t="s">
        <v>1021</v>
      </c>
      <c r="D793" s="234" t="s">
        <v>295</v>
      </c>
      <c r="E793" s="235" t="s">
        <v>1022</v>
      </c>
      <c r="F793" s="236" t="s">
        <v>1023</v>
      </c>
      <c r="G793" s="237" t="s">
        <v>238</v>
      </c>
      <c r="H793" s="238">
        <v>10.205</v>
      </c>
      <c r="I793" s="239"/>
      <c r="J793" s="240">
        <f>ROUND(I793*H793,2)</f>
        <v>0</v>
      </c>
      <c r="K793" s="236" t="s">
        <v>632</v>
      </c>
      <c r="L793" s="241"/>
      <c r="M793" s="242" t="s">
        <v>19</v>
      </c>
      <c r="N793" s="243" t="s">
        <v>43</v>
      </c>
      <c r="O793" s="67"/>
      <c r="P793" s="191">
        <f>O793*H793</f>
        <v>0</v>
      </c>
      <c r="Q793" s="191">
        <v>1.7999999999999999E-2</v>
      </c>
      <c r="R793" s="191">
        <f>Q793*H793</f>
        <v>0.18368999999999999</v>
      </c>
      <c r="S793" s="191">
        <v>0</v>
      </c>
      <c r="T793" s="192">
        <f>S793*H793</f>
        <v>0</v>
      </c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R793" s="193" t="s">
        <v>484</v>
      </c>
      <c r="AT793" s="193" t="s">
        <v>295</v>
      </c>
      <c r="AU793" s="193" t="s">
        <v>82</v>
      </c>
      <c r="AY793" s="20" t="s">
        <v>221</v>
      </c>
      <c r="BE793" s="194">
        <f>IF(N793="základní",J793,0)</f>
        <v>0</v>
      </c>
      <c r="BF793" s="194">
        <f>IF(N793="snížená",J793,0)</f>
        <v>0</v>
      </c>
      <c r="BG793" s="194">
        <f>IF(N793="zákl. přenesená",J793,0)</f>
        <v>0</v>
      </c>
      <c r="BH793" s="194">
        <f>IF(N793="sníž. přenesená",J793,0)</f>
        <v>0</v>
      </c>
      <c r="BI793" s="194">
        <f>IF(N793="nulová",J793,0)</f>
        <v>0</v>
      </c>
      <c r="BJ793" s="20" t="s">
        <v>80</v>
      </c>
      <c r="BK793" s="194">
        <f>ROUND(I793*H793,2)</f>
        <v>0</v>
      </c>
      <c r="BL793" s="20" t="s">
        <v>341</v>
      </c>
      <c r="BM793" s="193" t="s">
        <v>1024</v>
      </c>
    </row>
    <row r="794" spans="1:65" s="2" customFormat="1" ht="19.5">
      <c r="A794" s="37"/>
      <c r="B794" s="38"/>
      <c r="C794" s="39"/>
      <c r="D794" s="195" t="s">
        <v>230</v>
      </c>
      <c r="E794" s="39"/>
      <c r="F794" s="196" t="s">
        <v>1023</v>
      </c>
      <c r="G794" s="39"/>
      <c r="H794" s="39"/>
      <c r="I794" s="197"/>
      <c r="J794" s="39"/>
      <c r="K794" s="39"/>
      <c r="L794" s="42"/>
      <c r="M794" s="198"/>
      <c r="N794" s="199"/>
      <c r="O794" s="67"/>
      <c r="P794" s="67"/>
      <c r="Q794" s="67"/>
      <c r="R794" s="67"/>
      <c r="S794" s="67"/>
      <c r="T794" s="68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T794" s="20" t="s">
        <v>230</v>
      </c>
      <c r="AU794" s="20" t="s">
        <v>82</v>
      </c>
    </row>
    <row r="795" spans="1:65" s="13" customFormat="1">
      <c r="B795" s="202"/>
      <c r="C795" s="203"/>
      <c r="D795" s="195" t="s">
        <v>234</v>
      </c>
      <c r="E795" s="204" t="s">
        <v>19</v>
      </c>
      <c r="F795" s="205" t="s">
        <v>1025</v>
      </c>
      <c r="G795" s="203"/>
      <c r="H795" s="206">
        <v>9.7189999999999994</v>
      </c>
      <c r="I795" s="207"/>
      <c r="J795" s="203"/>
      <c r="K795" s="203"/>
      <c r="L795" s="208"/>
      <c r="M795" s="209"/>
      <c r="N795" s="210"/>
      <c r="O795" s="210"/>
      <c r="P795" s="210"/>
      <c r="Q795" s="210"/>
      <c r="R795" s="210"/>
      <c r="S795" s="210"/>
      <c r="T795" s="211"/>
      <c r="AT795" s="212" t="s">
        <v>234</v>
      </c>
      <c r="AU795" s="212" t="s">
        <v>82</v>
      </c>
      <c r="AV795" s="13" t="s">
        <v>82</v>
      </c>
      <c r="AW795" s="13" t="s">
        <v>33</v>
      </c>
      <c r="AX795" s="13" t="s">
        <v>72</v>
      </c>
      <c r="AY795" s="212" t="s">
        <v>221</v>
      </c>
    </row>
    <row r="796" spans="1:65" s="15" customFormat="1">
      <c r="B796" s="223"/>
      <c r="C796" s="224"/>
      <c r="D796" s="195" t="s">
        <v>234</v>
      </c>
      <c r="E796" s="225" t="s">
        <v>19</v>
      </c>
      <c r="F796" s="226" t="s">
        <v>243</v>
      </c>
      <c r="G796" s="224"/>
      <c r="H796" s="227">
        <v>9.7189999999999994</v>
      </c>
      <c r="I796" s="228"/>
      <c r="J796" s="224"/>
      <c r="K796" s="224"/>
      <c r="L796" s="229"/>
      <c r="M796" s="230"/>
      <c r="N796" s="231"/>
      <c r="O796" s="231"/>
      <c r="P796" s="231"/>
      <c r="Q796" s="231"/>
      <c r="R796" s="231"/>
      <c r="S796" s="231"/>
      <c r="T796" s="232"/>
      <c r="AT796" s="233" t="s">
        <v>234</v>
      </c>
      <c r="AU796" s="233" t="s">
        <v>82</v>
      </c>
      <c r="AV796" s="15" t="s">
        <v>228</v>
      </c>
      <c r="AW796" s="15" t="s">
        <v>33</v>
      </c>
      <c r="AX796" s="15" t="s">
        <v>80</v>
      </c>
      <c r="AY796" s="233" t="s">
        <v>221</v>
      </c>
    </row>
    <row r="797" spans="1:65" s="13" customFormat="1">
      <c r="B797" s="202"/>
      <c r="C797" s="203"/>
      <c r="D797" s="195" t="s">
        <v>234</v>
      </c>
      <c r="E797" s="203"/>
      <c r="F797" s="205" t="s">
        <v>1026</v>
      </c>
      <c r="G797" s="203"/>
      <c r="H797" s="206">
        <v>10.205</v>
      </c>
      <c r="I797" s="207"/>
      <c r="J797" s="203"/>
      <c r="K797" s="203"/>
      <c r="L797" s="208"/>
      <c r="M797" s="209"/>
      <c r="N797" s="210"/>
      <c r="O797" s="210"/>
      <c r="P797" s="210"/>
      <c r="Q797" s="210"/>
      <c r="R797" s="210"/>
      <c r="S797" s="210"/>
      <c r="T797" s="211"/>
      <c r="AT797" s="212" t="s">
        <v>234</v>
      </c>
      <c r="AU797" s="212" t="s">
        <v>82</v>
      </c>
      <c r="AV797" s="13" t="s">
        <v>82</v>
      </c>
      <c r="AW797" s="13" t="s">
        <v>4</v>
      </c>
      <c r="AX797" s="13" t="s">
        <v>80</v>
      </c>
      <c r="AY797" s="212" t="s">
        <v>221</v>
      </c>
    </row>
    <row r="798" spans="1:65" s="2" customFormat="1" ht="24.2" customHeight="1">
      <c r="A798" s="37"/>
      <c r="B798" s="38"/>
      <c r="C798" s="182" t="s">
        <v>165</v>
      </c>
      <c r="D798" s="182" t="s">
        <v>223</v>
      </c>
      <c r="E798" s="183" t="s">
        <v>1027</v>
      </c>
      <c r="F798" s="184" t="s">
        <v>1028</v>
      </c>
      <c r="G798" s="185" t="s">
        <v>226</v>
      </c>
      <c r="H798" s="186">
        <v>203.322</v>
      </c>
      <c r="I798" s="187"/>
      <c r="J798" s="188">
        <f>ROUND(I798*H798,2)</f>
        <v>0</v>
      </c>
      <c r="K798" s="184" t="s">
        <v>227</v>
      </c>
      <c r="L798" s="42"/>
      <c r="M798" s="189" t="s">
        <v>19</v>
      </c>
      <c r="N798" s="190" t="s">
        <v>43</v>
      </c>
      <c r="O798" s="67"/>
      <c r="P798" s="191">
        <f>O798*H798</f>
        <v>0</v>
      </c>
      <c r="Q798" s="191">
        <v>1.16E-3</v>
      </c>
      <c r="R798" s="191">
        <f>Q798*H798</f>
        <v>0.23585352000000001</v>
      </c>
      <c r="S798" s="191">
        <v>0</v>
      </c>
      <c r="T798" s="192">
        <f>S798*H798</f>
        <v>0</v>
      </c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R798" s="193" t="s">
        <v>341</v>
      </c>
      <c r="AT798" s="193" t="s">
        <v>223</v>
      </c>
      <c r="AU798" s="193" t="s">
        <v>82</v>
      </c>
      <c r="AY798" s="20" t="s">
        <v>221</v>
      </c>
      <c r="BE798" s="194">
        <f>IF(N798="základní",J798,0)</f>
        <v>0</v>
      </c>
      <c r="BF798" s="194">
        <f>IF(N798="snížená",J798,0)</f>
        <v>0</v>
      </c>
      <c r="BG798" s="194">
        <f>IF(N798="zákl. přenesená",J798,0)</f>
        <v>0</v>
      </c>
      <c r="BH798" s="194">
        <f>IF(N798="sníž. přenesená",J798,0)</f>
        <v>0</v>
      </c>
      <c r="BI798" s="194">
        <f>IF(N798="nulová",J798,0)</f>
        <v>0</v>
      </c>
      <c r="BJ798" s="20" t="s">
        <v>80</v>
      </c>
      <c r="BK798" s="194">
        <f>ROUND(I798*H798,2)</f>
        <v>0</v>
      </c>
      <c r="BL798" s="20" t="s">
        <v>341</v>
      </c>
      <c r="BM798" s="193" t="s">
        <v>1029</v>
      </c>
    </row>
    <row r="799" spans="1:65" s="2" customFormat="1" ht="19.5">
      <c r="A799" s="37"/>
      <c r="B799" s="38"/>
      <c r="C799" s="39"/>
      <c r="D799" s="195" t="s">
        <v>230</v>
      </c>
      <c r="E799" s="39"/>
      <c r="F799" s="196" t="s">
        <v>1030</v>
      </c>
      <c r="G799" s="39"/>
      <c r="H799" s="39"/>
      <c r="I799" s="197"/>
      <c r="J799" s="39"/>
      <c r="K799" s="39"/>
      <c r="L799" s="42"/>
      <c r="M799" s="198"/>
      <c r="N799" s="199"/>
      <c r="O799" s="67"/>
      <c r="P799" s="67"/>
      <c r="Q799" s="67"/>
      <c r="R799" s="67"/>
      <c r="S799" s="67"/>
      <c r="T799" s="68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T799" s="20" t="s">
        <v>230</v>
      </c>
      <c r="AU799" s="20" t="s">
        <v>82</v>
      </c>
    </row>
    <row r="800" spans="1:65" s="2" customFormat="1">
      <c r="A800" s="37"/>
      <c r="B800" s="38"/>
      <c r="C800" s="39"/>
      <c r="D800" s="200" t="s">
        <v>232</v>
      </c>
      <c r="E800" s="39"/>
      <c r="F800" s="201" t="s">
        <v>1031</v>
      </c>
      <c r="G800" s="39"/>
      <c r="H800" s="39"/>
      <c r="I800" s="197"/>
      <c r="J800" s="39"/>
      <c r="K800" s="39"/>
      <c r="L800" s="42"/>
      <c r="M800" s="198"/>
      <c r="N800" s="199"/>
      <c r="O800" s="67"/>
      <c r="P800" s="67"/>
      <c r="Q800" s="67"/>
      <c r="R800" s="67"/>
      <c r="S800" s="67"/>
      <c r="T800" s="68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T800" s="20" t="s">
        <v>232</v>
      </c>
      <c r="AU800" s="20" t="s">
        <v>82</v>
      </c>
    </row>
    <row r="801" spans="1:65" s="13" customFormat="1">
      <c r="B801" s="202"/>
      <c r="C801" s="203"/>
      <c r="D801" s="195" t="s">
        <v>234</v>
      </c>
      <c r="E801" s="204" t="s">
        <v>19</v>
      </c>
      <c r="F801" s="205" t="s">
        <v>152</v>
      </c>
      <c r="G801" s="203"/>
      <c r="H801" s="206">
        <v>203.322</v>
      </c>
      <c r="I801" s="207"/>
      <c r="J801" s="203"/>
      <c r="K801" s="203"/>
      <c r="L801" s="208"/>
      <c r="M801" s="209"/>
      <c r="N801" s="210"/>
      <c r="O801" s="210"/>
      <c r="P801" s="210"/>
      <c r="Q801" s="210"/>
      <c r="R801" s="210"/>
      <c r="S801" s="210"/>
      <c r="T801" s="211"/>
      <c r="AT801" s="212" t="s">
        <v>234</v>
      </c>
      <c r="AU801" s="212" t="s">
        <v>82</v>
      </c>
      <c r="AV801" s="13" t="s">
        <v>82</v>
      </c>
      <c r="AW801" s="13" t="s">
        <v>33</v>
      </c>
      <c r="AX801" s="13" t="s">
        <v>72</v>
      </c>
      <c r="AY801" s="212" t="s">
        <v>221</v>
      </c>
    </row>
    <row r="802" spans="1:65" s="15" customFormat="1">
      <c r="B802" s="223"/>
      <c r="C802" s="224"/>
      <c r="D802" s="195" t="s">
        <v>234</v>
      </c>
      <c r="E802" s="225" t="s">
        <v>19</v>
      </c>
      <c r="F802" s="226" t="s">
        <v>243</v>
      </c>
      <c r="G802" s="224"/>
      <c r="H802" s="227">
        <v>203.322</v>
      </c>
      <c r="I802" s="228"/>
      <c r="J802" s="224"/>
      <c r="K802" s="224"/>
      <c r="L802" s="229"/>
      <c r="M802" s="230"/>
      <c r="N802" s="231"/>
      <c r="O802" s="231"/>
      <c r="P802" s="231"/>
      <c r="Q802" s="231"/>
      <c r="R802" s="231"/>
      <c r="S802" s="231"/>
      <c r="T802" s="232"/>
      <c r="AT802" s="233" t="s">
        <v>234</v>
      </c>
      <c r="AU802" s="233" t="s">
        <v>82</v>
      </c>
      <c r="AV802" s="15" t="s">
        <v>228</v>
      </c>
      <c r="AW802" s="15" t="s">
        <v>33</v>
      </c>
      <c r="AX802" s="15" t="s">
        <v>80</v>
      </c>
      <c r="AY802" s="233" t="s">
        <v>221</v>
      </c>
    </row>
    <row r="803" spans="1:65" s="2" customFormat="1" ht="24.2" customHeight="1">
      <c r="A803" s="37"/>
      <c r="B803" s="38"/>
      <c r="C803" s="234" t="s">
        <v>1032</v>
      </c>
      <c r="D803" s="234" t="s">
        <v>295</v>
      </c>
      <c r="E803" s="235" t="s">
        <v>1033</v>
      </c>
      <c r="F803" s="236" t="s">
        <v>1034</v>
      </c>
      <c r="G803" s="237" t="s">
        <v>238</v>
      </c>
      <c r="H803" s="238">
        <v>12.55</v>
      </c>
      <c r="I803" s="239"/>
      <c r="J803" s="240">
        <f>ROUND(I803*H803,2)</f>
        <v>0</v>
      </c>
      <c r="K803" s="236" t="s">
        <v>632</v>
      </c>
      <c r="L803" s="241"/>
      <c r="M803" s="242" t="s">
        <v>19</v>
      </c>
      <c r="N803" s="243" t="s">
        <v>43</v>
      </c>
      <c r="O803" s="67"/>
      <c r="P803" s="191">
        <f>O803*H803</f>
        <v>0</v>
      </c>
      <c r="Q803" s="191">
        <v>1.7999999999999999E-2</v>
      </c>
      <c r="R803" s="191">
        <f>Q803*H803</f>
        <v>0.22589999999999999</v>
      </c>
      <c r="S803" s="191">
        <v>0</v>
      </c>
      <c r="T803" s="192">
        <f>S803*H803</f>
        <v>0</v>
      </c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R803" s="193" t="s">
        <v>484</v>
      </c>
      <c r="AT803" s="193" t="s">
        <v>295</v>
      </c>
      <c r="AU803" s="193" t="s">
        <v>82</v>
      </c>
      <c r="AY803" s="20" t="s">
        <v>221</v>
      </c>
      <c r="BE803" s="194">
        <f>IF(N803="základní",J803,0)</f>
        <v>0</v>
      </c>
      <c r="BF803" s="194">
        <f>IF(N803="snížená",J803,0)</f>
        <v>0</v>
      </c>
      <c r="BG803" s="194">
        <f>IF(N803="zákl. přenesená",J803,0)</f>
        <v>0</v>
      </c>
      <c r="BH803" s="194">
        <f>IF(N803="sníž. přenesená",J803,0)</f>
        <v>0</v>
      </c>
      <c r="BI803" s="194">
        <f>IF(N803="nulová",J803,0)</f>
        <v>0</v>
      </c>
      <c r="BJ803" s="20" t="s">
        <v>80</v>
      </c>
      <c r="BK803" s="194">
        <f>ROUND(I803*H803,2)</f>
        <v>0</v>
      </c>
      <c r="BL803" s="20" t="s">
        <v>341</v>
      </c>
      <c r="BM803" s="193" t="s">
        <v>1035</v>
      </c>
    </row>
    <row r="804" spans="1:65" s="2" customFormat="1" ht="19.5">
      <c r="A804" s="37"/>
      <c r="B804" s="38"/>
      <c r="C804" s="39"/>
      <c r="D804" s="195" t="s">
        <v>230</v>
      </c>
      <c r="E804" s="39"/>
      <c r="F804" s="196" t="s">
        <v>1034</v>
      </c>
      <c r="G804" s="39"/>
      <c r="H804" s="39"/>
      <c r="I804" s="197"/>
      <c r="J804" s="39"/>
      <c r="K804" s="39"/>
      <c r="L804" s="42"/>
      <c r="M804" s="198"/>
      <c r="N804" s="199"/>
      <c r="O804" s="67"/>
      <c r="P804" s="67"/>
      <c r="Q804" s="67"/>
      <c r="R804" s="67"/>
      <c r="S804" s="67"/>
      <c r="T804" s="68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T804" s="20" t="s">
        <v>230</v>
      </c>
      <c r="AU804" s="20" t="s">
        <v>82</v>
      </c>
    </row>
    <row r="805" spans="1:65" s="13" customFormat="1">
      <c r="B805" s="202"/>
      <c r="C805" s="203"/>
      <c r="D805" s="195" t="s">
        <v>234</v>
      </c>
      <c r="E805" s="204" t="s">
        <v>19</v>
      </c>
      <c r="F805" s="205" t="s">
        <v>1036</v>
      </c>
      <c r="G805" s="203"/>
      <c r="H805" s="206">
        <v>10.679</v>
      </c>
      <c r="I805" s="207"/>
      <c r="J805" s="203"/>
      <c r="K805" s="203"/>
      <c r="L805" s="208"/>
      <c r="M805" s="209"/>
      <c r="N805" s="210"/>
      <c r="O805" s="210"/>
      <c r="P805" s="210"/>
      <c r="Q805" s="210"/>
      <c r="R805" s="210"/>
      <c r="S805" s="210"/>
      <c r="T805" s="211"/>
      <c r="AT805" s="212" t="s">
        <v>234</v>
      </c>
      <c r="AU805" s="212" t="s">
        <v>82</v>
      </c>
      <c r="AV805" s="13" t="s">
        <v>82</v>
      </c>
      <c r="AW805" s="13" t="s">
        <v>33</v>
      </c>
      <c r="AX805" s="13" t="s">
        <v>72</v>
      </c>
      <c r="AY805" s="212" t="s">
        <v>221</v>
      </c>
    </row>
    <row r="806" spans="1:65" s="13" customFormat="1">
      <c r="B806" s="202"/>
      <c r="C806" s="203"/>
      <c r="D806" s="195" t="s">
        <v>234</v>
      </c>
      <c r="E806" s="204" t="s">
        <v>19</v>
      </c>
      <c r="F806" s="205" t="s">
        <v>1037</v>
      </c>
      <c r="G806" s="203"/>
      <c r="H806" s="206">
        <v>1.2729999999999999</v>
      </c>
      <c r="I806" s="207"/>
      <c r="J806" s="203"/>
      <c r="K806" s="203"/>
      <c r="L806" s="208"/>
      <c r="M806" s="209"/>
      <c r="N806" s="210"/>
      <c r="O806" s="210"/>
      <c r="P806" s="210"/>
      <c r="Q806" s="210"/>
      <c r="R806" s="210"/>
      <c r="S806" s="210"/>
      <c r="T806" s="211"/>
      <c r="AT806" s="212" t="s">
        <v>234</v>
      </c>
      <c r="AU806" s="212" t="s">
        <v>82</v>
      </c>
      <c r="AV806" s="13" t="s">
        <v>82</v>
      </c>
      <c r="AW806" s="13" t="s">
        <v>33</v>
      </c>
      <c r="AX806" s="13" t="s">
        <v>72</v>
      </c>
      <c r="AY806" s="212" t="s">
        <v>221</v>
      </c>
    </row>
    <row r="807" spans="1:65" s="15" customFormat="1">
      <c r="B807" s="223"/>
      <c r="C807" s="224"/>
      <c r="D807" s="195" t="s">
        <v>234</v>
      </c>
      <c r="E807" s="225" t="s">
        <v>19</v>
      </c>
      <c r="F807" s="226" t="s">
        <v>243</v>
      </c>
      <c r="G807" s="224"/>
      <c r="H807" s="227">
        <v>11.952</v>
      </c>
      <c r="I807" s="228"/>
      <c r="J807" s="224"/>
      <c r="K807" s="224"/>
      <c r="L807" s="229"/>
      <c r="M807" s="230"/>
      <c r="N807" s="231"/>
      <c r="O807" s="231"/>
      <c r="P807" s="231"/>
      <c r="Q807" s="231"/>
      <c r="R807" s="231"/>
      <c r="S807" s="231"/>
      <c r="T807" s="232"/>
      <c r="AT807" s="233" t="s">
        <v>234</v>
      </c>
      <c r="AU807" s="233" t="s">
        <v>82</v>
      </c>
      <c r="AV807" s="15" t="s">
        <v>228</v>
      </c>
      <c r="AW807" s="15" t="s">
        <v>33</v>
      </c>
      <c r="AX807" s="15" t="s">
        <v>80</v>
      </c>
      <c r="AY807" s="233" t="s">
        <v>221</v>
      </c>
    </row>
    <row r="808" spans="1:65" s="13" customFormat="1">
      <c r="B808" s="202"/>
      <c r="C808" s="203"/>
      <c r="D808" s="195" t="s">
        <v>234</v>
      </c>
      <c r="E808" s="203"/>
      <c r="F808" s="205" t="s">
        <v>1038</v>
      </c>
      <c r="G808" s="203"/>
      <c r="H808" s="206">
        <v>12.55</v>
      </c>
      <c r="I808" s="207"/>
      <c r="J808" s="203"/>
      <c r="K808" s="203"/>
      <c r="L808" s="208"/>
      <c r="M808" s="209"/>
      <c r="N808" s="210"/>
      <c r="O808" s="210"/>
      <c r="P808" s="210"/>
      <c r="Q808" s="210"/>
      <c r="R808" s="210"/>
      <c r="S808" s="210"/>
      <c r="T808" s="211"/>
      <c r="AT808" s="212" t="s">
        <v>234</v>
      </c>
      <c r="AU808" s="212" t="s">
        <v>82</v>
      </c>
      <c r="AV808" s="13" t="s">
        <v>82</v>
      </c>
      <c r="AW808" s="13" t="s">
        <v>4</v>
      </c>
      <c r="AX808" s="13" t="s">
        <v>80</v>
      </c>
      <c r="AY808" s="212" t="s">
        <v>221</v>
      </c>
    </row>
    <row r="809" spans="1:65" s="2" customFormat="1" ht="33" customHeight="1">
      <c r="A809" s="37"/>
      <c r="B809" s="38"/>
      <c r="C809" s="182" t="s">
        <v>1039</v>
      </c>
      <c r="D809" s="182" t="s">
        <v>223</v>
      </c>
      <c r="E809" s="183" t="s">
        <v>1040</v>
      </c>
      <c r="F809" s="184" t="s">
        <v>1041</v>
      </c>
      <c r="G809" s="185" t="s">
        <v>226</v>
      </c>
      <c r="H809" s="186">
        <v>61.526000000000003</v>
      </c>
      <c r="I809" s="187"/>
      <c r="J809" s="188">
        <f>ROUND(I809*H809,2)</f>
        <v>0</v>
      </c>
      <c r="K809" s="184" t="s">
        <v>227</v>
      </c>
      <c r="L809" s="42"/>
      <c r="M809" s="189" t="s">
        <v>19</v>
      </c>
      <c r="N809" s="190" t="s">
        <v>43</v>
      </c>
      <c r="O809" s="67"/>
      <c r="P809" s="191">
        <f>O809*H809</f>
        <v>0</v>
      </c>
      <c r="Q809" s="191">
        <v>1.8699999999999999E-4</v>
      </c>
      <c r="R809" s="191">
        <f>Q809*H809</f>
        <v>1.1505362E-2</v>
      </c>
      <c r="S809" s="191">
        <v>0</v>
      </c>
      <c r="T809" s="192">
        <f>S809*H809</f>
        <v>0</v>
      </c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R809" s="193" t="s">
        <v>341</v>
      </c>
      <c r="AT809" s="193" t="s">
        <v>223</v>
      </c>
      <c r="AU809" s="193" t="s">
        <v>82</v>
      </c>
      <c r="AY809" s="20" t="s">
        <v>221</v>
      </c>
      <c r="BE809" s="194">
        <f>IF(N809="základní",J809,0)</f>
        <v>0</v>
      </c>
      <c r="BF809" s="194">
        <f>IF(N809="snížená",J809,0)</f>
        <v>0</v>
      </c>
      <c r="BG809" s="194">
        <f>IF(N809="zákl. přenesená",J809,0)</f>
        <v>0</v>
      </c>
      <c r="BH809" s="194">
        <f>IF(N809="sníž. přenesená",J809,0)</f>
        <v>0</v>
      </c>
      <c r="BI809" s="194">
        <f>IF(N809="nulová",J809,0)</f>
        <v>0</v>
      </c>
      <c r="BJ809" s="20" t="s">
        <v>80</v>
      </c>
      <c r="BK809" s="194">
        <f>ROUND(I809*H809,2)</f>
        <v>0</v>
      </c>
      <c r="BL809" s="20" t="s">
        <v>341</v>
      </c>
      <c r="BM809" s="193" t="s">
        <v>1042</v>
      </c>
    </row>
    <row r="810" spans="1:65" s="2" customFormat="1" ht="29.25">
      <c r="A810" s="37"/>
      <c r="B810" s="38"/>
      <c r="C810" s="39"/>
      <c r="D810" s="195" t="s">
        <v>230</v>
      </c>
      <c r="E810" s="39"/>
      <c r="F810" s="196" t="s">
        <v>1043</v>
      </c>
      <c r="G810" s="39"/>
      <c r="H810" s="39"/>
      <c r="I810" s="197"/>
      <c r="J810" s="39"/>
      <c r="K810" s="39"/>
      <c r="L810" s="42"/>
      <c r="M810" s="198"/>
      <c r="N810" s="199"/>
      <c r="O810" s="67"/>
      <c r="P810" s="67"/>
      <c r="Q810" s="67"/>
      <c r="R810" s="67"/>
      <c r="S810" s="67"/>
      <c r="T810" s="68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T810" s="20" t="s">
        <v>230</v>
      </c>
      <c r="AU810" s="20" t="s">
        <v>82</v>
      </c>
    </row>
    <row r="811" spans="1:65" s="2" customFormat="1">
      <c r="A811" s="37"/>
      <c r="B811" s="38"/>
      <c r="C811" s="39"/>
      <c r="D811" s="200" t="s">
        <v>232</v>
      </c>
      <c r="E811" s="39"/>
      <c r="F811" s="201" t="s">
        <v>1044</v>
      </c>
      <c r="G811" s="39"/>
      <c r="H811" s="39"/>
      <c r="I811" s="197"/>
      <c r="J811" s="39"/>
      <c r="K811" s="39"/>
      <c r="L811" s="42"/>
      <c r="M811" s="198"/>
      <c r="N811" s="199"/>
      <c r="O811" s="67"/>
      <c r="P811" s="67"/>
      <c r="Q811" s="67"/>
      <c r="R811" s="67"/>
      <c r="S811" s="67"/>
      <c r="T811" s="68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T811" s="20" t="s">
        <v>232</v>
      </c>
      <c r="AU811" s="20" t="s">
        <v>82</v>
      </c>
    </row>
    <row r="812" spans="1:65" s="14" customFormat="1">
      <c r="B812" s="213"/>
      <c r="C812" s="214"/>
      <c r="D812" s="195" t="s">
        <v>234</v>
      </c>
      <c r="E812" s="215" t="s">
        <v>19</v>
      </c>
      <c r="F812" s="216" t="s">
        <v>940</v>
      </c>
      <c r="G812" s="214"/>
      <c r="H812" s="215" t="s">
        <v>19</v>
      </c>
      <c r="I812" s="217"/>
      <c r="J812" s="214"/>
      <c r="K812" s="214"/>
      <c r="L812" s="218"/>
      <c r="M812" s="219"/>
      <c r="N812" s="220"/>
      <c r="O812" s="220"/>
      <c r="P812" s="220"/>
      <c r="Q812" s="220"/>
      <c r="R812" s="220"/>
      <c r="S812" s="220"/>
      <c r="T812" s="221"/>
      <c r="AT812" s="222" t="s">
        <v>234</v>
      </c>
      <c r="AU812" s="222" t="s">
        <v>82</v>
      </c>
      <c r="AV812" s="14" t="s">
        <v>80</v>
      </c>
      <c r="AW812" s="14" t="s">
        <v>33</v>
      </c>
      <c r="AX812" s="14" t="s">
        <v>72</v>
      </c>
      <c r="AY812" s="222" t="s">
        <v>221</v>
      </c>
    </row>
    <row r="813" spans="1:65" s="13" customFormat="1">
      <c r="B813" s="202"/>
      <c r="C813" s="203"/>
      <c r="D813" s="195" t="s">
        <v>234</v>
      </c>
      <c r="E813" s="204" t="s">
        <v>19</v>
      </c>
      <c r="F813" s="205" t="s">
        <v>941</v>
      </c>
      <c r="G813" s="203"/>
      <c r="H813" s="206">
        <v>233.15700000000001</v>
      </c>
      <c r="I813" s="207"/>
      <c r="J813" s="203"/>
      <c r="K813" s="203"/>
      <c r="L813" s="208"/>
      <c r="M813" s="209"/>
      <c r="N813" s="210"/>
      <c r="O813" s="210"/>
      <c r="P813" s="210"/>
      <c r="Q813" s="210"/>
      <c r="R813" s="210"/>
      <c r="S813" s="210"/>
      <c r="T813" s="211"/>
      <c r="AT813" s="212" t="s">
        <v>234</v>
      </c>
      <c r="AU813" s="212" t="s">
        <v>82</v>
      </c>
      <c r="AV813" s="13" t="s">
        <v>82</v>
      </c>
      <c r="AW813" s="13" t="s">
        <v>33</v>
      </c>
      <c r="AX813" s="13" t="s">
        <v>72</v>
      </c>
      <c r="AY813" s="212" t="s">
        <v>221</v>
      </c>
    </row>
    <row r="814" spans="1:65" s="13" customFormat="1">
      <c r="B814" s="202"/>
      <c r="C814" s="203"/>
      <c r="D814" s="195" t="s">
        <v>234</v>
      </c>
      <c r="E814" s="204" t="s">
        <v>19</v>
      </c>
      <c r="F814" s="205" t="s">
        <v>942</v>
      </c>
      <c r="G814" s="203"/>
      <c r="H814" s="206">
        <v>-203.322</v>
      </c>
      <c r="I814" s="207"/>
      <c r="J814" s="203"/>
      <c r="K814" s="203"/>
      <c r="L814" s="208"/>
      <c r="M814" s="209"/>
      <c r="N814" s="210"/>
      <c r="O814" s="210"/>
      <c r="P814" s="210"/>
      <c r="Q814" s="210"/>
      <c r="R814" s="210"/>
      <c r="S814" s="210"/>
      <c r="T814" s="211"/>
      <c r="AT814" s="212" t="s">
        <v>234</v>
      </c>
      <c r="AU814" s="212" t="s">
        <v>82</v>
      </c>
      <c r="AV814" s="13" t="s">
        <v>82</v>
      </c>
      <c r="AW814" s="13" t="s">
        <v>33</v>
      </c>
      <c r="AX814" s="13" t="s">
        <v>72</v>
      </c>
      <c r="AY814" s="212" t="s">
        <v>221</v>
      </c>
    </row>
    <row r="815" spans="1:65" s="14" customFormat="1">
      <c r="B815" s="213"/>
      <c r="C815" s="214"/>
      <c r="D815" s="195" t="s">
        <v>234</v>
      </c>
      <c r="E815" s="215" t="s">
        <v>19</v>
      </c>
      <c r="F815" s="216" t="s">
        <v>943</v>
      </c>
      <c r="G815" s="214"/>
      <c r="H815" s="215" t="s">
        <v>19</v>
      </c>
      <c r="I815" s="217"/>
      <c r="J815" s="214"/>
      <c r="K815" s="214"/>
      <c r="L815" s="218"/>
      <c r="M815" s="219"/>
      <c r="N815" s="220"/>
      <c r="O815" s="220"/>
      <c r="P815" s="220"/>
      <c r="Q815" s="220"/>
      <c r="R815" s="220"/>
      <c r="S815" s="220"/>
      <c r="T815" s="221"/>
      <c r="AT815" s="222" t="s">
        <v>234</v>
      </c>
      <c r="AU815" s="222" t="s">
        <v>82</v>
      </c>
      <c r="AV815" s="14" t="s">
        <v>80</v>
      </c>
      <c r="AW815" s="14" t="s">
        <v>33</v>
      </c>
      <c r="AX815" s="14" t="s">
        <v>72</v>
      </c>
      <c r="AY815" s="222" t="s">
        <v>221</v>
      </c>
    </row>
    <row r="816" spans="1:65" s="13" customFormat="1">
      <c r="B816" s="202"/>
      <c r="C816" s="203"/>
      <c r="D816" s="195" t="s">
        <v>234</v>
      </c>
      <c r="E816" s="204" t="s">
        <v>19</v>
      </c>
      <c r="F816" s="205" t="s">
        <v>1045</v>
      </c>
      <c r="G816" s="203"/>
      <c r="H816" s="206">
        <v>31.690999999999999</v>
      </c>
      <c r="I816" s="207"/>
      <c r="J816" s="203"/>
      <c r="K816" s="203"/>
      <c r="L816" s="208"/>
      <c r="M816" s="209"/>
      <c r="N816" s="210"/>
      <c r="O816" s="210"/>
      <c r="P816" s="210"/>
      <c r="Q816" s="210"/>
      <c r="R816" s="210"/>
      <c r="S816" s="210"/>
      <c r="T816" s="211"/>
      <c r="AT816" s="212" t="s">
        <v>234</v>
      </c>
      <c r="AU816" s="212" t="s">
        <v>82</v>
      </c>
      <c r="AV816" s="13" t="s">
        <v>82</v>
      </c>
      <c r="AW816" s="13" t="s">
        <v>33</v>
      </c>
      <c r="AX816" s="13" t="s">
        <v>72</v>
      </c>
      <c r="AY816" s="212" t="s">
        <v>221</v>
      </c>
    </row>
    <row r="817" spans="1:65" s="15" customFormat="1">
      <c r="B817" s="223"/>
      <c r="C817" s="224"/>
      <c r="D817" s="195" t="s">
        <v>234</v>
      </c>
      <c r="E817" s="225" t="s">
        <v>19</v>
      </c>
      <c r="F817" s="226" t="s">
        <v>243</v>
      </c>
      <c r="G817" s="224"/>
      <c r="H817" s="227">
        <v>61.526000000000003</v>
      </c>
      <c r="I817" s="228"/>
      <c r="J817" s="224"/>
      <c r="K817" s="224"/>
      <c r="L817" s="229"/>
      <c r="M817" s="230"/>
      <c r="N817" s="231"/>
      <c r="O817" s="231"/>
      <c r="P817" s="231"/>
      <c r="Q817" s="231"/>
      <c r="R817" s="231"/>
      <c r="S817" s="231"/>
      <c r="T817" s="232"/>
      <c r="AT817" s="233" t="s">
        <v>234</v>
      </c>
      <c r="AU817" s="233" t="s">
        <v>82</v>
      </c>
      <c r="AV817" s="15" t="s">
        <v>228</v>
      </c>
      <c r="AW817" s="15" t="s">
        <v>33</v>
      </c>
      <c r="AX817" s="15" t="s">
        <v>80</v>
      </c>
      <c r="AY817" s="233" t="s">
        <v>221</v>
      </c>
    </row>
    <row r="818" spans="1:65" s="2" customFormat="1" ht="24.2" customHeight="1">
      <c r="A818" s="37"/>
      <c r="B818" s="38"/>
      <c r="C818" s="234" t="s">
        <v>1046</v>
      </c>
      <c r="D818" s="234" t="s">
        <v>295</v>
      </c>
      <c r="E818" s="235" t="s">
        <v>1047</v>
      </c>
      <c r="F818" s="236" t="s">
        <v>1048</v>
      </c>
      <c r="G818" s="237" t="s">
        <v>238</v>
      </c>
      <c r="H818" s="238">
        <v>64.602000000000004</v>
      </c>
      <c r="I818" s="239"/>
      <c r="J818" s="240">
        <f>ROUND(I818*H818,2)</f>
        <v>0</v>
      </c>
      <c r="K818" s="236" t="s">
        <v>632</v>
      </c>
      <c r="L818" s="241"/>
      <c r="M818" s="242" t="s">
        <v>19</v>
      </c>
      <c r="N818" s="243" t="s">
        <v>43</v>
      </c>
      <c r="O818" s="67"/>
      <c r="P818" s="191">
        <f>O818*H818</f>
        <v>0</v>
      </c>
      <c r="Q818" s="191">
        <v>1.7999999999999999E-2</v>
      </c>
      <c r="R818" s="191">
        <f>Q818*H818</f>
        <v>1.162836</v>
      </c>
      <c r="S818" s="191">
        <v>0</v>
      </c>
      <c r="T818" s="192">
        <f>S818*H818</f>
        <v>0</v>
      </c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R818" s="193" t="s">
        <v>484</v>
      </c>
      <c r="AT818" s="193" t="s">
        <v>295</v>
      </c>
      <c r="AU818" s="193" t="s">
        <v>82</v>
      </c>
      <c r="AY818" s="20" t="s">
        <v>221</v>
      </c>
      <c r="BE818" s="194">
        <f>IF(N818="základní",J818,0)</f>
        <v>0</v>
      </c>
      <c r="BF818" s="194">
        <f>IF(N818="snížená",J818,0)</f>
        <v>0</v>
      </c>
      <c r="BG818" s="194">
        <f>IF(N818="zákl. přenesená",J818,0)</f>
        <v>0</v>
      </c>
      <c r="BH818" s="194">
        <f>IF(N818="sníž. přenesená",J818,0)</f>
        <v>0</v>
      </c>
      <c r="BI818" s="194">
        <f>IF(N818="nulová",J818,0)</f>
        <v>0</v>
      </c>
      <c r="BJ818" s="20" t="s">
        <v>80</v>
      </c>
      <c r="BK818" s="194">
        <f>ROUND(I818*H818,2)</f>
        <v>0</v>
      </c>
      <c r="BL818" s="20" t="s">
        <v>341</v>
      </c>
      <c r="BM818" s="193" t="s">
        <v>1049</v>
      </c>
    </row>
    <row r="819" spans="1:65" s="2" customFormat="1" ht="19.5">
      <c r="A819" s="37"/>
      <c r="B819" s="38"/>
      <c r="C819" s="39"/>
      <c r="D819" s="195" t="s">
        <v>230</v>
      </c>
      <c r="E819" s="39"/>
      <c r="F819" s="196" t="s">
        <v>1048</v>
      </c>
      <c r="G819" s="39"/>
      <c r="H819" s="39"/>
      <c r="I819" s="197"/>
      <c r="J819" s="39"/>
      <c r="K819" s="39"/>
      <c r="L819" s="42"/>
      <c r="M819" s="198"/>
      <c r="N819" s="199"/>
      <c r="O819" s="67"/>
      <c r="P819" s="67"/>
      <c r="Q819" s="67"/>
      <c r="R819" s="67"/>
      <c r="S819" s="67"/>
      <c r="T819" s="68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T819" s="20" t="s">
        <v>230</v>
      </c>
      <c r="AU819" s="20" t="s">
        <v>82</v>
      </c>
    </row>
    <row r="820" spans="1:65" s="13" customFormat="1">
      <c r="B820" s="202"/>
      <c r="C820" s="203"/>
      <c r="D820" s="195" t="s">
        <v>234</v>
      </c>
      <c r="E820" s="203"/>
      <c r="F820" s="205" t="s">
        <v>1050</v>
      </c>
      <c r="G820" s="203"/>
      <c r="H820" s="206">
        <v>64.602000000000004</v>
      </c>
      <c r="I820" s="207"/>
      <c r="J820" s="203"/>
      <c r="K820" s="203"/>
      <c r="L820" s="208"/>
      <c r="M820" s="209"/>
      <c r="N820" s="210"/>
      <c r="O820" s="210"/>
      <c r="P820" s="210"/>
      <c r="Q820" s="210"/>
      <c r="R820" s="210"/>
      <c r="S820" s="210"/>
      <c r="T820" s="211"/>
      <c r="AT820" s="212" t="s">
        <v>234</v>
      </c>
      <c r="AU820" s="212" t="s">
        <v>82</v>
      </c>
      <c r="AV820" s="13" t="s">
        <v>82</v>
      </c>
      <c r="AW820" s="13" t="s">
        <v>4</v>
      </c>
      <c r="AX820" s="13" t="s">
        <v>80</v>
      </c>
      <c r="AY820" s="212" t="s">
        <v>221</v>
      </c>
    </row>
    <row r="821" spans="1:65" s="2" customFormat="1" ht="21.75" customHeight="1">
      <c r="A821" s="37"/>
      <c r="B821" s="38"/>
      <c r="C821" s="182" t="s">
        <v>1051</v>
      </c>
      <c r="D821" s="182" t="s">
        <v>223</v>
      </c>
      <c r="E821" s="183" t="s">
        <v>1052</v>
      </c>
      <c r="F821" s="184" t="s">
        <v>1053</v>
      </c>
      <c r="G821" s="185" t="s">
        <v>305</v>
      </c>
      <c r="H821" s="186">
        <v>28</v>
      </c>
      <c r="I821" s="187"/>
      <c r="J821" s="188">
        <f>ROUND(I821*H821,2)</f>
        <v>0</v>
      </c>
      <c r="K821" s="184" t="s">
        <v>632</v>
      </c>
      <c r="L821" s="42"/>
      <c r="M821" s="189" t="s">
        <v>19</v>
      </c>
      <c r="N821" s="190" t="s">
        <v>43</v>
      </c>
      <c r="O821" s="67"/>
      <c r="P821" s="191">
        <f>O821*H821</f>
        <v>0</v>
      </c>
      <c r="Q821" s="191">
        <v>0</v>
      </c>
      <c r="R821" s="191">
        <f>Q821*H821</f>
        <v>0</v>
      </c>
      <c r="S821" s="191">
        <v>0</v>
      </c>
      <c r="T821" s="192">
        <f>S821*H821</f>
        <v>0</v>
      </c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R821" s="193" t="s">
        <v>341</v>
      </c>
      <c r="AT821" s="193" t="s">
        <v>223</v>
      </c>
      <c r="AU821" s="193" t="s">
        <v>82</v>
      </c>
      <c r="AY821" s="20" t="s">
        <v>221</v>
      </c>
      <c r="BE821" s="194">
        <f>IF(N821="základní",J821,0)</f>
        <v>0</v>
      </c>
      <c r="BF821" s="194">
        <f>IF(N821="snížená",J821,0)</f>
        <v>0</v>
      </c>
      <c r="BG821" s="194">
        <f>IF(N821="zákl. přenesená",J821,0)</f>
        <v>0</v>
      </c>
      <c r="BH821" s="194">
        <f>IF(N821="sníž. přenesená",J821,0)</f>
        <v>0</v>
      </c>
      <c r="BI821" s="194">
        <f>IF(N821="nulová",J821,0)</f>
        <v>0</v>
      </c>
      <c r="BJ821" s="20" t="s">
        <v>80</v>
      </c>
      <c r="BK821" s="194">
        <f>ROUND(I821*H821,2)</f>
        <v>0</v>
      </c>
      <c r="BL821" s="20" t="s">
        <v>341</v>
      </c>
      <c r="BM821" s="193" t="s">
        <v>1054</v>
      </c>
    </row>
    <row r="822" spans="1:65" s="2" customFormat="1">
      <c r="A822" s="37"/>
      <c r="B822" s="38"/>
      <c r="C822" s="39"/>
      <c r="D822" s="195" t="s">
        <v>230</v>
      </c>
      <c r="E822" s="39"/>
      <c r="F822" s="196" t="s">
        <v>1053</v>
      </c>
      <c r="G822" s="39"/>
      <c r="H822" s="39"/>
      <c r="I822" s="197"/>
      <c r="J822" s="39"/>
      <c r="K822" s="39"/>
      <c r="L822" s="42"/>
      <c r="M822" s="198"/>
      <c r="N822" s="199"/>
      <c r="O822" s="67"/>
      <c r="P822" s="67"/>
      <c r="Q822" s="67"/>
      <c r="R822" s="67"/>
      <c r="S822" s="67"/>
      <c r="T822" s="68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T822" s="20" t="s">
        <v>230</v>
      </c>
      <c r="AU822" s="20" t="s">
        <v>82</v>
      </c>
    </row>
    <row r="823" spans="1:65" s="2" customFormat="1" ht="24.2" customHeight="1">
      <c r="A823" s="37"/>
      <c r="B823" s="38"/>
      <c r="C823" s="182" t="s">
        <v>1055</v>
      </c>
      <c r="D823" s="182" t="s">
        <v>223</v>
      </c>
      <c r="E823" s="183" t="s">
        <v>1056</v>
      </c>
      <c r="F823" s="184" t="s">
        <v>1057</v>
      </c>
      <c r="G823" s="185" t="s">
        <v>267</v>
      </c>
      <c r="H823" s="186">
        <v>5.4530000000000003</v>
      </c>
      <c r="I823" s="187"/>
      <c r="J823" s="188">
        <f>ROUND(I823*H823,2)</f>
        <v>0</v>
      </c>
      <c r="K823" s="184" t="s">
        <v>227</v>
      </c>
      <c r="L823" s="42"/>
      <c r="M823" s="189" t="s">
        <v>19</v>
      </c>
      <c r="N823" s="190" t="s">
        <v>43</v>
      </c>
      <c r="O823" s="67"/>
      <c r="P823" s="191">
        <f>O823*H823</f>
        <v>0</v>
      </c>
      <c r="Q823" s="191">
        <v>0</v>
      </c>
      <c r="R823" s="191">
        <f>Q823*H823</f>
        <v>0</v>
      </c>
      <c r="S823" s="191">
        <v>0</v>
      </c>
      <c r="T823" s="192">
        <f>S823*H823</f>
        <v>0</v>
      </c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R823" s="193" t="s">
        <v>341</v>
      </c>
      <c r="AT823" s="193" t="s">
        <v>223</v>
      </c>
      <c r="AU823" s="193" t="s">
        <v>82</v>
      </c>
      <c r="AY823" s="20" t="s">
        <v>221</v>
      </c>
      <c r="BE823" s="194">
        <f>IF(N823="základní",J823,0)</f>
        <v>0</v>
      </c>
      <c r="BF823" s="194">
        <f>IF(N823="snížená",J823,0)</f>
        <v>0</v>
      </c>
      <c r="BG823" s="194">
        <f>IF(N823="zákl. přenesená",J823,0)</f>
        <v>0</v>
      </c>
      <c r="BH823" s="194">
        <f>IF(N823="sníž. přenesená",J823,0)</f>
        <v>0</v>
      </c>
      <c r="BI823" s="194">
        <f>IF(N823="nulová",J823,0)</f>
        <v>0</v>
      </c>
      <c r="BJ823" s="20" t="s">
        <v>80</v>
      </c>
      <c r="BK823" s="194">
        <f>ROUND(I823*H823,2)</f>
        <v>0</v>
      </c>
      <c r="BL823" s="20" t="s">
        <v>341</v>
      </c>
      <c r="BM823" s="193" t="s">
        <v>1058</v>
      </c>
    </row>
    <row r="824" spans="1:65" s="2" customFormat="1" ht="29.25">
      <c r="A824" s="37"/>
      <c r="B824" s="38"/>
      <c r="C824" s="39"/>
      <c r="D824" s="195" t="s">
        <v>230</v>
      </c>
      <c r="E824" s="39"/>
      <c r="F824" s="196" t="s">
        <v>1059</v>
      </c>
      <c r="G824" s="39"/>
      <c r="H824" s="39"/>
      <c r="I824" s="197"/>
      <c r="J824" s="39"/>
      <c r="K824" s="39"/>
      <c r="L824" s="42"/>
      <c r="M824" s="198"/>
      <c r="N824" s="199"/>
      <c r="O824" s="67"/>
      <c r="P824" s="67"/>
      <c r="Q824" s="67"/>
      <c r="R824" s="67"/>
      <c r="S824" s="67"/>
      <c r="T824" s="68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T824" s="20" t="s">
        <v>230</v>
      </c>
      <c r="AU824" s="20" t="s">
        <v>82</v>
      </c>
    </row>
    <row r="825" spans="1:65" s="2" customFormat="1">
      <c r="A825" s="37"/>
      <c r="B825" s="38"/>
      <c r="C825" s="39"/>
      <c r="D825" s="200" t="s">
        <v>232</v>
      </c>
      <c r="E825" s="39"/>
      <c r="F825" s="201" t="s">
        <v>1060</v>
      </c>
      <c r="G825" s="39"/>
      <c r="H825" s="39"/>
      <c r="I825" s="197"/>
      <c r="J825" s="39"/>
      <c r="K825" s="39"/>
      <c r="L825" s="42"/>
      <c r="M825" s="198"/>
      <c r="N825" s="199"/>
      <c r="O825" s="67"/>
      <c r="P825" s="67"/>
      <c r="Q825" s="67"/>
      <c r="R825" s="67"/>
      <c r="S825" s="67"/>
      <c r="T825" s="68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T825" s="20" t="s">
        <v>232</v>
      </c>
      <c r="AU825" s="20" t="s">
        <v>82</v>
      </c>
    </row>
    <row r="826" spans="1:65" s="12" customFormat="1" ht="22.9" customHeight="1">
      <c r="B826" s="166"/>
      <c r="C826" s="167"/>
      <c r="D826" s="168" t="s">
        <v>71</v>
      </c>
      <c r="E826" s="180" t="s">
        <v>1061</v>
      </c>
      <c r="F826" s="180" t="s">
        <v>1062</v>
      </c>
      <c r="G826" s="167"/>
      <c r="H826" s="167"/>
      <c r="I826" s="170"/>
      <c r="J826" s="181">
        <f>BK826</f>
        <v>0</v>
      </c>
      <c r="K826" s="167"/>
      <c r="L826" s="172"/>
      <c r="M826" s="173"/>
      <c r="N826" s="174"/>
      <c r="O826" s="174"/>
      <c r="P826" s="175">
        <f>SUM(P827:P842)</f>
        <v>0</v>
      </c>
      <c r="Q826" s="174"/>
      <c r="R826" s="175">
        <f>SUM(R827:R842)</f>
        <v>0.90706200000000003</v>
      </c>
      <c r="S826" s="174"/>
      <c r="T826" s="176">
        <f>SUM(T827:T842)</f>
        <v>0</v>
      </c>
      <c r="AR826" s="177" t="s">
        <v>82</v>
      </c>
      <c r="AT826" s="178" t="s">
        <v>71</v>
      </c>
      <c r="AU826" s="178" t="s">
        <v>80</v>
      </c>
      <c r="AY826" s="177" t="s">
        <v>221</v>
      </c>
      <c r="BK826" s="179">
        <f>SUM(BK827:BK842)</f>
        <v>0</v>
      </c>
    </row>
    <row r="827" spans="1:65" s="2" customFormat="1" ht="24.2" customHeight="1">
      <c r="A827" s="37"/>
      <c r="B827" s="38"/>
      <c r="C827" s="182" t="s">
        <v>1063</v>
      </c>
      <c r="D827" s="182" t="s">
        <v>223</v>
      </c>
      <c r="E827" s="183" t="s">
        <v>1064</v>
      </c>
      <c r="F827" s="184" t="s">
        <v>1065</v>
      </c>
      <c r="G827" s="185" t="s">
        <v>226</v>
      </c>
      <c r="H827" s="186">
        <v>85.2</v>
      </c>
      <c r="I827" s="187"/>
      <c r="J827" s="188">
        <f>ROUND(I827*H827,2)</f>
        <v>0</v>
      </c>
      <c r="K827" s="184" t="s">
        <v>632</v>
      </c>
      <c r="L827" s="42"/>
      <c r="M827" s="189" t="s">
        <v>19</v>
      </c>
      <c r="N827" s="190" t="s">
        <v>43</v>
      </c>
      <c r="O827" s="67"/>
      <c r="P827" s="191">
        <f>O827*H827</f>
        <v>0</v>
      </c>
      <c r="Q827" s="191">
        <v>1.1800000000000001E-3</v>
      </c>
      <c r="R827" s="191">
        <f>Q827*H827</f>
        <v>0.10053600000000001</v>
      </c>
      <c r="S827" s="191">
        <v>0</v>
      </c>
      <c r="T827" s="192">
        <f>S827*H827</f>
        <v>0</v>
      </c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R827" s="193" t="s">
        <v>341</v>
      </c>
      <c r="AT827" s="193" t="s">
        <v>223</v>
      </c>
      <c r="AU827" s="193" t="s">
        <v>82</v>
      </c>
      <c r="AY827" s="20" t="s">
        <v>221</v>
      </c>
      <c r="BE827" s="194">
        <f>IF(N827="základní",J827,0)</f>
        <v>0</v>
      </c>
      <c r="BF827" s="194">
        <f>IF(N827="snížená",J827,0)</f>
        <v>0</v>
      </c>
      <c r="BG827" s="194">
        <f>IF(N827="zákl. přenesená",J827,0)</f>
        <v>0</v>
      </c>
      <c r="BH827" s="194">
        <f>IF(N827="sníž. přenesená",J827,0)</f>
        <v>0</v>
      </c>
      <c r="BI827" s="194">
        <f>IF(N827="nulová",J827,0)</f>
        <v>0</v>
      </c>
      <c r="BJ827" s="20" t="s">
        <v>80</v>
      </c>
      <c r="BK827" s="194">
        <f>ROUND(I827*H827,2)</f>
        <v>0</v>
      </c>
      <c r="BL827" s="20" t="s">
        <v>341</v>
      </c>
      <c r="BM827" s="193" t="s">
        <v>1066</v>
      </c>
    </row>
    <row r="828" spans="1:65" s="2" customFormat="1" ht="19.5">
      <c r="A828" s="37"/>
      <c r="B828" s="38"/>
      <c r="C828" s="39"/>
      <c r="D828" s="195" t="s">
        <v>230</v>
      </c>
      <c r="E828" s="39"/>
      <c r="F828" s="196" t="s">
        <v>1065</v>
      </c>
      <c r="G828" s="39"/>
      <c r="H828" s="39"/>
      <c r="I828" s="197"/>
      <c r="J828" s="39"/>
      <c r="K828" s="39"/>
      <c r="L828" s="42"/>
      <c r="M828" s="198"/>
      <c r="N828" s="199"/>
      <c r="O828" s="67"/>
      <c r="P828" s="67"/>
      <c r="Q828" s="67"/>
      <c r="R828" s="67"/>
      <c r="S828" s="67"/>
      <c r="T828" s="68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T828" s="20" t="s">
        <v>230</v>
      </c>
      <c r="AU828" s="20" t="s">
        <v>82</v>
      </c>
    </row>
    <row r="829" spans="1:65" s="13" customFormat="1">
      <c r="B829" s="202"/>
      <c r="C829" s="203"/>
      <c r="D829" s="195" t="s">
        <v>234</v>
      </c>
      <c r="E829" s="204" t="s">
        <v>19</v>
      </c>
      <c r="F829" s="205" t="s">
        <v>1067</v>
      </c>
      <c r="G829" s="203"/>
      <c r="H829" s="206">
        <v>85.2</v>
      </c>
      <c r="I829" s="207"/>
      <c r="J829" s="203"/>
      <c r="K829" s="203"/>
      <c r="L829" s="208"/>
      <c r="M829" s="209"/>
      <c r="N829" s="210"/>
      <c r="O829" s="210"/>
      <c r="P829" s="210"/>
      <c r="Q829" s="210"/>
      <c r="R829" s="210"/>
      <c r="S829" s="210"/>
      <c r="T829" s="211"/>
      <c r="AT829" s="212" t="s">
        <v>234</v>
      </c>
      <c r="AU829" s="212" t="s">
        <v>82</v>
      </c>
      <c r="AV829" s="13" t="s">
        <v>82</v>
      </c>
      <c r="AW829" s="13" t="s">
        <v>33</v>
      </c>
      <c r="AX829" s="13" t="s">
        <v>80</v>
      </c>
      <c r="AY829" s="212" t="s">
        <v>221</v>
      </c>
    </row>
    <row r="830" spans="1:65" s="2" customFormat="1" ht="16.5" customHeight="1">
      <c r="A830" s="37"/>
      <c r="B830" s="38"/>
      <c r="C830" s="234" t="s">
        <v>1068</v>
      </c>
      <c r="D830" s="234" t="s">
        <v>295</v>
      </c>
      <c r="E830" s="235" t="s">
        <v>1069</v>
      </c>
      <c r="F830" s="236" t="s">
        <v>1070</v>
      </c>
      <c r="G830" s="237" t="s">
        <v>226</v>
      </c>
      <c r="H830" s="238">
        <v>89.46</v>
      </c>
      <c r="I830" s="239"/>
      <c r="J830" s="240">
        <f>ROUND(I830*H830,2)</f>
        <v>0</v>
      </c>
      <c r="K830" s="236" t="s">
        <v>632</v>
      </c>
      <c r="L830" s="241"/>
      <c r="M830" s="242" t="s">
        <v>19</v>
      </c>
      <c r="N830" s="243" t="s">
        <v>43</v>
      </c>
      <c r="O830" s="67"/>
      <c r="P830" s="191">
        <f>O830*H830</f>
        <v>0</v>
      </c>
      <c r="Q830" s="191">
        <v>3.0999999999999999E-3</v>
      </c>
      <c r="R830" s="191">
        <f>Q830*H830</f>
        <v>0.27732599999999996</v>
      </c>
      <c r="S830" s="191">
        <v>0</v>
      </c>
      <c r="T830" s="192">
        <f>S830*H830</f>
        <v>0</v>
      </c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R830" s="193" t="s">
        <v>484</v>
      </c>
      <c r="AT830" s="193" t="s">
        <v>295</v>
      </c>
      <c r="AU830" s="193" t="s">
        <v>82</v>
      </c>
      <c r="AY830" s="20" t="s">
        <v>221</v>
      </c>
      <c r="BE830" s="194">
        <f>IF(N830="základní",J830,0)</f>
        <v>0</v>
      </c>
      <c r="BF830" s="194">
        <f>IF(N830="snížená",J830,0)</f>
        <v>0</v>
      </c>
      <c r="BG830" s="194">
        <f>IF(N830="zákl. přenesená",J830,0)</f>
        <v>0</v>
      </c>
      <c r="BH830" s="194">
        <f>IF(N830="sníž. přenesená",J830,0)</f>
        <v>0</v>
      </c>
      <c r="BI830" s="194">
        <f>IF(N830="nulová",J830,0)</f>
        <v>0</v>
      </c>
      <c r="BJ830" s="20" t="s">
        <v>80</v>
      </c>
      <c r="BK830" s="194">
        <f>ROUND(I830*H830,2)</f>
        <v>0</v>
      </c>
      <c r="BL830" s="20" t="s">
        <v>341</v>
      </c>
      <c r="BM830" s="193" t="s">
        <v>1071</v>
      </c>
    </row>
    <row r="831" spans="1:65" s="2" customFormat="1">
      <c r="A831" s="37"/>
      <c r="B831" s="38"/>
      <c r="C831" s="39"/>
      <c r="D831" s="195" t="s">
        <v>230</v>
      </c>
      <c r="E831" s="39"/>
      <c r="F831" s="196" t="s">
        <v>1070</v>
      </c>
      <c r="G831" s="39"/>
      <c r="H831" s="39"/>
      <c r="I831" s="197"/>
      <c r="J831" s="39"/>
      <c r="K831" s="39"/>
      <c r="L831" s="42"/>
      <c r="M831" s="198"/>
      <c r="N831" s="199"/>
      <c r="O831" s="67"/>
      <c r="P831" s="67"/>
      <c r="Q831" s="67"/>
      <c r="R831" s="67"/>
      <c r="S831" s="67"/>
      <c r="T831" s="68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T831" s="20" t="s">
        <v>230</v>
      </c>
      <c r="AU831" s="20" t="s">
        <v>82</v>
      </c>
    </row>
    <row r="832" spans="1:65" s="13" customFormat="1">
      <c r="B832" s="202"/>
      <c r="C832" s="203"/>
      <c r="D832" s="195" t="s">
        <v>234</v>
      </c>
      <c r="E832" s="203"/>
      <c r="F832" s="205" t="s">
        <v>1072</v>
      </c>
      <c r="G832" s="203"/>
      <c r="H832" s="206">
        <v>89.46</v>
      </c>
      <c r="I832" s="207"/>
      <c r="J832" s="203"/>
      <c r="K832" s="203"/>
      <c r="L832" s="208"/>
      <c r="M832" s="209"/>
      <c r="N832" s="210"/>
      <c r="O832" s="210"/>
      <c r="P832" s="210"/>
      <c r="Q832" s="210"/>
      <c r="R832" s="210"/>
      <c r="S832" s="210"/>
      <c r="T832" s="211"/>
      <c r="AT832" s="212" t="s">
        <v>234</v>
      </c>
      <c r="AU832" s="212" t="s">
        <v>82</v>
      </c>
      <c r="AV832" s="13" t="s">
        <v>82</v>
      </c>
      <c r="AW832" s="13" t="s">
        <v>4</v>
      </c>
      <c r="AX832" s="13" t="s">
        <v>80</v>
      </c>
      <c r="AY832" s="212" t="s">
        <v>221</v>
      </c>
    </row>
    <row r="833" spans="1:65" s="2" customFormat="1" ht="24.2" customHeight="1">
      <c r="A833" s="37"/>
      <c r="B833" s="38"/>
      <c r="C833" s="182" t="s">
        <v>1073</v>
      </c>
      <c r="D833" s="182" t="s">
        <v>223</v>
      </c>
      <c r="E833" s="183" t="s">
        <v>1074</v>
      </c>
      <c r="F833" s="184" t="s">
        <v>1075</v>
      </c>
      <c r="G833" s="185" t="s">
        <v>226</v>
      </c>
      <c r="H833" s="186">
        <v>32</v>
      </c>
      <c r="I833" s="187"/>
      <c r="J833" s="188">
        <f>ROUND(I833*H833,2)</f>
        <v>0</v>
      </c>
      <c r="K833" s="184" t="s">
        <v>227</v>
      </c>
      <c r="L833" s="42"/>
      <c r="M833" s="189" t="s">
        <v>19</v>
      </c>
      <c r="N833" s="190" t="s">
        <v>43</v>
      </c>
      <c r="O833" s="67"/>
      <c r="P833" s="191">
        <f>O833*H833</f>
        <v>0</v>
      </c>
      <c r="Q833" s="191">
        <v>0</v>
      </c>
      <c r="R833" s="191">
        <f>Q833*H833</f>
        <v>0</v>
      </c>
      <c r="S833" s="191">
        <v>0</v>
      </c>
      <c r="T833" s="192">
        <f>S833*H833</f>
        <v>0</v>
      </c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R833" s="193" t="s">
        <v>341</v>
      </c>
      <c r="AT833" s="193" t="s">
        <v>223</v>
      </c>
      <c r="AU833" s="193" t="s">
        <v>82</v>
      </c>
      <c r="AY833" s="20" t="s">
        <v>221</v>
      </c>
      <c r="BE833" s="194">
        <f>IF(N833="základní",J833,0)</f>
        <v>0</v>
      </c>
      <c r="BF833" s="194">
        <f>IF(N833="snížená",J833,0)</f>
        <v>0</v>
      </c>
      <c r="BG833" s="194">
        <f>IF(N833="zákl. přenesená",J833,0)</f>
        <v>0</v>
      </c>
      <c r="BH833" s="194">
        <f>IF(N833="sníž. přenesená",J833,0)</f>
        <v>0</v>
      </c>
      <c r="BI833" s="194">
        <f>IF(N833="nulová",J833,0)</f>
        <v>0</v>
      </c>
      <c r="BJ833" s="20" t="s">
        <v>80</v>
      </c>
      <c r="BK833" s="194">
        <f>ROUND(I833*H833,2)</f>
        <v>0</v>
      </c>
      <c r="BL833" s="20" t="s">
        <v>341</v>
      </c>
      <c r="BM833" s="193" t="s">
        <v>1076</v>
      </c>
    </row>
    <row r="834" spans="1:65" s="2" customFormat="1" ht="29.25">
      <c r="A834" s="37"/>
      <c r="B834" s="38"/>
      <c r="C834" s="39"/>
      <c r="D834" s="195" t="s">
        <v>230</v>
      </c>
      <c r="E834" s="39"/>
      <c r="F834" s="196" t="s">
        <v>1077</v>
      </c>
      <c r="G834" s="39"/>
      <c r="H834" s="39"/>
      <c r="I834" s="197"/>
      <c r="J834" s="39"/>
      <c r="K834" s="39"/>
      <c r="L834" s="42"/>
      <c r="M834" s="198"/>
      <c r="N834" s="199"/>
      <c r="O834" s="67"/>
      <c r="P834" s="67"/>
      <c r="Q834" s="67"/>
      <c r="R834" s="67"/>
      <c r="S834" s="67"/>
      <c r="T834" s="68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T834" s="20" t="s">
        <v>230</v>
      </c>
      <c r="AU834" s="20" t="s">
        <v>82</v>
      </c>
    </row>
    <row r="835" spans="1:65" s="2" customFormat="1">
      <c r="A835" s="37"/>
      <c r="B835" s="38"/>
      <c r="C835" s="39"/>
      <c r="D835" s="200" t="s">
        <v>232</v>
      </c>
      <c r="E835" s="39"/>
      <c r="F835" s="201" t="s">
        <v>1078</v>
      </c>
      <c r="G835" s="39"/>
      <c r="H835" s="39"/>
      <c r="I835" s="197"/>
      <c r="J835" s="39"/>
      <c r="K835" s="39"/>
      <c r="L835" s="42"/>
      <c r="M835" s="198"/>
      <c r="N835" s="199"/>
      <c r="O835" s="67"/>
      <c r="P835" s="67"/>
      <c r="Q835" s="67"/>
      <c r="R835" s="67"/>
      <c r="S835" s="67"/>
      <c r="T835" s="68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T835" s="20" t="s">
        <v>232</v>
      </c>
      <c r="AU835" s="20" t="s">
        <v>82</v>
      </c>
    </row>
    <row r="836" spans="1:65" s="13" customFormat="1">
      <c r="B836" s="202"/>
      <c r="C836" s="203"/>
      <c r="D836" s="195" t="s">
        <v>234</v>
      </c>
      <c r="E836" s="204" t="s">
        <v>19</v>
      </c>
      <c r="F836" s="205" t="s">
        <v>1079</v>
      </c>
      <c r="G836" s="203"/>
      <c r="H836" s="206">
        <v>32</v>
      </c>
      <c r="I836" s="207"/>
      <c r="J836" s="203"/>
      <c r="K836" s="203"/>
      <c r="L836" s="208"/>
      <c r="M836" s="209"/>
      <c r="N836" s="210"/>
      <c r="O836" s="210"/>
      <c r="P836" s="210"/>
      <c r="Q836" s="210"/>
      <c r="R836" s="210"/>
      <c r="S836" s="210"/>
      <c r="T836" s="211"/>
      <c r="AT836" s="212" t="s">
        <v>234</v>
      </c>
      <c r="AU836" s="212" t="s">
        <v>82</v>
      </c>
      <c r="AV836" s="13" t="s">
        <v>82</v>
      </c>
      <c r="AW836" s="13" t="s">
        <v>33</v>
      </c>
      <c r="AX836" s="13" t="s">
        <v>80</v>
      </c>
      <c r="AY836" s="212" t="s">
        <v>221</v>
      </c>
    </row>
    <row r="837" spans="1:65" s="2" customFormat="1" ht="24.2" customHeight="1">
      <c r="A837" s="37"/>
      <c r="B837" s="38"/>
      <c r="C837" s="234" t="s">
        <v>1080</v>
      </c>
      <c r="D837" s="234" t="s">
        <v>295</v>
      </c>
      <c r="E837" s="235" t="s">
        <v>1081</v>
      </c>
      <c r="F837" s="236" t="s">
        <v>1082</v>
      </c>
      <c r="G837" s="237" t="s">
        <v>226</v>
      </c>
      <c r="H837" s="238">
        <v>33.6</v>
      </c>
      <c r="I837" s="239"/>
      <c r="J837" s="240">
        <f>ROUND(I837*H837,2)</f>
        <v>0</v>
      </c>
      <c r="K837" s="236" t="s">
        <v>227</v>
      </c>
      <c r="L837" s="241"/>
      <c r="M837" s="242" t="s">
        <v>19</v>
      </c>
      <c r="N837" s="243" t="s">
        <v>43</v>
      </c>
      <c r="O837" s="67"/>
      <c r="P837" s="191">
        <f>O837*H837</f>
        <v>0</v>
      </c>
      <c r="Q837" s="191">
        <v>1.575E-2</v>
      </c>
      <c r="R837" s="191">
        <f>Q837*H837</f>
        <v>0.5292</v>
      </c>
      <c r="S837" s="191">
        <v>0</v>
      </c>
      <c r="T837" s="192">
        <f>S837*H837</f>
        <v>0</v>
      </c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R837" s="193" t="s">
        <v>484</v>
      </c>
      <c r="AT837" s="193" t="s">
        <v>295</v>
      </c>
      <c r="AU837" s="193" t="s">
        <v>82</v>
      </c>
      <c r="AY837" s="20" t="s">
        <v>221</v>
      </c>
      <c r="BE837" s="194">
        <f>IF(N837="základní",J837,0)</f>
        <v>0</v>
      </c>
      <c r="BF837" s="194">
        <f>IF(N837="snížená",J837,0)</f>
        <v>0</v>
      </c>
      <c r="BG837" s="194">
        <f>IF(N837="zákl. přenesená",J837,0)</f>
        <v>0</v>
      </c>
      <c r="BH837" s="194">
        <f>IF(N837="sníž. přenesená",J837,0)</f>
        <v>0</v>
      </c>
      <c r="BI837" s="194">
        <f>IF(N837="nulová",J837,0)</f>
        <v>0</v>
      </c>
      <c r="BJ837" s="20" t="s">
        <v>80</v>
      </c>
      <c r="BK837" s="194">
        <f>ROUND(I837*H837,2)</f>
        <v>0</v>
      </c>
      <c r="BL837" s="20" t="s">
        <v>341</v>
      </c>
      <c r="BM837" s="193" t="s">
        <v>1083</v>
      </c>
    </row>
    <row r="838" spans="1:65" s="2" customFormat="1">
      <c r="A838" s="37"/>
      <c r="B838" s="38"/>
      <c r="C838" s="39"/>
      <c r="D838" s="195" t="s">
        <v>230</v>
      </c>
      <c r="E838" s="39"/>
      <c r="F838" s="196" t="s">
        <v>1082</v>
      </c>
      <c r="G838" s="39"/>
      <c r="H838" s="39"/>
      <c r="I838" s="197"/>
      <c r="J838" s="39"/>
      <c r="K838" s="39"/>
      <c r="L838" s="42"/>
      <c r="M838" s="198"/>
      <c r="N838" s="199"/>
      <c r="O838" s="67"/>
      <c r="P838" s="67"/>
      <c r="Q838" s="67"/>
      <c r="R838" s="67"/>
      <c r="S838" s="67"/>
      <c r="T838" s="68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T838" s="20" t="s">
        <v>230</v>
      </c>
      <c r="AU838" s="20" t="s">
        <v>82</v>
      </c>
    </row>
    <row r="839" spans="1:65" s="13" customFormat="1">
      <c r="B839" s="202"/>
      <c r="C839" s="203"/>
      <c r="D839" s="195" t="s">
        <v>234</v>
      </c>
      <c r="E839" s="203"/>
      <c r="F839" s="205" t="s">
        <v>1084</v>
      </c>
      <c r="G839" s="203"/>
      <c r="H839" s="206">
        <v>33.6</v>
      </c>
      <c r="I839" s="207"/>
      <c r="J839" s="203"/>
      <c r="K839" s="203"/>
      <c r="L839" s="208"/>
      <c r="M839" s="209"/>
      <c r="N839" s="210"/>
      <c r="O839" s="210"/>
      <c r="P839" s="210"/>
      <c r="Q839" s="210"/>
      <c r="R839" s="210"/>
      <c r="S839" s="210"/>
      <c r="T839" s="211"/>
      <c r="AT839" s="212" t="s">
        <v>234</v>
      </c>
      <c r="AU839" s="212" t="s">
        <v>82</v>
      </c>
      <c r="AV839" s="13" t="s">
        <v>82</v>
      </c>
      <c r="AW839" s="13" t="s">
        <v>4</v>
      </c>
      <c r="AX839" s="13" t="s">
        <v>80</v>
      </c>
      <c r="AY839" s="212" t="s">
        <v>221</v>
      </c>
    </row>
    <row r="840" spans="1:65" s="2" customFormat="1" ht="24.2" customHeight="1">
      <c r="A840" s="37"/>
      <c r="B840" s="38"/>
      <c r="C840" s="182" t="s">
        <v>1085</v>
      </c>
      <c r="D840" s="182" t="s">
        <v>223</v>
      </c>
      <c r="E840" s="183" t="s">
        <v>1086</v>
      </c>
      <c r="F840" s="184" t="s">
        <v>1087</v>
      </c>
      <c r="G840" s="185" t="s">
        <v>267</v>
      </c>
      <c r="H840" s="186">
        <v>0.90700000000000003</v>
      </c>
      <c r="I840" s="187"/>
      <c r="J840" s="188">
        <f>ROUND(I840*H840,2)</f>
        <v>0</v>
      </c>
      <c r="K840" s="184" t="s">
        <v>227</v>
      </c>
      <c r="L840" s="42"/>
      <c r="M840" s="189" t="s">
        <v>19</v>
      </c>
      <c r="N840" s="190" t="s">
        <v>43</v>
      </c>
      <c r="O840" s="67"/>
      <c r="P840" s="191">
        <f>O840*H840</f>
        <v>0</v>
      </c>
      <c r="Q840" s="191">
        <v>0</v>
      </c>
      <c r="R840" s="191">
        <f>Q840*H840</f>
        <v>0</v>
      </c>
      <c r="S840" s="191">
        <v>0</v>
      </c>
      <c r="T840" s="192">
        <f>S840*H840</f>
        <v>0</v>
      </c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R840" s="193" t="s">
        <v>341</v>
      </c>
      <c r="AT840" s="193" t="s">
        <v>223</v>
      </c>
      <c r="AU840" s="193" t="s">
        <v>82</v>
      </c>
      <c r="AY840" s="20" t="s">
        <v>221</v>
      </c>
      <c r="BE840" s="194">
        <f>IF(N840="základní",J840,0)</f>
        <v>0</v>
      </c>
      <c r="BF840" s="194">
        <f>IF(N840="snížená",J840,0)</f>
        <v>0</v>
      </c>
      <c r="BG840" s="194">
        <f>IF(N840="zákl. přenesená",J840,0)</f>
        <v>0</v>
      </c>
      <c r="BH840" s="194">
        <f>IF(N840="sníž. přenesená",J840,0)</f>
        <v>0</v>
      </c>
      <c r="BI840" s="194">
        <f>IF(N840="nulová",J840,0)</f>
        <v>0</v>
      </c>
      <c r="BJ840" s="20" t="s">
        <v>80</v>
      </c>
      <c r="BK840" s="194">
        <f>ROUND(I840*H840,2)</f>
        <v>0</v>
      </c>
      <c r="BL840" s="20" t="s">
        <v>341</v>
      </c>
      <c r="BM840" s="193" t="s">
        <v>1088</v>
      </c>
    </row>
    <row r="841" spans="1:65" s="2" customFormat="1" ht="29.25">
      <c r="A841" s="37"/>
      <c r="B841" s="38"/>
      <c r="C841" s="39"/>
      <c r="D841" s="195" t="s">
        <v>230</v>
      </c>
      <c r="E841" s="39"/>
      <c r="F841" s="196" t="s">
        <v>1089</v>
      </c>
      <c r="G841" s="39"/>
      <c r="H841" s="39"/>
      <c r="I841" s="197"/>
      <c r="J841" s="39"/>
      <c r="K841" s="39"/>
      <c r="L841" s="42"/>
      <c r="M841" s="198"/>
      <c r="N841" s="199"/>
      <c r="O841" s="67"/>
      <c r="P841" s="67"/>
      <c r="Q841" s="67"/>
      <c r="R841" s="67"/>
      <c r="S841" s="67"/>
      <c r="T841" s="68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T841" s="20" t="s">
        <v>230</v>
      </c>
      <c r="AU841" s="20" t="s">
        <v>82</v>
      </c>
    </row>
    <row r="842" spans="1:65" s="2" customFormat="1">
      <c r="A842" s="37"/>
      <c r="B842" s="38"/>
      <c r="C842" s="39"/>
      <c r="D842" s="200" t="s">
        <v>232</v>
      </c>
      <c r="E842" s="39"/>
      <c r="F842" s="201" t="s">
        <v>1090</v>
      </c>
      <c r="G842" s="39"/>
      <c r="H842" s="39"/>
      <c r="I842" s="197"/>
      <c r="J842" s="39"/>
      <c r="K842" s="39"/>
      <c r="L842" s="42"/>
      <c r="M842" s="198"/>
      <c r="N842" s="199"/>
      <c r="O842" s="67"/>
      <c r="P842" s="67"/>
      <c r="Q842" s="67"/>
      <c r="R842" s="67"/>
      <c r="S842" s="67"/>
      <c r="T842" s="68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T842" s="20" t="s">
        <v>232</v>
      </c>
      <c r="AU842" s="20" t="s">
        <v>82</v>
      </c>
    </row>
    <row r="843" spans="1:65" s="12" customFormat="1" ht="22.9" customHeight="1">
      <c r="B843" s="166"/>
      <c r="C843" s="167"/>
      <c r="D843" s="168" t="s">
        <v>71</v>
      </c>
      <c r="E843" s="180" t="s">
        <v>1091</v>
      </c>
      <c r="F843" s="180" t="s">
        <v>1092</v>
      </c>
      <c r="G843" s="167"/>
      <c r="H843" s="167"/>
      <c r="I843" s="170"/>
      <c r="J843" s="181">
        <f>BK843</f>
        <v>0</v>
      </c>
      <c r="K843" s="167"/>
      <c r="L843" s="172"/>
      <c r="M843" s="173"/>
      <c r="N843" s="174"/>
      <c r="O843" s="174"/>
      <c r="P843" s="175">
        <f>SUM(P844:P849)</f>
        <v>0</v>
      </c>
      <c r="Q843" s="174"/>
      <c r="R843" s="175">
        <f>SUM(R844:R849)</f>
        <v>1.5275E-2</v>
      </c>
      <c r="S843" s="174"/>
      <c r="T843" s="176">
        <f>SUM(T844:T849)</f>
        <v>0</v>
      </c>
      <c r="AR843" s="177" t="s">
        <v>82</v>
      </c>
      <c r="AT843" s="178" t="s">
        <v>71</v>
      </c>
      <c r="AU843" s="178" t="s">
        <v>80</v>
      </c>
      <c r="AY843" s="177" t="s">
        <v>221</v>
      </c>
      <c r="BK843" s="179">
        <f>SUM(BK844:BK849)</f>
        <v>0</v>
      </c>
    </row>
    <row r="844" spans="1:65" s="2" customFormat="1" ht="16.5" customHeight="1">
      <c r="A844" s="37"/>
      <c r="B844" s="38"/>
      <c r="C844" s="182" t="s">
        <v>1093</v>
      </c>
      <c r="D844" s="182" t="s">
        <v>223</v>
      </c>
      <c r="E844" s="183" t="s">
        <v>1094</v>
      </c>
      <c r="F844" s="184" t="s">
        <v>1095</v>
      </c>
      <c r="G844" s="185" t="s">
        <v>305</v>
      </c>
      <c r="H844" s="186">
        <v>5</v>
      </c>
      <c r="I844" s="187"/>
      <c r="J844" s="188">
        <f>ROUND(I844*H844,2)</f>
        <v>0</v>
      </c>
      <c r="K844" s="184" t="s">
        <v>227</v>
      </c>
      <c r="L844" s="42"/>
      <c r="M844" s="189" t="s">
        <v>19</v>
      </c>
      <c r="N844" s="190" t="s">
        <v>43</v>
      </c>
      <c r="O844" s="67"/>
      <c r="P844" s="191">
        <f>O844*H844</f>
        <v>0</v>
      </c>
      <c r="Q844" s="191">
        <v>3.055E-3</v>
      </c>
      <c r="R844" s="191">
        <f>Q844*H844</f>
        <v>1.5275E-2</v>
      </c>
      <c r="S844" s="191">
        <v>0</v>
      </c>
      <c r="T844" s="192">
        <f>S844*H844</f>
        <v>0</v>
      </c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R844" s="193" t="s">
        <v>341</v>
      </c>
      <c r="AT844" s="193" t="s">
        <v>223</v>
      </c>
      <c r="AU844" s="193" t="s">
        <v>82</v>
      </c>
      <c r="AY844" s="20" t="s">
        <v>221</v>
      </c>
      <c r="BE844" s="194">
        <f>IF(N844="základní",J844,0)</f>
        <v>0</v>
      </c>
      <c r="BF844" s="194">
        <f>IF(N844="snížená",J844,0)</f>
        <v>0</v>
      </c>
      <c r="BG844" s="194">
        <f>IF(N844="zákl. přenesená",J844,0)</f>
        <v>0</v>
      </c>
      <c r="BH844" s="194">
        <f>IF(N844="sníž. přenesená",J844,0)</f>
        <v>0</v>
      </c>
      <c r="BI844" s="194">
        <f>IF(N844="nulová",J844,0)</f>
        <v>0</v>
      </c>
      <c r="BJ844" s="20" t="s">
        <v>80</v>
      </c>
      <c r="BK844" s="194">
        <f>ROUND(I844*H844,2)</f>
        <v>0</v>
      </c>
      <c r="BL844" s="20" t="s">
        <v>341</v>
      </c>
      <c r="BM844" s="193" t="s">
        <v>1096</v>
      </c>
    </row>
    <row r="845" spans="1:65" s="2" customFormat="1">
      <c r="A845" s="37"/>
      <c r="B845" s="38"/>
      <c r="C845" s="39"/>
      <c r="D845" s="195" t="s">
        <v>230</v>
      </c>
      <c r="E845" s="39"/>
      <c r="F845" s="196" t="s">
        <v>1097</v>
      </c>
      <c r="G845" s="39"/>
      <c r="H845" s="39"/>
      <c r="I845" s="197"/>
      <c r="J845" s="39"/>
      <c r="K845" s="39"/>
      <c r="L845" s="42"/>
      <c r="M845" s="198"/>
      <c r="N845" s="199"/>
      <c r="O845" s="67"/>
      <c r="P845" s="67"/>
      <c r="Q845" s="67"/>
      <c r="R845" s="67"/>
      <c r="S845" s="67"/>
      <c r="T845" s="68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T845" s="20" t="s">
        <v>230</v>
      </c>
      <c r="AU845" s="20" t="s">
        <v>82</v>
      </c>
    </row>
    <row r="846" spans="1:65" s="2" customFormat="1">
      <c r="A846" s="37"/>
      <c r="B846" s="38"/>
      <c r="C846" s="39"/>
      <c r="D846" s="200" t="s">
        <v>232</v>
      </c>
      <c r="E846" s="39"/>
      <c r="F846" s="201" t="s">
        <v>1098</v>
      </c>
      <c r="G846" s="39"/>
      <c r="H846" s="39"/>
      <c r="I846" s="197"/>
      <c r="J846" s="39"/>
      <c r="K846" s="39"/>
      <c r="L846" s="42"/>
      <c r="M846" s="198"/>
      <c r="N846" s="199"/>
      <c r="O846" s="67"/>
      <c r="P846" s="67"/>
      <c r="Q846" s="67"/>
      <c r="R846" s="67"/>
      <c r="S846" s="67"/>
      <c r="T846" s="68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T846" s="20" t="s">
        <v>232</v>
      </c>
      <c r="AU846" s="20" t="s">
        <v>82</v>
      </c>
    </row>
    <row r="847" spans="1:65" s="2" customFormat="1" ht="24.2" customHeight="1">
      <c r="A847" s="37"/>
      <c r="B847" s="38"/>
      <c r="C847" s="182" t="s">
        <v>1099</v>
      </c>
      <c r="D847" s="182" t="s">
        <v>223</v>
      </c>
      <c r="E847" s="183" t="s">
        <v>1100</v>
      </c>
      <c r="F847" s="184" t="s">
        <v>1101</v>
      </c>
      <c r="G847" s="185" t="s">
        <v>267</v>
      </c>
      <c r="H847" s="186">
        <v>1.4999999999999999E-2</v>
      </c>
      <c r="I847" s="187"/>
      <c r="J847" s="188">
        <f>ROUND(I847*H847,2)</f>
        <v>0</v>
      </c>
      <c r="K847" s="184" t="s">
        <v>227</v>
      </c>
      <c r="L847" s="42"/>
      <c r="M847" s="189" t="s">
        <v>19</v>
      </c>
      <c r="N847" s="190" t="s">
        <v>43</v>
      </c>
      <c r="O847" s="67"/>
      <c r="P847" s="191">
        <f>O847*H847</f>
        <v>0</v>
      </c>
      <c r="Q847" s="191">
        <v>0</v>
      </c>
      <c r="R847" s="191">
        <f>Q847*H847</f>
        <v>0</v>
      </c>
      <c r="S847" s="191">
        <v>0</v>
      </c>
      <c r="T847" s="192">
        <f>S847*H847</f>
        <v>0</v>
      </c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R847" s="193" t="s">
        <v>341</v>
      </c>
      <c r="AT847" s="193" t="s">
        <v>223</v>
      </c>
      <c r="AU847" s="193" t="s">
        <v>82</v>
      </c>
      <c r="AY847" s="20" t="s">
        <v>221</v>
      </c>
      <c r="BE847" s="194">
        <f>IF(N847="základní",J847,0)</f>
        <v>0</v>
      </c>
      <c r="BF847" s="194">
        <f>IF(N847="snížená",J847,0)</f>
        <v>0</v>
      </c>
      <c r="BG847" s="194">
        <f>IF(N847="zákl. přenesená",J847,0)</f>
        <v>0</v>
      </c>
      <c r="BH847" s="194">
        <f>IF(N847="sníž. přenesená",J847,0)</f>
        <v>0</v>
      </c>
      <c r="BI847" s="194">
        <f>IF(N847="nulová",J847,0)</f>
        <v>0</v>
      </c>
      <c r="BJ847" s="20" t="s">
        <v>80</v>
      </c>
      <c r="BK847" s="194">
        <f>ROUND(I847*H847,2)</f>
        <v>0</v>
      </c>
      <c r="BL847" s="20" t="s">
        <v>341</v>
      </c>
      <c r="BM847" s="193" t="s">
        <v>1102</v>
      </c>
    </row>
    <row r="848" spans="1:65" s="2" customFormat="1" ht="29.25">
      <c r="A848" s="37"/>
      <c r="B848" s="38"/>
      <c r="C848" s="39"/>
      <c r="D848" s="195" t="s">
        <v>230</v>
      </c>
      <c r="E848" s="39"/>
      <c r="F848" s="196" t="s">
        <v>1103</v>
      </c>
      <c r="G848" s="39"/>
      <c r="H848" s="39"/>
      <c r="I848" s="197"/>
      <c r="J848" s="39"/>
      <c r="K848" s="39"/>
      <c r="L848" s="42"/>
      <c r="M848" s="198"/>
      <c r="N848" s="199"/>
      <c r="O848" s="67"/>
      <c r="P848" s="67"/>
      <c r="Q848" s="67"/>
      <c r="R848" s="67"/>
      <c r="S848" s="67"/>
      <c r="T848" s="68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T848" s="20" t="s">
        <v>230</v>
      </c>
      <c r="AU848" s="20" t="s">
        <v>82</v>
      </c>
    </row>
    <row r="849" spans="1:65" s="2" customFormat="1">
      <c r="A849" s="37"/>
      <c r="B849" s="38"/>
      <c r="C849" s="39"/>
      <c r="D849" s="200" t="s">
        <v>232</v>
      </c>
      <c r="E849" s="39"/>
      <c r="F849" s="201" t="s">
        <v>1104</v>
      </c>
      <c r="G849" s="39"/>
      <c r="H849" s="39"/>
      <c r="I849" s="197"/>
      <c r="J849" s="39"/>
      <c r="K849" s="39"/>
      <c r="L849" s="42"/>
      <c r="M849" s="198"/>
      <c r="N849" s="199"/>
      <c r="O849" s="67"/>
      <c r="P849" s="67"/>
      <c r="Q849" s="67"/>
      <c r="R849" s="67"/>
      <c r="S849" s="67"/>
      <c r="T849" s="68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T849" s="20" t="s">
        <v>232</v>
      </c>
      <c r="AU849" s="20" t="s">
        <v>82</v>
      </c>
    </row>
    <row r="850" spans="1:65" s="12" customFormat="1" ht="22.9" customHeight="1">
      <c r="B850" s="166"/>
      <c r="C850" s="167"/>
      <c r="D850" s="168" t="s">
        <v>71</v>
      </c>
      <c r="E850" s="180" t="s">
        <v>1105</v>
      </c>
      <c r="F850" s="180" t="s">
        <v>1106</v>
      </c>
      <c r="G850" s="167"/>
      <c r="H850" s="167"/>
      <c r="I850" s="170"/>
      <c r="J850" s="181">
        <f>BK850</f>
        <v>0</v>
      </c>
      <c r="K850" s="167"/>
      <c r="L850" s="172"/>
      <c r="M850" s="173"/>
      <c r="N850" s="174"/>
      <c r="O850" s="174"/>
      <c r="P850" s="175">
        <f>SUM(P851:P857)</f>
        <v>0</v>
      </c>
      <c r="Q850" s="174"/>
      <c r="R850" s="175">
        <f>SUM(R851:R857)</f>
        <v>0</v>
      </c>
      <c r="S850" s="174"/>
      <c r="T850" s="176">
        <f>SUM(T851:T857)</f>
        <v>0</v>
      </c>
      <c r="AR850" s="177" t="s">
        <v>82</v>
      </c>
      <c r="AT850" s="178" t="s">
        <v>71</v>
      </c>
      <c r="AU850" s="178" t="s">
        <v>80</v>
      </c>
      <c r="AY850" s="177" t="s">
        <v>221</v>
      </c>
      <c r="BK850" s="179">
        <f>SUM(BK851:BK857)</f>
        <v>0</v>
      </c>
    </row>
    <row r="851" spans="1:65" s="2" customFormat="1" ht="55.5" customHeight="1">
      <c r="A851" s="37"/>
      <c r="B851" s="38"/>
      <c r="C851" s="234" t="s">
        <v>1107</v>
      </c>
      <c r="D851" s="234" t="s">
        <v>295</v>
      </c>
      <c r="E851" s="235" t="s">
        <v>1108</v>
      </c>
      <c r="F851" s="236" t="s">
        <v>1109</v>
      </c>
      <c r="G851" s="237" t="s">
        <v>336</v>
      </c>
      <c r="H851" s="238">
        <v>1</v>
      </c>
      <c r="I851" s="239"/>
      <c r="J851" s="240">
        <f>ROUND(I851*H851,2)</f>
        <v>0</v>
      </c>
      <c r="K851" s="236" t="s">
        <v>632</v>
      </c>
      <c r="L851" s="241"/>
      <c r="M851" s="242" t="s">
        <v>19</v>
      </c>
      <c r="N851" s="243" t="s">
        <v>43</v>
      </c>
      <c r="O851" s="67"/>
      <c r="P851" s="191">
        <f>O851*H851</f>
        <v>0</v>
      </c>
      <c r="Q851" s="191">
        <v>0</v>
      </c>
      <c r="R851" s="191">
        <f>Q851*H851</f>
        <v>0</v>
      </c>
      <c r="S851" s="191">
        <v>0</v>
      </c>
      <c r="T851" s="192">
        <f>S851*H851</f>
        <v>0</v>
      </c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R851" s="193" t="s">
        <v>279</v>
      </c>
      <c r="AT851" s="193" t="s">
        <v>295</v>
      </c>
      <c r="AU851" s="193" t="s">
        <v>82</v>
      </c>
      <c r="AY851" s="20" t="s">
        <v>221</v>
      </c>
      <c r="BE851" s="194">
        <f>IF(N851="základní",J851,0)</f>
        <v>0</v>
      </c>
      <c r="BF851" s="194">
        <f>IF(N851="snížená",J851,0)</f>
        <v>0</v>
      </c>
      <c r="BG851" s="194">
        <f>IF(N851="zákl. přenesená",J851,0)</f>
        <v>0</v>
      </c>
      <c r="BH851" s="194">
        <f>IF(N851="sníž. přenesená",J851,0)</f>
        <v>0</v>
      </c>
      <c r="BI851" s="194">
        <f>IF(N851="nulová",J851,0)</f>
        <v>0</v>
      </c>
      <c r="BJ851" s="20" t="s">
        <v>80</v>
      </c>
      <c r="BK851" s="194">
        <f>ROUND(I851*H851,2)</f>
        <v>0</v>
      </c>
      <c r="BL851" s="20" t="s">
        <v>228</v>
      </c>
      <c r="BM851" s="193" t="s">
        <v>1110</v>
      </c>
    </row>
    <row r="852" spans="1:65" s="2" customFormat="1" ht="29.25">
      <c r="A852" s="37"/>
      <c r="B852" s="38"/>
      <c r="C852" s="39"/>
      <c r="D852" s="195" t="s">
        <v>230</v>
      </c>
      <c r="E852" s="39"/>
      <c r="F852" s="196" t="s">
        <v>1109</v>
      </c>
      <c r="G852" s="39"/>
      <c r="H852" s="39"/>
      <c r="I852" s="197"/>
      <c r="J852" s="39"/>
      <c r="K852" s="39"/>
      <c r="L852" s="42"/>
      <c r="M852" s="198"/>
      <c r="N852" s="199"/>
      <c r="O852" s="67"/>
      <c r="P852" s="67"/>
      <c r="Q852" s="67"/>
      <c r="R852" s="67"/>
      <c r="S852" s="67"/>
      <c r="T852" s="68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T852" s="20" t="s">
        <v>230</v>
      </c>
      <c r="AU852" s="20" t="s">
        <v>82</v>
      </c>
    </row>
    <row r="853" spans="1:65" s="2" customFormat="1" ht="55.5" customHeight="1">
      <c r="A853" s="37"/>
      <c r="B853" s="38"/>
      <c r="C853" s="234" t="s">
        <v>1111</v>
      </c>
      <c r="D853" s="234" t="s">
        <v>295</v>
      </c>
      <c r="E853" s="235" t="s">
        <v>1112</v>
      </c>
      <c r="F853" s="236" t="s">
        <v>1113</v>
      </c>
      <c r="G853" s="237" t="s">
        <v>336</v>
      </c>
      <c r="H853" s="238">
        <v>2</v>
      </c>
      <c r="I853" s="239"/>
      <c r="J853" s="240">
        <f>ROUND(I853*H853,2)</f>
        <v>0</v>
      </c>
      <c r="K853" s="236" t="s">
        <v>632</v>
      </c>
      <c r="L853" s="241"/>
      <c r="M853" s="242" t="s">
        <v>19</v>
      </c>
      <c r="N853" s="243" t="s">
        <v>43</v>
      </c>
      <c r="O853" s="67"/>
      <c r="P853" s="191">
        <f>O853*H853</f>
        <v>0</v>
      </c>
      <c r="Q853" s="191">
        <v>0</v>
      </c>
      <c r="R853" s="191">
        <f>Q853*H853</f>
        <v>0</v>
      </c>
      <c r="S853" s="191">
        <v>0</v>
      </c>
      <c r="T853" s="192">
        <f>S853*H853</f>
        <v>0</v>
      </c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R853" s="193" t="s">
        <v>279</v>
      </c>
      <c r="AT853" s="193" t="s">
        <v>295</v>
      </c>
      <c r="AU853" s="193" t="s">
        <v>82</v>
      </c>
      <c r="AY853" s="20" t="s">
        <v>221</v>
      </c>
      <c r="BE853" s="194">
        <f>IF(N853="základní",J853,0)</f>
        <v>0</v>
      </c>
      <c r="BF853" s="194">
        <f>IF(N853="snížená",J853,0)</f>
        <v>0</v>
      </c>
      <c r="BG853" s="194">
        <f>IF(N853="zákl. přenesená",J853,0)</f>
        <v>0</v>
      </c>
      <c r="BH853" s="194">
        <f>IF(N853="sníž. přenesená",J853,0)</f>
        <v>0</v>
      </c>
      <c r="BI853" s="194">
        <f>IF(N853="nulová",J853,0)</f>
        <v>0</v>
      </c>
      <c r="BJ853" s="20" t="s">
        <v>80</v>
      </c>
      <c r="BK853" s="194">
        <f>ROUND(I853*H853,2)</f>
        <v>0</v>
      </c>
      <c r="BL853" s="20" t="s">
        <v>228</v>
      </c>
      <c r="BM853" s="193" t="s">
        <v>1114</v>
      </c>
    </row>
    <row r="854" spans="1:65" s="2" customFormat="1" ht="29.25">
      <c r="A854" s="37"/>
      <c r="B854" s="38"/>
      <c r="C854" s="39"/>
      <c r="D854" s="195" t="s">
        <v>230</v>
      </c>
      <c r="E854" s="39"/>
      <c r="F854" s="196" t="s">
        <v>1113</v>
      </c>
      <c r="G854" s="39"/>
      <c r="H854" s="39"/>
      <c r="I854" s="197"/>
      <c r="J854" s="39"/>
      <c r="K854" s="39"/>
      <c r="L854" s="42"/>
      <c r="M854" s="198"/>
      <c r="N854" s="199"/>
      <c r="O854" s="67"/>
      <c r="P854" s="67"/>
      <c r="Q854" s="67"/>
      <c r="R854" s="67"/>
      <c r="S854" s="67"/>
      <c r="T854" s="68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T854" s="20" t="s">
        <v>230</v>
      </c>
      <c r="AU854" s="20" t="s">
        <v>82</v>
      </c>
    </row>
    <row r="855" spans="1:65" s="2" customFormat="1" ht="24.2" customHeight="1">
      <c r="A855" s="37"/>
      <c r="B855" s="38"/>
      <c r="C855" s="182" t="s">
        <v>1115</v>
      </c>
      <c r="D855" s="182" t="s">
        <v>223</v>
      </c>
      <c r="E855" s="183" t="s">
        <v>1116</v>
      </c>
      <c r="F855" s="184" t="s">
        <v>1117</v>
      </c>
      <c r="G855" s="185" t="s">
        <v>267</v>
      </c>
      <c r="H855" s="186">
        <v>1.4999999999999999E-2</v>
      </c>
      <c r="I855" s="187"/>
      <c r="J855" s="188">
        <f>ROUND(I855*H855,2)</f>
        <v>0</v>
      </c>
      <c r="K855" s="184" t="s">
        <v>227</v>
      </c>
      <c r="L855" s="42"/>
      <c r="M855" s="189" t="s">
        <v>19</v>
      </c>
      <c r="N855" s="190" t="s">
        <v>43</v>
      </c>
      <c r="O855" s="67"/>
      <c r="P855" s="191">
        <f>O855*H855</f>
        <v>0</v>
      </c>
      <c r="Q855" s="191">
        <v>0</v>
      </c>
      <c r="R855" s="191">
        <f>Q855*H855</f>
        <v>0</v>
      </c>
      <c r="S855" s="191">
        <v>0</v>
      </c>
      <c r="T855" s="192">
        <f>S855*H855</f>
        <v>0</v>
      </c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R855" s="193" t="s">
        <v>341</v>
      </c>
      <c r="AT855" s="193" t="s">
        <v>223</v>
      </c>
      <c r="AU855" s="193" t="s">
        <v>82</v>
      </c>
      <c r="AY855" s="20" t="s">
        <v>221</v>
      </c>
      <c r="BE855" s="194">
        <f>IF(N855="základní",J855,0)</f>
        <v>0</v>
      </c>
      <c r="BF855" s="194">
        <f>IF(N855="snížená",J855,0)</f>
        <v>0</v>
      </c>
      <c r="BG855" s="194">
        <f>IF(N855="zákl. přenesená",J855,0)</f>
        <v>0</v>
      </c>
      <c r="BH855" s="194">
        <f>IF(N855="sníž. přenesená",J855,0)</f>
        <v>0</v>
      </c>
      <c r="BI855" s="194">
        <f>IF(N855="nulová",J855,0)</f>
        <v>0</v>
      </c>
      <c r="BJ855" s="20" t="s">
        <v>80</v>
      </c>
      <c r="BK855" s="194">
        <f>ROUND(I855*H855,2)</f>
        <v>0</v>
      </c>
      <c r="BL855" s="20" t="s">
        <v>341</v>
      </c>
      <c r="BM855" s="193" t="s">
        <v>1118</v>
      </c>
    </row>
    <row r="856" spans="1:65" s="2" customFormat="1" ht="29.25">
      <c r="A856" s="37"/>
      <c r="B856" s="38"/>
      <c r="C856" s="39"/>
      <c r="D856" s="195" t="s">
        <v>230</v>
      </c>
      <c r="E856" s="39"/>
      <c r="F856" s="196" t="s">
        <v>1119</v>
      </c>
      <c r="G856" s="39"/>
      <c r="H856" s="39"/>
      <c r="I856" s="197"/>
      <c r="J856" s="39"/>
      <c r="K856" s="39"/>
      <c r="L856" s="42"/>
      <c r="M856" s="198"/>
      <c r="N856" s="199"/>
      <c r="O856" s="67"/>
      <c r="P856" s="67"/>
      <c r="Q856" s="67"/>
      <c r="R856" s="67"/>
      <c r="S856" s="67"/>
      <c r="T856" s="68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T856" s="20" t="s">
        <v>230</v>
      </c>
      <c r="AU856" s="20" t="s">
        <v>82</v>
      </c>
    </row>
    <row r="857" spans="1:65" s="2" customFormat="1">
      <c r="A857" s="37"/>
      <c r="B857" s="38"/>
      <c r="C857" s="39"/>
      <c r="D857" s="200" t="s">
        <v>232</v>
      </c>
      <c r="E857" s="39"/>
      <c r="F857" s="201" t="s">
        <v>1120</v>
      </c>
      <c r="G857" s="39"/>
      <c r="H857" s="39"/>
      <c r="I857" s="197"/>
      <c r="J857" s="39"/>
      <c r="K857" s="39"/>
      <c r="L857" s="42"/>
      <c r="M857" s="198"/>
      <c r="N857" s="199"/>
      <c r="O857" s="67"/>
      <c r="P857" s="67"/>
      <c r="Q857" s="67"/>
      <c r="R857" s="67"/>
      <c r="S857" s="67"/>
      <c r="T857" s="68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T857" s="20" t="s">
        <v>232</v>
      </c>
      <c r="AU857" s="20" t="s">
        <v>82</v>
      </c>
    </row>
    <row r="858" spans="1:65" s="12" customFormat="1" ht="22.9" customHeight="1">
      <c r="B858" s="166"/>
      <c r="C858" s="167"/>
      <c r="D858" s="168" t="s">
        <v>71</v>
      </c>
      <c r="E858" s="180" t="s">
        <v>1121</v>
      </c>
      <c r="F858" s="180" t="s">
        <v>1122</v>
      </c>
      <c r="G858" s="167"/>
      <c r="H858" s="167"/>
      <c r="I858" s="170"/>
      <c r="J858" s="181">
        <f>BK858</f>
        <v>0</v>
      </c>
      <c r="K858" s="167"/>
      <c r="L858" s="172"/>
      <c r="M858" s="173"/>
      <c r="N858" s="174"/>
      <c r="O858" s="174"/>
      <c r="P858" s="175">
        <f>SUM(P859:P927)</f>
        <v>0</v>
      </c>
      <c r="Q858" s="174"/>
      <c r="R858" s="175">
        <f>SUM(R859:R927)</f>
        <v>1.9820299999999999E-2</v>
      </c>
      <c r="S858" s="174"/>
      <c r="T858" s="176">
        <f>SUM(T859:T927)</f>
        <v>0</v>
      </c>
      <c r="AR858" s="177" t="s">
        <v>82</v>
      </c>
      <c r="AT858" s="178" t="s">
        <v>71</v>
      </c>
      <c r="AU858" s="178" t="s">
        <v>80</v>
      </c>
      <c r="AY858" s="177" t="s">
        <v>221</v>
      </c>
      <c r="BK858" s="179">
        <f>SUM(BK859:BK927)</f>
        <v>0</v>
      </c>
    </row>
    <row r="859" spans="1:65" s="2" customFormat="1" ht="24.2" customHeight="1">
      <c r="A859" s="37"/>
      <c r="B859" s="38"/>
      <c r="C859" s="182" t="s">
        <v>1123</v>
      </c>
      <c r="D859" s="182" t="s">
        <v>223</v>
      </c>
      <c r="E859" s="183" t="s">
        <v>1124</v>
      </c>
      <c r="F859" s="184" t="s">
        <v>1125</v>
      </c>
      <c r="G859" s="185" t="s">
        <v>336</v>
      </c>
      <c r="H859" s="186">
        <v>2</v>
      </c>
      <c r="I859" s="187"/>
      <c r="J859" s="188">
        <f>ROUND(I859*H859,2)</f>
        <v>0</v>
      </c>
      <c r="K859" s="184" t="s">
        <v>227</v>
      </c>
      <c r="L859" s="42"/>
      <c r="M859" s="189" t="s">
        <v>19</v>
      </c>
      <c r="N859" s="190" t="s">
        <v>43</v>
      </c>
      <c r="O859" s="67"/>
      <c r="P859" s="191">
        <f>O859*H859</f>
        <v>0</v>
      </c>
      <c r="Q859" s="191">
        <v>0</v>
      </c>
      <c r="R859" s="191">
        <f>Q859*H859</f>
        <v>0</v>
      </c>
      <c r="S859" s="191">
        <v>0</v>
      </c>
      <c r="T859" s="192">
        <f>S859*H859</f>
        <v>0</v>
      </c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R859" s="193" t="s">
        <v>341</v>
      </c>
      <c r="AT859" s="193" t="s">
        <v>223</v>
      </c>
      <c r="AU859" s="193" t="s">
        <v>82</v>
      </c>
      <c r="AY859" s="20" t="s">
        <v>221</v>
      </c>
      <c r="BE859" s="194">
        <f>IF(N859="základní",J859,0)</f>
        <v>0</v>
      </c>
      <c r="BF859" s="194">
        <f>IF(N859="snížená",J859,0)</f>
        <v>0</v>
      </c>
      <c r="BG859" s="194">
        <f>IF(N859="zákl. přenesená",J859,0)</f>
        <v>0</v>
      </c>
      <c r="BH859" s="194">
        <f>IF(N859="sníž. přenesená",J859,0)</f>
        <v>0</v>
      </c>
      <c r="BI859" s="194">
        <f>IF(N859="nulová",J859,0)</f>
        <v>0</v>
      </c>
      <c r="BJ859" s="20" t="s">
        <v>80</v>
      </c>
      <c r="BK859" s="194">
        <f>ROUND(I859*H859,2)</f>
        <v>0</v>
      </c>
      <c r="BL859" s="20" t="s">
        <v>341</v>
      </c>
      <c r="BM859" s="193" t="s">
        <v>1126</v>
      </c>
    </row>
    <row r="860" spans="1:65" s="2" customFormat="1" ht="19.5">
      <c r="A860" s="37"/>
      <c r="B860" s="38"/>
      <c r="C860" s="39"/>
      <c r="D860" s="195" t="s">
        <v>230</v>
      </c>
      <c r="E860" s="39"/>
      <c r="F860" s="196" t="s">
        <v>1127</v>
      </c>
      <c r="G860" s="39"/>
      <c r="H860" s="39"/>
      <c r="I860" s="197"/>
      <c r="J860" s="39"/>
      <c r="K860" s="39"/>
      <c r="L860" s="42"/>
      <c r="M860" s="198"/>
      <c r="N860" s="199"/>
      <c r="O860" s="67"/>
      <c r="P860" s="67"/>
      <c r="Q860" s="67"/>
      <c r="R860" s="67"/>
      <c r="S860" s="67"/>
      <c r="T860" s="68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T860" s="20" t="s">
        <v>230</v>
      </c>
      <c r="AU860" s="20" t="s">
        <v>82</v>
      </c>
    </row>
    <row r="861" spans="1:65" s="2" customFormat="1">
      <c r="A861" s="37"/>
      <c r="B861" s="38"/>
      <c r="C861" s="39"/>
      <c r="D861" s="200" t="s">
        <v>232</v>
      </c>
      <c r="E861" s="39"/>
      <c r="F861" s="201" t="s">
        <v>1128</v>
      </c>
      <c r="G861" s="39"/>
      <c r="H861" s="39"/>
      <c r="I861" s="197"/>
      <c r="J861" s="39"/>
      <c r="K861" s="39"/>
      <c r="L861" s="42"/>
      <c r="M861" s="198"/>
      <c r="N861" s="199"/>
      <c r="O861" s="67"/>
      <c r="P861" s="67"/>
      <c r="Q861" s="67"/>
      <c r="R861" s="67"/>
      <c r="S861" s="67"/>
      <c r="T861" s="68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T861" s="20" t="s">
        <v>232</v>
      </c>
      <c r="AU861" s="20" t="s">
        <v>82</v>
      </c>
    </row>
    <row r="862" spans="1:65" s="13" customFormat="1">
      <c r="B862" s="202"/>
      <c r="C862" s="203"/>
      <c r="D862" s="195" t="s">
        <v>234</v>
      </c>
      <c r="E862" s="204" t="s">
        <v>19</v>
      </c>
      <c r="F862" s="205" t="s">
        <v>1129</v>
      </c>
      <c r="G862" s="203"/>
      <c r="H862" s="206">
        <v>2</v>
      </c>
      <c r="I862" s="207"/>
      <c r="J862" s="203"/>
      <c r="K862" s="203"/>
      <c r="L862" s="208"/>
      <c r="M862" s="209"/>
      <c r="N862" s="210"/>
      <c r="O862" s="210"/>
      <c r="P862" s="210"/>
      <c r="Q862" s="210"/>
      <c r="R862" s="210"/>
      <c r="S862" s="210"/>
      <c r="T862" s="211"/>
      <c r="AT862" s="212" t="s">
        <v>234</v>
      </c>
      <c r="AU862" s="212" t="s">
        <v>82</v>
      </c>
      <c r="AV862" s="13" t="s">
        <v>82</v>
      </c>
      <c r="AW862" s="13" t="s">
        <v>33</v>
      </c>
      <c r="AX862" s="13" t="s">
        <v>80</v>
      </c>
      <c r="AY862" s="212" t="s">
        <v>221</v>
      </c>
    </row>
    <row r="863" spans="1:65" s="2" customFormat="1" ht="24.2" customHeight="1">
      <c r="A863" s="37"/>
      <c r="B863" s="38"/>
      <c r="C863" s="234" t="s">
        <v>1130</v>
      </c>
      <c r="D863" s="234" t="s">
        <v>295</v>
      </c>
      <c r="E863" s="235" t="s">
        <v>1131</v>
      </c>
      <c r="F863" s="236" t="s">
        <v>1132</v>
      </c>
      <c r="G863" s="237" t="s">
        <v>336</v>
      </c>
      <c r="H863" s="238">
        <v>2</v>
      </c>
      <c r="I863" s="239"/>
      <c r="J863" s="240">
        <f>ROUND(I863*H863,2)</f>
        <v>0</v>
      </c>
      <c r="K863" s="236" t="s">
        <v>227</v>
      </c>
      <c r="L863" s="241"/>
      <c r="M863" s="242" t="s">
        <v>19</v>
      </c>
      <c r="N863" s="243" t="s">
        <v>43</v>
      </c>
      <c r="O863" s="67"/>
      <c r="P863" s="191">
        <f>O863*H863</f>
        <v>0</v>
      </c>
      <c r="Q863" s="191">
        <v>4.4000000000000002E-4</v>
      </c>
      <c r="R863" s="191">
        <f>Q863*H863</f>
        <v>8.8000000000000003E-4</v>
      </c>
      <c r="S863" s="191">
        <v>0</v>
      </c>
      <c r="T863" s="192">
        <f>S863*H863</f>
        <v>0</v>
      </c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R863" s="193" t="s">
        <v>484</v>
      </c>
      <c r="AT863" s="193" t="s">
        <v>295</v>
      </c>
      <c r="AU863" s="193" t="s">
        <v>82</v>
      </c>
      <c r="AY863" s="20" t="s">
        <v>221</v>
      </c>
      <c r="BE863" s="194">
        <f>IF(N863="základní",J863,0)</f>
        <v>0</v>
      </c>
      <c r="BF863" s="194">
        <f>IF(N863="snížená",J863,0)</f>
        <v>0</v>
      </c>
      <c r="BG863" s="194">
        <f>IF(N863="zákl. přenesená",J863,0)</f>
        <v>0</v>
      </c>
      <c r="BH863" s="194">
        <f>IF(N863="sníž. přenesená",J863,0)</f>
        <v>0</v>
      </c>
      <c r="BI863" s="194">
        <f>IF(N863="nulová",J863,0)</f>
        <v>0</v>
      </c>
      <c r="BJ863" s="20" t="s">
        <v>80</v>
      </c>
      <c r="BK863" s="194">
        <f>ROUND(I863*H863,2)</f>
        <v>0</v>
      </c>
      <c r="BL863" s="20" t="s">
        <v>341</v>
      </c>
      <c r="BM863" s="193" t="s">
        <v>1133</v>
      </c>
    </row>
    <row r="864" spans="1:65" s="2" customFormat="1">
      <c r="A864" s="37"/>
      <c r="B864" s="38"/>
      <c r="C864" s="39"/>
      <c r="D864" s="195" t="s">
        <v>230</v>
      </c>
      <c r="E864" s="39"/>
      <c r="F864" s="196" t="s">
        <v>1132</v>
      </c>
      <c r="G864" s="39"/>
      <c r="H864" s="39"/>
      <c r="I864" s="197"/>
      <c r="J864" s="39"/>
      <c r="K864" s="39"/>
      <c r="L864" s="42"/>
      <c r="M864" s="198"/>
      <c r="N864" s="199"/>
      <c r="O864" s="67"/>
      <c r="P864" s="67"/>
      <c r="Q864" s="67"/>
      <c r="R864" s="67"/>
      <c r="S864" s="67"/>
      <c r="T864" s="68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T864" s="20" t="s">
        <v>230</v>
      </c>
      <c r="AU864" s="20" t="s">
        <v>82</v>
      </c>
    </row>
    <row r="865" spans="1:65" s="2" customFormat="1" ht="24.2" customHeight="1">
      <c r="A865" s="37"/>
      <c r="B865" s="38"/>
      <c r="C865" s="182" t="s">
        <v>1134</v>
      </c>
      <c r="D865" s="182" t="s">
        <v>223</v>
      </c>
      <c r="E865" s="183" t="s">
        <v>1135</v>
      </c>
      <c r="F865" s="184" t="s">
        <v>1136</v>
      </c>
      <c r="G865" s="185" t="s">
        <v>336</v>
      </c>
      <c r="H865" s="186">
        <v>1</v>
      </c>
      <c r="I865" s="187"/>
      <c r="J865" s="188">
        <f>ROUND(I865*H865,2)</f>
        <v>0</v>
      </c>
      <c r="K865" s="184" t="s">
        <v>227</v>
      </c>
      <c r="L865" s="42"/>
      <c r="M865" s="189" t="s">
        <v>19</v>
      </c>
      <c r="N865" s="190" t="s">
        <v>43</v>
      </c>
      <c r="O865" s="67"/>
      <c r="P865" s="191">
        <f>O865*H865</f>
        <v>0</v>
      </c>
      <c r="Q865" s="191">
        <v>0</v>
      </c>
      <c r="R865" s="191">
        <f>Q865*H865</f>
        <v>0</v>
      </c>
      <c r="S865" s="191">
        <v>0</v>
      </c>
      <c r="T865" s="192">
        <f>S865*H865</f>
        <v>0</v>
      </c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R865" s="193" t="s">
        <v>341</v>
      </c>
      <c r="AT865" s="193" t="s">
        <v>223</v>
      </c>
      <c r="AU865" s="193" t="s">
        <v>82</v>
      </c>
      <c r="AY865" s="20" t="s">
        <v>221</v>
      </c>
      <c r="BE865" s="194">
        <f>IF(N865="základní",J865,0)</f>
        <v>0</v>
      </c>
      <c r="BF865" s="194">
        <f>IF(N865="snížená",J865,0)</f>
        <v>0</v>
      </c>
      <c r="BG865" s="194">
        <f>IF(N865="zákl. přenesená",J865,0)</f>
        <v>0</v>
      </c>
      <c r="BH865" s="194">
        <f>IF(N865="sníž. přenesená",J865,0)</f>
        <v>0</v>
      </c>
      <c r="BI865" s="194">
        <f>IF(N865="nulová",J865,0)</f>
        <v>0</v>
      </c>
      <c r="BJ865" s="20" t="s">
        <v>80</v>
      </c>
      <c r="BK865" s="194">
        <f>ROUND(I865*H865,2)</f>
        <v>0</v>
      </c>
      <c r="BL865" s="20" t="s">
        <v>341</v>
      </c>
      <c r="BM865" s="193" t="s">
        <v>1137</v>
      </c>
    </row>
    <row r="866" spans="1:65" s="2" customFormat="1" ht="19.5">
      <c r="A866" s="37"/>
      <c r="B866" s="38"/>
      <c r="C866" s="39"/>
      <c r="D866" s="195" t="s">
        <v>230</v>
      </c>
      <c r="E866" s="39"/>
      <c r="F866" s="196" t="s">
        <v>1138</v>
      </c>
      <c r="G866" s="39"/>
      <c r="H866" s="39"/>
      <c r="I866" s="197"/>
      <c r="J866" s="39"/>
      <c r="K866" s="39"/>
      <c r="L866" s="42"/>
      <c r="M866" s="198"/>
      <c r="N866" s="199"/>
      <c r="O866" s="67"/>
      <c r="P866" s="67"/>
      <c r="Q866" s="67"/>
      <c r="R866" s="67"/>
      <c r="S866" s="67"/>
      <c r="T866" s="68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T866" s="20" t="s">
        <v>230</v>
      </c>
      <c r="AU866" s="20" t="s">
        <v>82</v>
      </c>
    </row>
    <row r="867" spans="1:65" s="2" customFormat="1">
      <c r="A867" s="37"/>
      <c r="B867" s="38"/>
      <c r="C867" s="39"/>
      <c r="D867" s="200" t="s">
        <v>232</v>
      </c>
      <c r="E867" s="39"/>
      <c r="F867" s="201" t="s">
        <v>1139</v>
      </c>
      <c r="G867" s="39"/>
      <c r="H867" s="39"/>
      <c r="I867" s="197"/>
      <c r="J867" s="39"/>
      <c r="K867" s="39"/>
      <c r="L867" s="42"/>
      <c r="M867" s="198"/>
      <c r="N867" s="199"/>
      <c r="O867" s="67"/>
      <c r="P867" s="67"/>
      <c r="Q867" s="67"/>
      <c r="R867" s="67"/>
      <c r="S867" s="67"/>
      <c r="T867" s="68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T867" s="20" t="s">
        <v>232</v>
      </c>
      <c r="AU867" s="20" t="s">
        <v>82</v>
      </c>
    </row>
    <row r="868" spans="1:65" s="13" customFormat="1">
      <c r="B868" s="202"/>
      <c r="C868" s="203"/>
      <c r="D868" s="195" t="s">
        <v>234</v>
      </c>
      <c r="E868" s="204" t="s">
        <v>19</v>
      </c>
      <c r="F868" s="205" t="s">
        <v>1140</v>
      </c>
      <c r="G868" s="203"/>
      <c r="H868" s="206">
        <v>1</v>
      </c>
      <c r="I868" s="207"/>
      <c r="J868" s="203"/>
      <c r="K868" s="203"/>
      <c r="L868" s="208"/>
      <c r="M868" s="209"/>
      <c r="N868" s="210"/>
      <c r="O868" s="210"/>
      <c r="P868" s="210"/>
      <c r="Q868" s="210"/>
      <c r="R868" s="210"/>
      <c r="S868" s="210"/>
      <c r="T868" s="211"/>
      <c r="AT868" s="212" t="s">
        <v>234</v>
      </c>
      <c r="AU868" s="212" t="s">
        <v>82</v>
      </c>
      <c r="AV868" s="13" t="s">
        <v>82</v>
      </c>
      <c r="AW868" s="13" t="s">
        <v>33</v>
      </c>
      <c r="AX868" s="13" t="s">
        <v>72</v>
      </c>
      <c r="AY868" s="212" t="s">
        <v>221</v>
      </c>
    </row>
    <row r="869" spans="1:65" s="15" customFormat="1">
      <c r="B869" s="223"/>
      <c r="C869" s="224"/>
      <c r="D869" s="195" t="s">
        <v>234</v>
      </c>
      <c r="E869" s="225" t="s">
        <v>19</v>
      </c>
      <c r="F869" s="226" t="s">
        <v>243</v>
      </c>
      <c r="G869" s="224"/>
      <c r="H869" s="227">
        <v>1</v>
      </c>
      <c r="I869" s="228"/>
      <c r="J869" s="224"/>
      <c r="K869" s="224"/>
      <c r="L869" s="229"/>
      <c r="M869" s="230"/>
      <c r="N869" s="231"/>
      <c r="O869" s="231"/>
      <c r="P869" s="231"/>
      <c r="Q869" s="231"/>
      <c r="R869" s="231"/>
      <c r="S869" s="231"/>
      <c r="T869" s="232"/>
      <c r="AT869" s="233" t="s">
        <v>234</v>
      </c>
      <c r="AU869" s="233" t="s">
        <v>82</v>
      </c>
      <c r="AV869" s="15" t="s">
        <v>228</v>
      </c>
      <c r="AW869" s="15" t="s">
        <v>33</v>
      </c>
      <c r="AX869" s="15" t="s">
        <v>80</v>
      </c>
      <c r="AY869" s="233" t="s">
        <v>221</v>
      </c>
    </row>
    <row r="870" spans="1:65" s="2" customFormat="1" ht="24.2" customHeight="1">
      <c r="A870" s="37"/>
      <c r="B870" s="38"/>
      <c r="C870" s="234" t="s">
        <v>1141</v>
      </c>
      <c r="D870" s="234" t="s">
        <v>295</v>
      </c>
      <c r="E870" s="235" t="s">
        <v>1142</v>
      </c>
      <c r="F870" s="236" t="s">
        <v>1143</v>
      </c>
      <c r="G870" s="237" t="s">
        <v>336</v>
      </c>
      <c r="H870" s="238">
        <v>1</v>
      </c>
      <c r="I870" s="239"/>
      <c r="J870" s="240">
        <f>ROUND(I870*H870,2)</f>
        <v>0</v>
      </c>
      <c r="K870" s="236" t="s">
        <v>227</v>
      </c>
      <c r="L870" s="241"/>
      <c r="M870" s="242" t="s">
        <v>19</v>
      </c>
      <c r="N870" s="243" t="s">
        <v>43</v>
      </c>
      <c r="O870" s="67"/>
      <c r="P870" s="191">
        <f>O870*H870</f>
        <v>0</v>
      </c>
      <c r="Q870" s="191">
        <v>5.6999999999999998E-4</v>
      </c>
      <c r="R870" s="191">
        <f>Q870*H870</f>
        <v>5.6999999999999998E-4</v>
      </c>
      <c r="S870" s="191">
        <v>0</v>
      </c>
      <c r="T870" s="192">
        <f>S870*H870</f>
        <v>0</v>
      </c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R870" s="193" t="s">
        <v>484</v>
      </c>
      <c r="AT870" s="193" t="s">
        <v>295</v>
      </c>
      <c r="AU870" s="193" t="s">
        <v>82</v>
      </c>
      <c r="AY870" s="20" t="s">
        <v>221</v>
      </c>
      <c r="BE870" s="194">
        <f>IF(N870="základní",J870,0)</f>
        <v>0</v>
      </c>
      <c r="BF870" s="194">
        <f>IF(N870="snížená",J870,0)</f>
        <v>0</v>
      </c>
      <c r="BG870" s="194">
        <f>IF(N870="zákl. přenesená",J870,0)</f>
        <v>0</v>
      </c>
      <c r="BH870" s="194">
        <f>IF(N870="sníž. přenesená",J870,0)</f>
        <v>0</v>
      </c>
      <c r="BI870" s="194">
        <f>IF(N870="nulová",J870,0)</f>
        <v>0</v>
      </c>
      <c r="BJ870" s="20" t="s">
        <v>80</v>
      </c>
      <c r="BK870" s="194">
        <f>ROUND(I870*H870,2)</f>
        <v>0</v>
      </c>
      <c r="BL870" s="20" t="s">
        <v>341</v>
      </c>
      <c r="BM870" s="193" t="s">
        <v>1144</v>
      </c>
    </row>
    <row r="871" spans="1:65" s="2" customFormat="1" ht="19.5">
      <c r="A871" s="37"/>
      <c r="B871" s="38"/>
      <c r="C871" s="39"/>
      <c r="D871" s="195" t="s">
        <v>230</v>
      </c>
      <c r="E871" s="39"/>
      <c r="F871" s="196" t="s">
        <v>1143</v>
      </c>
      <c r="G871" s="39"/>
      <c r="H871" s="39"/>
      <c r="I871" s="197"/>
      <c r="J871" s="39"/>
      <c r="K871" s="39"/>
      <c r="L871" s="42"/>
      <c r="M871" s="198"/>
      <c r="N871" s="199"/>
      <c r="O871" s="67"/>
      <c r="P871" s="67"/>
      <c r="Q871" s="67"/>
      <c r="R871" s="67"/>
      <c r="S871" s="67"/>
      <c r="T871" s="68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T871" s="20" t="s">
        <v>230</v>
      </c>
      <c r="AU871" s="20" t="s">
        <v>82</v>
      </c>
    </row>
    <row r="872" spans="1:65" s="2" customFormat="1" ht="24.2" customHeight="1">
      <c r="A872" s="37"/>
      <c r="B872" s="38"/>
      <c r="C872" s="182" t="s">
        <v>1145</v>
      </c>
      <c r="D872" s="182" t="s">
        <v>223</v>
      </c>
      <c r="E872" s="183" t="s">
        <v>1146</v>
      </c>
      <c r="F872" s="184" t="s">
        <v>1147</v>
      </c>
      <c r="G872" s="185" t="s">
        <v>336</v>
      </c>
      <c r="H872" s="186">
        <v>2</v>
      </c>
      <c r="I872" s="187"/>
      <c r="J872" s="188">
        <f>ROUND(I872*H872,2)</f>
        <v>0</v>
      </c>
      <c r="K872" s="184" t="s">
        <v>227</v>
      </c>
      <c r="L872" s="42"/>
      <c r="M872" s="189" t="s">
        <v>19</v>
      </c>
      <c r="N872" s="190" t="s">
        <v>43</v>
      </c>
      <c r="O872" s="67"/>
      <c r="P872" s="191">
        <f>O872*H872</f>
        <v>0</v>
      </c>
      <c r="Q872" s="191">
        <v>0</v>
      </c>
      <c r="R872" s="191">
        <f>Q872*H872</f>
        <v>0</v>
      </c>
      <c r="S872" s="191">
        <v>0</v>
      </c>
      <c r="T872" s="192">
        <f>S872*H872</f>
        <v>0</v>
      </c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R872" s="193" t="s">
        <v>341</v>
      </c>
      <c r="AT872" s="193" t="s">
        <v>223</v>
      </c>
      <c r="AU872" s="193" t="s">
        <v>82</v>
      </c>
      <c r="AY872" s="20" t="s">
        <v>221</v>
      </c>
      <c r="BE872" s="194">
        <f>IF(N872="základní",J872,0)</f>
        <v>0</v>
      </c>
      <c r="BF872" s="194">
        <f>IF(N872="snížená",J872,0)</f>
        <v>0</v>
      </c>
      <c r="BG872" s="194">
        <f>IF(N872="zákl. přenesená",J872,0)</f>
        <v>0</v>
      </c>
      <c r="BH872" s="194">
        <f>IF(N872="sníž. přenesená",J872,0)</f>
        <v>0</v>
      </c>
      <c r="BI872" s="194">
        <f>IF(N872="nulová",J872,0)</f>
        <v>0</v>
      </c>
      <c r="BJ872" s="20" t="s">
        <v>80</v>
      </c>
      <c r="BK872" s="194">
        <f>ROUND(I872*H872,2)</f>
        <v>0</v>
      </c>
      <c r="BL872" s="20" t="s">
        <v>341</v>
      </c>
      <c r="BM872" s="193" t="s">
        <v>1148</v>
      </c>
    </row>
    <row r="873" spans="1:65" s="2" customFormat="1" ht="19.5">
      <c r="A873" s="37"/>
      <c r="B873" s="38"/>
      <c r="C873" s="39"/>
      <c r="D873" s="195" t="s">
        <v>230</v>
      </c>
      <c r="E873" s="39"/>
      <c r="F873" s="196" t="s">
        <v>1149</v>
      </c>
      <c r="G873" s="39"/>
      <c r="H873" s="39"/>
      <c r="I873" s="197"/>
      <c r="J873" s="39"/>
      <c r="K873" s="39"/>
      <c r="L873" s="42"/>
      <c r="M873" s="198"/>
      <c r="N873" s="199"/>
      <c r="O873" s="67"/>
      <c r="P873" s="67"/>
      <c r="Q873" s="67"/>
      <c r="R873" s="67"/>
      <c r="S873" s="67"/>
      <c r="T873" s="68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T873" s="20" t="s">
        <v>230</v>
      </c>
      <c r="AU873" s="20" t="s">
        <v>82</v>
      </c>
    </row>
    <row r="874" spans="1:65" s="2" customFormat="1">
      <c r="A874" s="37"/>
      <c r="B874" s="38"/>
      <c r="C874" s="39"/>
      <c r="D874" s="200" t="s">
        <v>232</v>
      </c>
      <c r="E874" s="39"/>
      <c r="F874" s="201" t="s">
        <v>1150</v>
      </c>
      <c r="G874" s="39"/>
      <c r="H874" s="39"/>
      <c r="I874" s="197"/>
      <c r="J874" s="39"/>
      <c r="K874" s="39"/>
      <c r="L874" s="42"/>
      <c r="M874" s="198"/>
      <c r="N874" s="199"/>
      <c r="O874" s="67"/>
      <c r="P874" s="67"/>
      <c r="Q874" s="67"/>
      <c r="R874" s="67"/>
      <c r="S874" s="67"/>
      <c r="T874" s="68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T874" s="20" t="s">
        <v>232</v>
      </c>
      <c r="AU874" s="20" t="s">
        <v>82</v>
      </c>
    </row>
    <row r="875" spans="1:65" s="13" customFormat="1">
      <c r="B875" s="202"/>
      <c r="C875" s="203"/>
      <c r="D875" s="195" t="s">
        <v>234</v>
      </c>
      <c r="E875" s="204" t="s">
        <v>19</v>
      </c>
      <c r="F875" s="205" t="s">
        <v>1151</v>
      </c>
      <c r="G875" s="203"/>
      <c r="H875" s="206">
        <v>2</v>
      </c>
      <c r="I875" s="207"/>
      <c r="J875" s="203"/>
      <c r="K875" s="203"/>
      <c r="L875" s="208"/>
      <c r="M875" s="209"/>
      <c r="N875" s="210"/>
      <c r="O875" s="210"/>
      <c r="P875" s="210"/>
      <c r="Q875" s="210"/>
      <c r="R875" s="210"/>
      <c r="S875" s="210"/>
      <c r="T875" s="211"/>
      <c r="AT875" s="212" t="s">
        <v>234</v>
      </c>
      <c r="AU875" s="212" t="s">
        <v>82</v>
      </c>
      <c r="AV875" s="13" t="s">
        <v>82</v>
      </c>
      <c r="AW875" s="13" t="s">
        <v>33</v>
      </c>
      <c r="AX875" s="13" t="s">
        <v>72</v>
      </c>
      <c r="AY875" s="212" t="s">
        <v>221</v>
      </c>
    </row>
    <row r="876" spans="1:65" s="15" customFormat="1">
      <c r="B876" s="223"/>
      <c r="C876" s="224"/>
      <c r="D876" s="195" t="s">
        <v>234</v>
      </c>
      <c r="E876" s="225" t="s">
        <v>19</v>
      </c>
      <c r="F876" s="226" t="s">
        <v>243</v>
      </c>
      <c r="G876" s="224"/>
      <c r="H876" s="227">
        <v>2</v>
      </c>
      <c r="I876" s="228"/>
      <c r="J876" s="224"/>
      <c r="K876" s="224"/>
      <c r="L876" s="229"/>
      <c r="M876" s="230"/>
      <c r="N876" s="231"/>
      <c r="O876" s="231"/>
      <c r="P876" s="231"/>
      <c r="Q876" s="231"/>
      <c r="R876" s="231"/>
      <c r="S876" s="231"/>
      <c r="T876" s="232"/>
      <c r="AT876" s="233" t="s">
        <v>234</v>
      </c>
      <c r="AU876" s="233" t="s">
        <v>82</v>
      </c>
      <c r="AV876" s="15" t="s">
        <v>228</v>
      </c>
      <c r="AW876" s="15" t="s">
        <v>33</v>
      </c>
      <c r="AX876" s="15" t="s">
        <v>80</v>
      </c>
      <c r="AY876" s="233" t="s">
        <v>221</v>
      </c>
    </row>
    <row r="877" spans="1:65" s="2" customFormat="1" ht="33" customHeight="1">
      <c r="A877" s="37"/>
      <c r="B877" s="38"/>
      <c r="C877" s="234" t="s">
        <v>1152</v>
      </c>
      <c r="D877" s="234" t="s">
        <v>295</v>
      </c>
      <c r="E877" s="235" t="s">
        <v>1153</v>
      </c>
      <c r="F877" s="236" t="s">
        <v>1154</v>
      </c>
      <c r="G877" s="237" t="s">
        <v>336</v>
      </c>
      <c r="H877" s="238">
        <v>2</v>
      </c>
      <c r="I877" s="239"/>
      <c r="J877" s="240">
        <f>ROUND(I877*H877,2)</f>
        <v>0</v>
      </c>
      <c r="K877" s="236" t="s">
        <v>227</v>
      </c>
      <c r="L877" s="241"/>
      <c r="M877" s="242" t="s">
        <v>19</v>
      </c>
      <c r="N877" s="243" t="s">
        <v>43</v>
      </c>
      <c r="O877" s="67"/>
      <c r="P877" s="191">
        <f>O877*H877</f>
        <v>0</v>
      </c>
      <c r="Q877" s="191">
        <v>7.6999999999999996E-4</v>
      </c>
      <c r="R877" s="191">
        <f>Q877*H877</f>
        <v>1.5399999999999999E-3</v>
      </c>
      <c r="S877" s="191">
        <v>0</v>
      </c>
      <c r="T877" s="192">
        <f>S877*H877</f>
        <v>0</v>
      </c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R877" s="193" t="s">
        <v>484</v>
      </c>
      <c r="AT877" s="193" t="s">
        <v>295</v>
      </c>
      <c r="AU877" s="193" t="s">
        <v>82</v>
      </c>
      <c r="AY877" s="20" t="s">
        <v>221</v>
      </c>
      <c r="BE877" s="194">
        <f>IF(N877="základní",J877,0)</f>
        <v>0</v>
      </c>
      <c r="BF877" s="194">
        <f>IF(N877="snížená",J877,0)</f>
        <v>0</v>
      </c>
      <c r="BG877" s="194">
        <f>IF(N877="zákl. přenesená",J877,0)</f>
        <v>0</v>
      </c>
      <c r="BH877" s="194">
        <f>IF(N877="sníž. přenesená",J877,0)</f>
        <v>0</v>
      </c>
      <c r="BI877" s="194">
        <f>IF(N877="nulová",J877,0)</f>
        <v>0</v>
      </c>
      <c r="BJ877" s="20" t="s">
        <v>80</v>
      </c>
      <c r="BK877" s="194">
        <f>ROUND(I877*H877,2)</f>
        <v>0</v>
      </c>
      <c r="BL877" s="20" t="s">
        <v>341</v>
      </c>
      <c r="BM877" s="193" t="s">
        <v>1155</v>
      </c>
    </row>
    <row r="878" spans="1:65" s="2" customFormat="1" ht="19.5">
      <c r="A878" s="37"/>
      <c r="B878" s="38"/>
      <c r="C878" s="39"/>
      <c r="D878" s="195" t="s">
        <v>230</v>
      </c>
      <c r="E878" s="39"/>
      <c r="F878" s="196" t="s">
        <v>1154</v>
      </c>
      <c r="G878" s="39"/>
      <c r="H878" s="39"/>
      <c r="I878" s="197"/>
      <c r="J878" s="39"/>
      <c r="K878" s="39"/>
      <c r="L878" s="42"/>
      <c r="M878" s="198"/>
      <c r="N878" s="199"/>
      <c r="O878" s="67"/>
      <c r="P878" s="67"/>
      <c r="Q878" s="67"/>
      <c r="R878" s="67"/>
      <c r="S878" s="67"/>
      <c r="T878" s="68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T878" s="20" t="s">
        <v>230</v>
      </c>
      <c r="AU878" s="20" t="s">
        <v>82</v>
      </c>
    </row>
    <row r="879" spans="1:65" s="2" customFormat="1" ht="16.5" customHeight="1">
      <c r="A879" s="37"/>
      <c r="B879" s="38"/>
      <c r="C879" s="182" t="s">
        <v>1156</v>
      </c>
      <c r="D879" s="182" t="s">
        <v>223</v>
      </c>
      <c r="E879" s="183" t="s">
        <v>1157</v>
      </c>
      <c r="F879" s="184" t="s">
        <v>1158</v>
      </c>
      <c r="G879" s="185" t="s">
        <v>336</v>
      </c>
      <c r="H879" s="186">
        <v>1</v>
      </c>
      <c r="I879" s="187"/>
      <c r="J879" s="188">
        <f>ROUND(I879*H879,2)</f>
        <v>0</v>
      </c>
      <c r="K879" s="184" t="s">
        <v>227</v>
      </c>
      <c r="L879" s="42"/>
      <c r="M879" s="189" t="s">
        <v>19</v>
      </c>
      <c r="N879" s="190" t="s">
        <v>43</v>
      </c>
      <c r="O879" s="67"/>
      <c r="P879" s="191">
        <f>O879*H879</f>
        <v>0</v>
      </c>
      <c r="Q879" s="191">
        <v>0</v>
      </c>
      <c r="R879" s="191">
        <f>Q879*H879</f>
        <v>0</v>
      </c>
      <c r="S879" s="191">
        <v>0</v>
      </c>
      <c r="T879" s="192">
        <f>S879*H879</f>
        <v>0</v>
      </c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R879" s="193" t="s">
        <v>341</v>
      </c>
      <c r="AT879" s="193" t="s">
        <v>223</v>
      </c>
      <c r="AU879" s="193" t="s">
        <v>82</v>
      </c>
      <c r="AY879" s="20" t="s">
        <v>221</v>
      </c>
      <c r="BE879" s="194">
        <f>IF(N879="základní",J879,0)</f>
        <v>0</v>
      </c>
      <c r="BF879" s="194">
        <f>IF(N879="snížená",J879,0)</f>
        <v>0</v>
      </c>
      <c r="BG879" s="194">
        <f>IF(N879="zákl. přenesená",J879,0)</f>
        <v>0</v>
      </c>
      <c r="BH879" s="194">
        <f>IF(N879="sníž. přenesená",J879,0)</f>
        <v>0</v>
      </c>
      <c r="BI879" s="194">
        <f>IF(N879="nulová",J879,0)</f>
        <v>0</v>
      </c>
      <c r="BJ879" s="20" t="s">
        <v>80</v>
      </c>
      <c r="BK879" s="194">
        <f>ROUND(I879*H879,2)</f>
        <v>0</v>
      </c>
      <c r="BL879" s="20" t="s">
        <v>341</v>
      </c>
      <c r="BM879" s="193" t="s">
        <v>1159</v>
      </c>
    </row>
    <row r="880" spans="1:65" s="2" customFormat="1" ht="19.5">
      <c r="A880" s="37"/>
      <c r="B880" s="38"/>
      <c r="C880" s="39"/>
      <c r="D880" s="195" t="s">
        <v>230</v>
      </c>
      <c r="E880" s="39"/>
      <c r="F880" s="196" t="s">
        <v>1160</v>
      </c>
      <c r="G880" s="39"/>
      <c r="H880" s="39"/>
      <c r="I880" s="197"/>
      <c r="J880" s="39"/>
      <c r="K880" s="39"/>
      <c r="L880" s="42"/>
      <c r="M880" s="198"/>
      <c r="N880" s="199"/>
      <c r="O880" s="67"/>
      <c r="P880" s="67"/>
      <c r="Q880" s="67"/>
      <c r="R880" s="67"/>
      <c r="S880" s="67"/>
      <c r="T880" s="68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T880" s="20" t="s">
        <v>230</v>
      </c>
      <c r="AU880" s="20" t="s">
        <v>82</v>
      </c>
    </row>
    <row r="881" spans="1:65" s="2" customFormat="1">
      <c r="A881" s="37"/>
      <c r="B881" s="38"/>
      <c r="C881" s="39"/>
      <c r="D881" s="200" t="s">
        <v>232</v>
      </c>
      <c r="E881" s="39"/>
      <c r="F881" s="201" t="s">
        <v>1161</v>
      </c>
      <c r="G881" s="39"/>
      <c r="H881" s="39"/>
      <c r="I881" s="197"/>
      <c r="J881" s="39"/>
      <c r="K881" s="39"/>
      <c r="L881" s="42"/>
      <c r="M881" s="198"/>
      <c r="N881" s="199"/>
      <c r="O881" s="67"/>
      <c r="P881" s="67"/>
      <c r="Q881" s="67"/>
      <c r="R881" s="67"/>
      <c r="S881" s="67"/>
      <c r="T881" s="68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T881" s="20" t="s">
        <v>232</v>
      </c>
      <c r="AU881" s="20" t="s">
        <v>82</v>
      </c>
    </row>
    <row r="882" spans="1:65" s="13" customFormat="1">
      <c r="B882" s="202"/>
      <c r="C882" s="203"/>
      <c r="D882" s="195" t="s">
        <v>234</v>
      </c>
      <c r="E882" s="204" t="s">
        <v>19</v>
      </c>
      <c r="F882" s="205" t="s">
        <v>1140</v>
      </c>
      <c r="G882" s="203"/>
      <c r="H882" s="206">
        <v>1</v>
      </c>
      <c r="I882" s="207"/>
      <c r="J882" s="203"/>
      <c r="K882" s="203"/>
      <c r="L882" s="208"/>
      <c r="M882" s="209"/>
      <c r="N882" s="210"/>
      <c r="O882" s="210"/>
      <c r="P882" s="210"/>
      <c r="Q882" s="210"/>
      <c r="R882" s="210"/>
      <c r="S882" s="210"/>
      <c r="T882" s="211"/>
      <c r="AT882" s="212" t="s">
        <v>234</v>
      </c>
      <c r="AU882" s="212" t="s">
        <v>82</v>
      </c>
      <c r="AV882" s="13" t="s">
        <v>82</v>
      </c>
      <c r="AW882" s="13" t="s">
        <v>33</v>
      </c>
      <c r="AX882" s="13" t="s">
        <v>72</v>
      </c>
      <c r="AY882" s="212" t="s">
        <v>221</v>
      </c>
    </row>
    <row r="883" spans="1:65" s="15" customFormat="1">
      <c r="B883" s="223"/>
      <c r="C883" s="224"/>
      <c r="D883" s="195" t="s">
        <v>234</v>
      </c>
      <c r="E883" s="225" t="s">
        <v>19</v>
      </c>
      <c r="F883" s="226" t="s">
        <v>243</v>
      </c>
      <c r="G883" s="224"/>
      <c r="H883" s="227">
        <v>1</v>
      </c>
      <c r="I883" s="228"/>
      <c r="J883" s="224"/>
      <c r="K883" s="224"/>
      <c r="L883" s="229"/>
      <c r="M883" s="230"/>
      <c r="N883" s="231"/>
      <c r="O883" s="231"/>
      <c r="P883" s="231"/>
      <c r="Q883" s="231"/>
      <c r="R883" s="231"/>
      <c r="S883" s="231"/>
      <c r="T883" s="232"/>
      <c r="AT883" s="233" t="s">
        <v>234</v>
      </c>
      <c r="AU883" s="233" t="s">
        <v>82</v>
      </c>
      <c r="AV883" s="15" t="s">
        <v>228</v>
      </c>
      <c r="AW883" s="15" t="s">
        <v>33</v>
      </c>
      <c r="AX883" s="15" t="s">
        <v>80</v>
      </c>
      <c r="AY883" s="233" t="s">
        <v>221</v>
      </c>
    </row>
    <row r="884" spans="1:65" s="2" customFormat="1" ht="24.2" customHeight="1">
      <c r="A884" s="37"/>
      <c r="B884" s="38"/>
      <c r="C884" s="234" t="s">
        <v>1162</v>
      </c>
      <c r="D884" s="234" t="s">
        <v>295</v>
      </c>
      <c r="E884" s="235" t="s">
        <v>1163</v>
      </c>
      <c r="F884" s="236" t="s">
        <v>1164</v>
      </c>
      <c r="G884" s="237" t="s">
        <v>336</v>
      </c>
      <c r="H884" s="238">
        <v>1</v>
      </c>
      <c r="I884" s="239"/>
      <c r="J884" s="240">
        <f>ROUND(I884*H884,2)</f>
        <v>0</v>
      </c>
      <c r="K884" s="236" t="s">
        <v>227</v>
      </c>
      <c r="L884" s="241"/>
      <c r="M884" s="242" t="s">
        <v>19</v>
      </c>
      <c r="N884" s="243" t="s">
        <v>43</v>
      </c>
      <c r="O884" s="67"/>
      <c r="P884" s="191">
        <f>O884*H884</f>
        <v>0</v>
      </c>
      <c r="Q884" s="191">
        <v>2.0000000000000001E-4</v>
      </c>
      <c r="R884" s="191">
        <f>Q884*H884</f>
        <v>2.0000000000000001E-4</v>
      </c>
      <c r="S884" s="191">
        <v>0</v>
      </c>
      <c r="T884" s="192">
        <f>S884*H884</f>
        <v>0</v>
      </c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R884" s="193" t="s">
        <v>484</v>
      </c>
      <c r="AT884" s="193" t="s">
        <v>295</v>
      </c>
      <c r="AU884" s="193" t="s">
        <v>82</v>
      </c>
      <c r="AY884" s="20" t="s">
        <v>221</v>
      </c>
      <c r="BE884" s="194">
        <f>IF(N884="základní",J884,0)</f>
        <v>0</v>
      </c>
      <c r="BF884" s="194">
        <f>IF(N884="snížená",J884,0)</f>
        <v>0</v>
      </c>
      <c r="BG884" s="194">
        <f>IF(N884="zákl. přenesená",J884,0)</f>
        <v>0</v>
      </c>
      <c r="BH884" s="194">
        <f>IF(N884="sníž. přenesená",J884,0)</f>
        <v>0</v>
      </c>
      <c r="BI884" s="194">
        <f>IF(N884="nulová",J884,0)</f>
        <v>0</v>
      </c>
      <c r="BJ884" s="20" t="s">
        <v>80</v>
      </c>
      <c r="BK884" s="194">
        <f>ROUND(I884*H884,2)</f>
        <v>0</v>
      </c>
      <c r="BL884" s="20" t="s">
        <v>341</v>
      </c>
      <c r="BM884" s="193" t="s">
        <v>1165</v>
      </c>
    </row>
    <row r="885" spans="1:65" s="2" customFormat="1">
      <c r="A885" s="37"/>
      <c r="B885" s="38"/>
      <c r="C885" s="39"/>
      <c r="D885" s="195" t="s">
        <v>230</v>
      </c>
      <c r="E885" s="39"/>
      <c r="F885" s="196" t="s">
        <v>1164</v>
      </c>
      <c r="G885" s="39"/>
      <c r="H885" s="39"/>
      <c r="I885" s="197"/>
      <c r="J885" s="39"/>
      <c r="K885" s="39"/>
      <c r="L885" s="42"/>
      <c r="M885" s="198"/>
      <c r="N885" s="199"/>
      <c r="O885" s="67"/>
      <c r="P885" s="67"/>
      <c r="Q885" s="67"/>
      <c r="R885" s="67"/>
      <c r="S885" s="67"/>
      <c r="T885" s="68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T885" s="20" t="s">
        <v>230</v>
      </c>
      <c r="AU885" s="20" t="s">
        <v>82</v>
      </c>
    </row>
    <row r="886" spans="1:65" s="2" customFormat="1" ht="21.75" customHeight="1">
      <c r="A886" s="37"/>
      <c r="B886" s="38"/>
      <c r="C886" s="182" t="s">
        <v>1166</v>
      </c>
      <c r="D886" s="182" t="s">
        <v>223</v>
      </c>
      <c r="E886" s="183" t="s">
        <v>1167</v>
      </c>
      <c r="F886" s="184" t="s">
        <v>1168</v>
      </c>
      <c r="G886" s="185" t="s">
        <v>336</v>
      </c>
      <c r="H886" s="186">
        <v>4</v>
      </c>
      <c r="I886" s="187"/>
      <c r="J886" s="188">
        <f>ROUND(I886*H886,2)</f>
        <v>0</v>
      </c>
      <c r="K886" s="184" t="s">
        <v>227</v>
      </c>
      <c r="L886" s="42"/>
      <c r="M886" s="189" t="s">
        <v>19</v>
      </c>
      <c r="N886" s="190" t="s">
        <v>43</v>
      </c>
      <c r="O886" s="67"/>
      <c r="P886" s="191">
        <f>O886*H886</f>
        <v>0</v>
      </c>
      <c r="Q886" s="191">
        <v>0</v>
      </c>
      <c r="R886" s="191">
        <f>Q886*H886</f>
        <v>0</v>
      </c>
      <c r="S886" s="191">
        <v>0</v>
      </c>
      <c r="T886" s="192">
        <f>S886*H886</f>
        <v>0</v>
      </c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R886" s="193" t="s">
        <v>341</v>
      </c>
      <c r="AT886" s="193" t="s">
        <v>223</v>
      </c>
      <c r="AU886" s="193" t="s">
        <v>82</v>
      </c>
      <c r="AY886" s="20" t="s">
        <v>221</v>
      </c>
      <c r="BE886" s="194">
        <f>IF(N886="základní",J886,0)</f>
        <v>0</v>
      </c>
      <c r="BF886" s="194">
        <f>IF(N886="snížená",J886,0)</f>
        <v>0</v>
      </c>
      <c r="BG886" s="194">
        <f>IF(N886="zákl. přenesená",J886,0)</f>
        <v>0</v>
      </c>
      <c r="BH886" s="194">
        <f>IF(N886="sníž. přenesená",J886,0)</f>
        <v>0</v>
      </c>
      <c r="BI886" s="194">
        <f>IF(N886="nulová",J886,0)</f>
        <v>0</v>
      </c>
      <c r="BJ886" s="20" t="s">
        <v>80</v>
      </c>
      <c r="BK886" s="194">
        <f>ROUND(I886*H886,2)</f>
        <v>0</v>
      </c>
      <c r="BL886" s="20" t="s">
        <v>341</v>
      </c>
      <c r="BM886" s="193" t="s">
        <v>1169</v>
      </c>
    </row>
    <row r="887" spans="1:65" s="2" customFormat="1" ht="19.5">
      <c r="A887" s="37"/>
      <c r="B887" s="38"/>
      <c r="C887" s="39"/>
      <c r="D887" s="195" t="s">
        <v>230</v>
      </c>
      <c r="E887" s="39"/>
      <c r="F887" s="196" t="s">
        <v>1170</v>
      </c>
      <c r="G887" s="39"/>
      <c r="H887" s="39"/>
      <c r="I887" s="197"/>
      <c r="J887" s="39"/>
      <c r="K887" s="39"/>
      <c r="L887" s="42"/>
      <c r="M887" s="198"/>
      <c r="N887" s="199"/>
      <c r="O887" s="67"/>
      <c r="P887" s="67"/>
      <c r="Q887" s="67"/>
      <c r="R887" s="67"/>
      <c r="S887" s="67"/>
      <c r="T887" s="68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T887" s="20" t="s">
        <v>230</v>
      </c>
      <c r="AU887" s="20" t="s">
        <v>82</v>
      </c>
    </row>
    <row r="888" spans="1:65" s="2" customFormat="1">
      <c r="A888" s="37"/>
      <c r="B888" s="38"/>
      <c r="C888" s="39"/>
      <c r="D888" s="200" t="s">
        <v>232</v>
      </c>
      <c r="E888" s="39"/>
      <c r="F888" s="201" t="s">
        <v>1171</v>
      </c>
      <c r="G888" s="39"/>
      <c r="H888" s="39"/>
      <c r="I888" s="197"/>
      <c r="J888" s="39"/>
      <c r="K888" s="39"/>
      <c r="L888" s="42"/>
      <c r="M888" s="198"/>
      <c r="N888" s="199"/>
      <c r="O888" s="67"/>
      <c r="P888" s="67"/>
      <c r="Q888" s="67"/>
      <c r="R888" s="67"/>
      <c r="S888" s="67"/>
      <c r="T888" s="68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T888" s="20" t="s">
        <v>232</v>
      </c>
      <c r="AU888" s="20" t="s">
        <v>82</v>
      </c>
    </row>
    <row r="889" spans="1:65" s="13" customFormat="1">
      <c r="B889" s="202"/>
      <c r="C889" s="203"/>
      <c r="D889" s="195" t="s">
        <v>234</v>
      </c>
      <c r="E889" s="204" t="s">
        <v>19</v>
      </c>
      <c r="F889" s="205" t="s">
        <v>1172</v>
      </c>
      <c r="G889" s="203"/>
      <c r="H889" s="206">
        <v>4</v>
      </c>
      <c r="I889" s="207"/>
      <c r="J889" s="203"/>
      <c r="K889" s="203"/>
      <c r="L889" s="208"/>
      <c r="M889" s="209"/>
      <c r="N889" s="210"/>
      <c r="O889" s="210"/>
      <c r="P889" s="210"/>
      <c r="Q889" s="210"/>
      <c r="R889" s="210"/>
      <c r="S889" s="210"/>
      <c r="T889" s="211"/>
      <c r="AT889" s="212" t="s">
        <v>234</v>
      </c>
      <c r="AU889" s="212" t="s">
        <v>82</v>
      </c>
      <c r="AV889" s="13" t="s">
        <v>82</v>
      </c>
      <c r="AW889" s="13" t="s">
        <v>33</v>
      </c>
      <c r="AX889" s="13" t="s">
        <v>72</v>
      </c>
      <c r="AY889" s="212" t="s">
        <v>221</v>
      </c>
    </row>
    <row r="890" spans="1:65" s="15" customFormat="1">
      <c r="B890" s="223"/>
      <c r="C890" s="224"/>
      <c r="D890" s="195" t="s">
        <v>234</v>
      </c>
      <c r="E890" s="225" t="s">
        <v>19</v>
      </c>
      <c r="F890" s="226" t="s">
        <v>243</v>
      </c>
      <c r="G890" s="224"/>
      <c r="H890" s="227">
        <v>4</v>
      </c>
      <c r="I890" s="228"/>
      <c r="J890" s="224"/>
      <c r="K890" s="224"/>
      <c r="L890" s="229"/>
      <c r="M890" s="230"/>
      <c r="N890" s="231"/>
      <c r="O890" s="231"/>
      <c r="P890" s="231"/>
      <c r="Q890" s="231"/>
      <c r="R890" s="231"/>
      <c r="S890" s="231"/>
      <c r="T890" s="232"/>
      <c r="AT890" s="233" t="s">
        <v>234</v>
      </c>
      <c r="AU890" s="233" t="s">
        <v>82</v>
      </c>
      <c r="AV890" s="15" t="s">
        <v>228</v>
      </c>
      <c r="AW890" s="15" t="s">
        <v>33</v>
      </c>
      <c r="AX890" s="15" t="s">
        <v>80</v>
      </c>
      <c r="AY890" s="233" t="s">
        <v>221</v>
      </c>
    </row>
    <row r="891" spans="1:65" s="2" customFormat="1" ht="24.2" customHeight="1">
      <c r="A891" s="37"/>
      <c r="B891" s="38"/>
      <c r="C891" s="234" t="s">
        <v>1173</v>
      </c>
      <c r="D891" s="234" t="s">
        <v>295</v>
      </c>
      <c r="E891" s="235" t="s">
        <v>1174</v>
      </c>
      <c r="F891" s="236" t="s">
        <v>1175</v>
      </c>
      <c r="G891" s="237" t="s">
        <v>336</v>
      </c>
      <c r="H891" s="238">
        <v>4</v>
      </c>
      <c r="I891" s="239"/>
      <c r="J891" s="240">
        <f>ROUND(I891*H891,2)</f>
        <v>0</v>
      </c>
      <c r="K891" s="236" t="s">
        <v>227</v>
      </c>
      <c r="L891" s="241"/>
      <c r="M891" s="242" t="s">
        <v>19</v>
      </c>
      <c r="N891" s="243" t="s">
        <v>43</v>
      </c>
      <c r="O891" s="67"/>
      <c r="P891" s="191">
        <f>O891*H891</f>
        <v>0</v>
      </c>
      <c r="Q891" s="191">
        <v>2.9999999999999997E-4</v>
      </c>
      <c r="R891" s="191">
        <f>Q891*H891</f>
        <v>1.1999999999999999E-3</v>
      </c>
      <c r="S891" s="191">
        <v>0</v>
      </c>
      <c r="T891" s="192">
        <f>S891*H891</f>
        <v>0</v>
      </c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R891" s="193" t="s">
        <v>484</v>
      </c>
      <c r="AT891" s="193" t="s">
        <v>295</v>
      </c>
      <c r="AU891" s="193" t="s">
        <v>82</v>
      </c>
      <c r="AY891" s="20" t="s">
        <v>221</v>
      </c>
      <c r="BE891" s="194">
        <f>IF(N891="základní",J891,0)</f>
        <v>0</v>
      </c>
      <c r="BF891" s="194">
        <f>IF(N891="snížená",J891,0)</f>
        <v>0</v>
      </c>
      <c r="BG891" s="194">
        <f>IF(N891="zákl. přenesená",J891,0)</f>
        <v>0</v>
      </c>
      <c r="BH891" s="194">
        <f>IF(N891="sníž. přenesená",J891,0)</f>
        <v>0</v>
      </c>
      <c r="BI891" s="194">
        <f>IF(N891="nulová",J891,0)</f>
        <v>0</v>
      </c>
      <c r="BJ891" s="20" t="s">
        <v>80</v>
      </c>
      <c r="BK891" s="194">
        <f>ROUND(I891*H891,2)</f>
        <v>0</v>
      </c>
      <c r="BL891" s="20" t="s">
        <v>341</v>
      </c>
      <c r="BM891" s="193" t="s">
        <v>1176</v>
      </c>
    </row>
    <row r="892" spans="1:65" s="2" customFormat="1">
      <c r="A892" s="37"/>
      <c r="B892" s="38"/>
      <c r="C892" s="39"/>
      <c r="D892" s="195" t="s">
        <v>230</v>
      </c>
      <c r="E892" s="39"/>
      <c r="F892" s="196" t="s">
        <v>1175</v>
      </c>
      <c r="G892" s="39"/>
      <c r="H892" s="39"/>
      <c r="I892" s="197"/>
      <c r="J892" s="39"/>
      <c r="K892" s="39"/>
      <c r="L892" s="42"/>
      <c r="M892" s="198"/>
      <c r="N892" s="199"/>
      <c r="O892" s="67"/>
      <c r="P892" s="67"/>
      <c r="Q892" s="67"/>
      <c r="R892" s="67"/>
      <c r="S892" s="67"/>
      <c r="T892" s="68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T892" s="20" t="s">
        <v>230</v>
      </c>
      <c r="AU892" s="20" t="s">
        <v>82</v>
      </c>
    </row>
    <row r="893" spans="1:65" s="2" customFormat="1" ht="37.9" customHeight="1">
      <c r="A893" s="37"/>
      <c r="B893" s="38"/>
      <c r="C893" s="182" t="s">
        <v>1177</v>
      </c>
      <c r="D893" s="182" t="s">
        <v>223</v>
      </c>
      <c r="E893" s="183" t="s">
        <v>1178</v>
      </c>
      <c r="F893" s="184" t="s">
        <v>1179</v>
      </c>
      <c r="G893" s="185" t="s">
        <v>336</v>
      </c>
      <c r="H893" s="186">
        <v>1</v>
      </c>
      <c r="I893" s="187"/>
      <c r="J893" s="188">
        <f>ROUND(I893*H893,2)</f>
        <v>0</v>
      </c>
      <c r="K893" s="184" t="s">
        <v>227</v>
      </c>
      <c r="L893" s="42"/>
      <c r="M893" s="189" t="s">
        <v>19</v>
      </c>
      <c r="N893" s="190" t="s">
        <v>43</v>
      </c>
      <c r="O893" s="67"/>
      <c r="P893" s="191">
        <f>O893*H893</f>
        <v>0</v>
      </c>
      <c r="Q893" s="191">
        <v>0</v>
      </c>
      <c r="R893" s="191">
        <f>Q893*H893</f>
        <v>0</v>
      </c>
      <c r="S893" s="191">
        <v>0</v>
      </c>
      <c r="T893" s="192">
        <f>S893*H893</f>
        <v>0</v>
      </c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R893" s="193" t="s">
        <v>341</v>
      </c>
      <c r="AT893" s="193" t="s">
        <v>223</v>
      </c>
      <c r="AU893" s="193" t="s">
        <v>82</v>
      </c>
      <c r="AY893" s="20" t="s">
        <v>221</v>
      </c>
      <c r="BE893" s="194">
        <f>IF(N893="základní",J893,0)</f>
        <v>0</v>
      </c>
      <c r="BF893" s="194">
        <f>IF(N893="snížená",J893,0)</f>
        <v>0</v>
      </c>
      <c r="BG893" s="194">
        <f>IF(N893="zákl. přenesená",J893,0)</f>
        <v>0</v>
      </c>
      <c r="BH893" s="194">
        <f>IF(N893="sníž. přenesená",J893,0)</f>
        <v>0</v>
      </c>
      <c r="BI893" s="194">
        <f>IF(N893="nulová",J893,0)</f>
        <v>0</v>
      </c>
      <c r="BJ893" s="20" t="s">
        <v>80</v>
      </c>
      <c r="BK893" s="194">
        <f>ROUND(I893*H893,2)</f>
        <v>0</v>
      </c>
      <c r="BL893" s="20" t="s">
        <v>341</v>
      </c>
      <c r="BM893" s="193" t="s">
        <v>1180</v>
      </c>
    </row>
    <row r="894" spans="1:65" s="2" customFormat="1" ht="19.5">
      <c r="A894" s="37"/>
      <c r="B894" s="38"/>
      <c r="C894" s="39"/>
      <c r="D894" s="195" t="s">
        <v>230</v>
      </c>
      <c r="E894" s="39"/>
      <c r="F894" s="196" t="s">
        <v>1181</v>
      </c>
      <c r="G894" s="39"/>
      <c r="H894" s="39"/>
      <c r="I894" s="197"/>
      <c r="J894" s="39"/>
      <c r="K894" s="39"/>
      <c r="L894" s="42"/>
      <c r="M894" s="198"/>
      <c r="N894" s="199"/>
      <c r="O894" s="67"/>
      <c r="P894" s="67"/>
      <c r="Q894" s="67"/>
      <c r="R894" s="67"/>
      <c r="S894" s="67"/>
      <c r="T894" s="68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T894" s="20" t="s">
        <v>230</v>
      </c>
      <c r="AU894" s="20" t="s">
        <v>82</v>
      </c>
    </row>
    <row r="895" spans="1:65" s="2" customFormat="1">
      <c r="A895" s="37"/>
      <c r="B895" s="38"/>
      <c r="C895" s="39"/>
      <c r="D895" s="200" t="s">
        <v>232</v>
      </c>
      <c r="E895" s="39"/>
      <c r="F895" s="201" t="s">
        <v>1182</v>
      </c>
      <c r="G895" s="39"/>
      <c r="H895" s="39"/>
      <c r="I895" s="197"/>
      <c r="J895" s="39"/>
      <c r="K895" s="39"/>
      <c r="L895" s="42"/>
      <c r="M895" s="198"/>
      <c r="N895" s="199"/>
      <c r="O895" s="67"/>
      <c r="P895" s="67"/>
      <c r="Q895" s="67"/>
      <c r="R895" s="67"/>
      <c r="S895" s="67"/>
      <c r="T895" s="68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T895" s="20" t="s">
        <v>232</v>
      </c>
      <c r="AU895" s="20" t="s">
        <v>82</v>
      </c>
    </row>
    <row r="896" spans="1:65" s="13" customFormat="1">
      <c r="B896" s="202"/>
      <c r="C896" s="203"/>
      <c r="D896" s="195" t="s">
        <v>234</v>
      </c>
      <c r="E896" s="204" t="s">
        <v>19</v>
      </c>
      <c r="F896" s="205" t="s">
        <v>1183</v>
      </c>
      <c r="G896" s="203"/>
      <c r="H896" s="206">
        <v>1</v>
      </c>
      <c r="I896" s="207"/>
      <c r="J896" s="203"/>
      <c r="K896" s="203"/>
      <c r="L896" s="208"/>
      <c r="M896" s="209"/>
      <c r="N896" s="210"/>
      <c r="O896" s="210"/>
      <c r="P896" s="210"/>
      <c r="Q896" s="210"/>
      <c r="R896" s="210"/>
      <c r="S896" s="210"/>
      <c r="T896" s="211"/>
      <c r="AT896" s="212" t="s">
        <v>234</v>
      </c>
      <c r="AU896" s="212" t="s">
        <v>82</v>
      </c>
      <c r="AV896" s="13" t="s">
        <v>82</v>
      </c>
      <c r="AW896" s="13" t="s">
        <v>33</v>
      </c>
      <c r="AX896" s="13" t="s">
        <v>72</v>
      </c>
      <c r="AY896" s="212" t="s">
        <v>221</v>
      </c>
    </row>
    <row r="897" spans="1:65" s="15" customFormat="1">
      <c r="B897" s="223"/>
      <c r="C897" s="224"/>
      <c r="D897" s="195" t="s">
        <v>234</v>
      </c>
      <c r="E897" s="225" t="s">
        <v>19</v>
      </c>
      <c r="F897" s="226" t="s">
        <v>243</v>
      </c>
      <c r="G897" s="224"/>
      <c r="H897" s="227">
        <v>1</v>
      </c>
      <c r="I897" s="228"/>
      <c r="J897" s="224"/>
      <c r="K897" s="224"/>
      <c r="L897" s="229"/>
      <c r="M897" s="230"/>
      <c r="N897" s="231"/>
      <c r="O897" s="231"/>
      <c r="P897" s="231"/>
      <c r="Q897" s="231"/>
      <c r="R897" s="231"/>
      <c r="S897" s="231"/>
      <c r="T897" s="232"/>
      <c r="AT897" s="233" t="s">
        <v>234</v>
      </c>
      <c r="AU897" s="233" t="s">
        <v>82</v>
      </c>
      <c r="AV897" s="15" t="s">
        <v>228</v>
      </c>
      <c r="AW897" s="15" t="s">
        <v>33</v>
      </c>
      <c r="AX897" s="15" t="s">
        <v>80</v>
      </c>
      <c r="AY897" s="233" t="s">
        <v>221</v>
      </c>
    </row>
    <row r="898" spans="1:65" s="2" customFormat="1" ht="16.5" customHeight="1">
      <c r="A898" s="37"/>
      <c r="B898" s="38"/>
      <c r="C898" s="234" t="s">
        <v>1184</v>
      </c>
      <c r="D898" s="234" t="s">
        <v>295</v>
      </c>
      <c r="E898" s="235" t="s">
        <v>1185</v>
      </c>
      <c r="F898" s="236" t="s">
        <v>1186</v>
      </c>
      <c r="G898" s="237" t="s">
        <v>336</v>
      </c>
      <c r="H898" s="238">
        <v>1</v>
      </c>
      <c r="I898" s="239"/>
      <c r="J898" s="240">
        <f>ROUND(I898*H898,2)</f>
        <v>0</v>
      </c>
      <c r="K898" s="236" t="s">
        <v>227</v>
      </c>
      <c r="L898" s="241"/>
      <c r="M898" s="242" t="s">
        <v>19</v>
      </c>
      <c r="N898" s="243" t="s">
        <v>43</v>
      </c>
      <c r="O898" s="67"/>
      <c r="P898" s="191">
        <f>O898*H898</f>
        <v>0</v>
      </c>
      <c r="Q898" s="191">
        <v>5.9999999999999995E-4</v>
      </c>
      <c r="R898" s="191">
        <f>Q898*H898</f>
        <v>5.9999999999999995E-4</v>
      </c>
      <c r="S898" s="191">
        <v>0</v>
      </c>
      <c r="T898" s="192">
        <f>S898*H898</f>
        <v>0</v>
      </c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R898" s="193" t="s">
        <v>484</v>
      </c>
      <c r="AT898" s="193" t="s">
        <v>295</v>
      </c>
      <c r="AU898" s="193" t="s">
        <v>82</v>
      </c>
      <c r="AY898" s="20" t="s">
        <v>221</v>
      </c>
      <c r="BE898" s="194">
        <f>IF(N898="základní",J898,0)</f>
        <v>0</v>
      </c>
      <c r="BF898" s="194">
        <f>IF(N898="snížená",J898,0)</f>
        <v>0</v>
      </c>
      <c r="BG898" s="194">
        <f>IF(N898="zákl. přenesená",J898,0)</f>
        <v>0</v>
      </c>
      <c r="BH898" s="194">
        <f>IF(N898="sníž. přenesená",J898,0)</f>
        <v>0</v>
      </c>
      <c r="BI898" s="194">
        <f>IF(N898="nulová",J898,0)</f>
        <v>0</v>
      </c>
      <c r="BJ898" s="20" t="s">
        <v>80</v>
      </c>
      <c r="BK898" s="194">
        <f>ROUND(I898*H898,2)</f>
        <v>0</v>
      </c>
      <c r="BL898" s="20" t="s">
        <v>341</v>
      </c>
      <c r="BM898" s="193" t="s">
        <v>1187</v>
      </c>
    </row>
    <row r="899" spans="1:65" s="2" customFormat="1">
      <c r="A899" s="37"/>
      <c r="B899" s="38"/>
      <c r="C899" s="39"/>
      <c r="D899" s="195" t="s">
        <v>230</v>
      </c>
      <c r="E899" s="39"/>
      <c r="F899" s="196" t="s">
        <v>1186</v>
      </c>
      <c r="G899" s="39"/>
      <c r="H899" s="39"/>
      <c r="I899" s="197"/>
      <c r="J899" s="39"/>
      <c r="K899" s="39"/>
      <c r="L899" s="42"/>
      <c r="M899" s="198"/>
      <c r="N899" s="199"/>
      <c r="O899" s="67"/>
      <c r="P899" s="67"/>
      <c r="Q899" s="67"/>
      <c r="R899" s="67"/>
      <c r="S899" s="67"/>
      <c r="T899" s="68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T899" s="20" t="s">
        <v>230</v>
      </c>
      <c r="AU899" s="20" t="s">
        <v>82</v>
      </c>
    </row>
    <row r="900" spans="1:65" s="2" customFormat="1" ht="37.9" customHeight="1">
      <c r="A900" s="37"/>
      <c r="B900" s="38"/>
      <c r="C900" s="182" t="s">
        <v>1188</v>
      </c>
      <c r="D900" s="182" t="s">
        <v>223</v>
      </c>
      <c r="E900" s="183" t="s">
        <v>1178</v>
      </c>
      <c r="F900" s="184" t="s">
        <v>1179</v>
      </c>
      <c r="G900" s="185" t="s">
        <v>336</v>
      </c>
      <c r="H900" s="186">
        <v>2</v>
      </c>
      <c r="I900" s="187"/>
      <c r="J900" s="188">
        <f>ROUND(I900*H900,2)</f>
        <v>0</v>
      </c>
      <c r="K900" s="184" t="s">
        <v>227</v>
      </c>
      <c r="L900" s="42"/>
      <c r="M900" s="189" t="s">
        <v>19</v>
      </c>
      <c r="N900" s="190" t="s">
        <v>43</v>
      </c>
      <c r="O900" s="67"/>
      <c r="P900" s="191">
        <f>O900*H900</f>
        <v>0</v>
      </c>
      <c r="Q900" s="191">
        <v>0</v>
      </c>
      <c r="R900" s="191">
        <f>Q900*H900</f>
        <v>0</v>
      </c>
      <c r="S900" s="191">
        <v>0</v>
      </c>
      <c r="T900" s="192">
        <f>S900*H900</f>
        <v>0</v>
      </c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R900" s="193" t="s">
        <v>341</v>
      </c>
      <c r="AT900" s="193" t="s">
        <v>223</v>
      </c>
      <c r="AU900" s="193" t="s">
        <v>82</v>
      </c>
      <c r="AY900" s="20" t="s">
        <v>221</v>
      </c>
      <c r="BE900" s="194">
        <f>IF(N900="základní",J900,0)</f>
        <v>0</v>
      </c>
      <c r="BF900" s="194">
        <f>IF(N900="snížená",J900,0)</f>
        <v>0</v>
      </c>
      <c r="BG900" s="194">
        <f>IF(N900="zákl. přenesená",J900,0)</f>
        <v>0</v>
      </c>
      <c r="BH900" s="194">
        <f>IF(N900="sníž. přenesená",J900,0)</f>
        <v>0</v>
      </c>
      <c r="BI900" s="194">
        <f>IF(N900="nulová",J900,0)</f>
        <v>0</v>
      </c>
      <c r="BJ900" s="20" t="s">
        <v>80</v>
      </c>
      <c r="BK900" s="194">
        <f>ROUND(I900*H900,2)</f>
        <v>0</v>
      </c>
      <c r="BL900" s="20" t="s">
        <v>341</v>
      </c>
      <c r="BM900" s="193" t="s">
        <v>1189</v>
      </c>
    </row>
    <row r="901" spans="1:65" s="2" customFormat="1" ht="19.5">
      <c r="A901" s="37"/>
      <c r="B901" s="38"/>
      <c r="C901" s="39"/>
      <c r="D901" s="195" t="s">
        <v>230</v>
      </c>
      <c r="E901" s="39"/>
      <c r="F901" s="196" t="s">
        <v>1181</v>
      </c>
      <c r="G901" s="39"/>
      <c r="H901" s="39"/>
      <c r="I901" s="197"/>
      <c r="J901" s="39"/>
      <c r="K901" s="39"/>
      <c r="L901" s="42"/>
      <c r="M901" s="198"/>
      <c r="N901" s="199"/>
      <c r="O901" s="67"/>
      <c r="P901" s="67"/>
      <c r="Q901" s="67"/>
      <c r="R901" s="67"/>
      <c r="S901" s="67"/>
      <c r="T901" s="68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T901" s="20" t="s">
        <v>230</v>
      </c>
      <c r="AU901" s="20" t="s">
        <v>82</v>
      </c>
    </row>
    <row r="902" spans="1:65" s="2" customFormat="1">
      <c r="A902" s="37"/>
      <c r="B902" s="38"/>
      <c r="C902" s="39"/>
      <c r="D902" s="200" t="s">
        <v>232</v>
      </c>
      <c r="E902" s="39"/>
      <c r="F902" s="201" t="s">
        <v>1182</v>
      </c>
      <c r="G902" s="39"/>
      <c r="H902" s="39"/>
      <c r="I902" s="197"/>
      <c r="J902" s="39"/>
      <c r="K902" s="39"/>
      <c r="L902" s="42"/>
      <c r="M902" s="198"/>
      <c r="N902" s="199"/>
      <c r="O902" s="67"/>
      <c r="P902" s="67"/>
      <c r="Q902" s="67"/>
      <c r="R902" s="67"/>
      <c r="S902" s="67"/>
      <c r="T902" s="68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T902" s="20" t="s">
        <v>232</v>
      </c>
      <c r="AU902" s="20" t="s">
        <v>82</v>
      </c>
    </row>
    <row r="903" spans="1:65" s="13" customFormat="1">
      <c r="B903" s="202"/>
      <c r="C903" s="203"/>
      <c r="D903" s="195" t="s">
        <v>234</v>
      </c>
      <c r="E903" s="204" t="s">
        <v>19</v>
      </c>
      <c r="F903" s="205" t="s">
        <v>1151</v>
      </c>
      <c r="G903" s="203"/>
      <c r="H903" s="206">
        <v>2</v>
      </c>
      <c r="I903" s="207"/>
      <c r="J903" s="203"/>
      <c r="K903" s="203"/>
      <c r="L903" s="208"/>
      <c r="M903" s="209"/>
      <c r="N903" s="210"/>
      <c r="O903" s="210"/>
      <c r="P903" s="210"/>
      <c r="Q903" s="210"/>
      <c r="R903" s="210"/>
      <c r="S903" s="210"/>
      <c r="T903" s="211"/>
      <c r="AT903" s="212" t="s">
        <v>234</v>
      </c>
      <c r="AU903" s="212" t="s">
        <v>82</v>
      </c>
      <c r="AV903" s="13" t="s">
        <v>82</v>
      </c>
      <c r="AW903" s="13" t="s">
        <v>33</v>
      </c>
      <c r="AX903" s="13" t="s">
        <v>72</v>
      </c>
      <c r="AY903" s="212" t="s">
        <v>221</v>
      </c>
    </row>
    <row r="904" spans="1:65" s="15" customFormat="1">
      <c r="B904" s="223"/>
      <c r="C904" s="224"/>
      <c r="D904" s="195" t="s">
        <v>234</v>
      </c>
      <c r="E904" s="225" t="s">
        <v>19</v>
      </c>
      <c r="F904" s="226" t="s">
        <v>243</v>
      </c>
      <c r="G904" s="224"/>
      <c r="H904" s="227">
        <v>2</v>
      </c>
      <c r="I904" s="228"/>
      <c r="J904" s="224"/>
      <c r="K904" s="224"/>
      <c r="L904" s="229"/>
      <c r="M904" s="230"/>
      <c r="N904" s="231"/>
      <c r="O904" s="231"/>
      <c r="P904" s="231"/>
      <c r="Q904" s="231"/>
      <c r="R904" s="231"/>
      <c r="S904" s="231"/>
      <c r="T904" s="232"/>
      <c r="AT904" s="233" t="s">
        <v>234</v>
      </c>
      <c r="AU904" s="233" t="s">
        <v>82</v>
      </c>
      <c r="AV904" s="15" t="s">
        <v>228</v>
      </c>
      <c r="AW904" s="15" t="s">
        <v>33</v>
      </c>
      <c r="AX904" s="15" t="s">
        <v>80</v>
      </c>
      <c r="AY904" s="233" t="s">
        <v>221</v>
      </c>
    </row>
    <row r="905" spans="1:65" s="2" customFormat="1" ht="16.5" customHeight="1">
      <c r="A905" s="37"/>
      <c r="B905" s="38"/>
      <c r="C905" s="234" t="s">
        <v>1190</v>
      </c>
      <c r="D905" s="234" t="s">
        <v>295</v>
      </c>
      <c r="E905" s="235" t="s">
        <v>1185</v>
      </c>
      <c r="F905" s="236" t="s">
        <v>1186</v>
      </c>
      <c r="G905" s="237" t="s">
        <v>336</v>
      </c>
      <c r="H905" s="238">
        <v>2</v>
      </c>
      <c r="I905" s="239"/>
      <c r="J905" s="240">
        <f>ROUND(I905*H905,2)</f>
        <v>0</v>
      </c>
      <c r="K905" s="236" t="s">
        <v>227</v>
      </c>
      <c r="L905" s="241"/>
      <c r="M905" s="242" t="s">
        <v>19</v>
      </c>
      <c r="N905" s="243" t="s">
        <v>43</v>
      </c>
      <c r="O905" s="67"/>
      <c r="P905" s="191">
        <f>O905*H905</f>
        <v>0</v>
      </c>
      <c r="Q905" s="191">
        <v>5.9999999999999995E-4</v>
      </c>
      <c r="R905" s="191">
        <f>Q905*H905</f>
        <v>1.1999999999999999E-3</v>
      </c>
      <c r="S905" s="191">
        <v>0</v>
      </c>
      <c r="T905" s="192">
        <f>S905*H905</f>
        <v>0</v>
      </c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R905" s="193" t="s">
        <v>484</v>
      </c>
      <c r="AT905" s="193" t="s">
        <v>295</v>
      </c>
      <c r="AU905" s="193" t="s">
        <v>82</v>
      </c>
      <c r="AY905" s="20" t="s">
        <v>221</v>
      </c>
      <c r="BE905" s="194">
        <f>IF(N905="základní",J905,0)</f>
        <v>0</v>
      </c>
      <c r="BF905" s="194">
        <f>IF(N905="snížená",J905,0)</f>
        <v>0</v>
      </c>
      <c r="BG905" s="194">
        <f>IF(N905="zákl. přenesená",J905,0)</f>
        <v>0</v>
      </c>
      <c r="BH905" s="194">
        <f>IF(N905="sníž. přenesená",J905,0)</f>
        <v>0</v>
      </c>
      <c r="BI905" s="194">
        <f>IF(N905="nulová",J905,0)</f>
        <v>0</v>
      </c>
      <c r="BJ905" s="20" t="s">
        <v>80</v>
      </c>
      <c r="BK905" s="194">
        <f>ROUND(I905*H905,2)</f>
        <v>0</v>
      </c>
      <c r="BL905" s="20" t="s">
        <v>341</v>
      </c>
      <c r="BM905" s="193" t="s">
        <v>1191</v>
      </c>
    </row>
    <row r="906" spans="1:65" s="2" customFormat="1">
      <c r="A906" s="37"/>
      <c r="B906" s="38"/>
      <c r="C906" s="39"/>
      <c r="D906" s="195" t="s">
        <v>230</v>
      </c>
      <c r="E906" s="39"/>
      <c r="F906" s="196" t="s">
        <v>1186</v>
      </c>
      <c r="G906" s="39"/>
      <c r="H906" s="39"/>
      <c r="I906" s="197"/>
      <c r="J906" s="39"/>
      <c r="K906" s="39"/>
      <c r="L906" s="42"/>
      <c r="M906" s="198"/>
      <c r="N906" s="199"/>
      <c r="O906" s="67"/>
      <c r="P906" s="67"/>
      <c r="Q906" s="67"/>
      <c r="R906" s="67"/>
      <c r="S906" s="67"/>
      <c r="T906" s="68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T906" s="20" t="s">
        <v>230</v>
      </c>
      <c r="AU906" s="20" t="s">
        <v>82</v>
      </c>
    </row>
    <row r="907" spans="1:65" s="2" customFormat="1" ht="37.9" customHeight="1">
      <c r="A907" s="37"/>
      <c r="B907" s="38"/>
      <c r="C907" s="182" t="s">
        <v>1192</v>
      </c>
      <c r="D907" s="182" t="s">
        <v>223</v>
      </c>
      <c r="E907" s="183" t="s">
        <v>1193</v>
      </c>
      <c r="F907" s="184" t="s">
        <v>1194</v>
      </c>
      <c r="G907" s="185" t="s">
        <v>305</v>
      </c>
      <c r="H907" s="186">
        <v>1.05</v>
      </c>
      <c r="I907" s="187"/>
      <c r="J907" s="188">
        <f>ROUND(I907*H907,2)</f>
        <v>0</v>
      </c>
      <c r="K907" s="184" t="s">
        <v>227</v>
      </c>
      <c r="L907" s="42"/>
      <c r="M907" s="189" t="s">
        <v>19</v>
      </c>
      <c r="N907" s="190" t="s">
        <v>43</v>
      </c>
      <c r="O907" s="67"/>
      <c r="P907" s="191">
        <f>O907*H907</f>
        <v>0</v>
      </c>
      <c r="Q907" s="191">
        <v>1.67E-3</v>
      </c>
      <c r="R907" s="191">
        <f>Q907*H907</f>
        <v>1.7535000000000001E-3</v>
      </c>
      <c r="S907" s="191">
        <v>0</v>
      </c>
      <c r="T907" s="192">
        <f>S907*H907</f>
        <v>0</v>
      </c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R907" s="193" t="s">
        <v>341</v>
      </c>
      <c r="AT907" s="193" t="s">
        <v>223</v>
      </c>
      <c r="AU907" s="193" t="s">
        <v>82</v>
      </c>
      <c r="AY907" s="20" t="s">
        <v>221</v>
      </c>
      <c r="BE907" s="194">
        <f>IF(N907="základní",J907,0)</f>
        <v>0</v>
      </c>
      <c r="BF907" s="194">
        <f>IF(N907="snížená",J907,0)</f>
        <v>0</v>
      </c>
      <c r="BG907" s="194">
        <f>IF(N907="zákl. přenesená",J907,0)</f>
        <v>0</v>
      </c>
      <c r="BH907" s="194">
        <f>IF(N907="sníž. přenesená",J907,0)</f>
        <v>0</v>
      </c>
      <c r="BI907" s="194">
        <f>IF(N907="nulová",J907,0)</f>
        <v>0</v>
      </c>
      <c r="BJ907" s="20" t="s">
        <v>80</v>
      </c>
      <c r="BK907" s="194">
        <f>ROUND(I907*H907,2)</f>
        <v>0</v>
      </c>
      <c r="BL907" s="20" t="s">
        <v>341</v>
      </c>
      <c r="BM907" s="193" t="s">
        <v>1195</v>
      </c>
    </row>
    <row r="908" spans="1:65" s="2" customFormat="1" ht="19.5">
      <c r="A908" s="37"/>
      <c r="B908" s="38"/>
      <c r="C908" s="39"/>
      <c r="D908" s="195" t="s">
        <v>230</v>
      </c>
      <c r="E908" s="39"/>
      <c r="F908" s="196" t="s">
        <v>1196</v>
      </c>
      <c r="G908" s="39"/>
      <c r="H908" s="39"/>
      <c r="I908" s="197"/>
      <c r="J908" s="39"/>
      <c r="K908" s="39"/>
      <c r="L908" s="42"/>
      <c r="M908" s="198"/>
      <c r="N908" s="199"/>
      <c r="O908" s="67"/>
      <c r="P908" s="67"/>
      <c r="Q908" s="67"/>
      <c r="R908" s="67"/>
      <c r="S908" s="67"/>
      <c r="T908" s="68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T908" s="20" t="s">
        <v>230</v>
      </c>
      <c r="AU908" s="20" t="s">
        <v>82</v>
      </c>
    </row>
    <row r="909" spans="1:65" s="2" customFormat="1">
      <c r="A909" s="37"/>
      <c r="B909" s="38"/>
      <c r="C909" s="39"/>
      <c r="D909" s="200" t="s">
        <v>232</v>
      </c>
      <c r="E909" s="39"/>
      <c r="F909" s="201" t="s">
        <v>1197</v>
      </c>
      <c r="G909" s="39"/>
      <c r="H909" s="39"/>
      <c r="I909" s="197"/>
      <c r="J909" s="39"/>
      <c r="K909" s="39"/>
      <c r="L909" s="42"/>
      <c r="M909" s="198"/>
      <c r="N909" s="199"/>
      <c r="O909" s="67"/>
      <c r="P909" s="67"/>
      <c r="Q909" s="67"/>
      <c r="R909" s="67"/>
      <c r="S909" s="67"/>
      <c r="T909" s="68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T909" s="20" t="s">
        <v>232</v>
      </c>
      <c r="AU909" s="20" t="s">
        <v>82</v>
      </c>
    </row>
    <row r="910" spans="1:65" s="13" customFormat="1">
      <c r="B910" s="202"/>
      <c r="C910" s="203"/>
      <c r="D910" s="195" t="s">
        <v>234</v>
      </c>
      <c r="E910" s="204" t="s">
        <v>19</v>
      </c>
      <c r="F910" s="205" t="s">
        <v>1198</v>
      </c>
      <c r="G910" s="203"/>
      <c r="H910" s="206">
        <v>1.05</v>
      </c>
      <c r="I910" s="207"/>
      <c r="J910" s="203"/>
      <c r="K910" s="203"/>
      <c r="L910" s="208"/>
      <c r="M910" s="209"/>
      <c r="N910" s="210"/>
      <c r="O910" s="210"/>
      <c r="P910" s="210"/>
      <c r="Q910" s="210"/>
      <c r="R910" s="210"/>
      <c r="S910" s="210"/>
      <c r="T910" s="211"/>
      <c r="AT910" s="212" t="s">
        <v>234</v>
      </c>
      <c r="AU910" s="212" t="s">
        <v>82</v>
      </c>
      <c r="AV910" s="13" t="s">
        <v>82</v>
      </c>
      <c r="AW910" s="13" t="s">
        <v>33</v>
      </c>
      <c r="AX910" s="13" t="s">
        <v>72</v>
      </c>
      <c r="AY910" s="212" t="s">
        <v>221</v>
      </c>
    </row>
    <row r="911" spans="1:65" s="15" customFormat="1">
      <c r="B911" s="223"/>
      <c r="C911" s="224"/>
      <c r="D911" s="195" t="s">
        <v>234</v>
      </c>
      <c r="E911" s="225" t="s">
        <v>19</v>
      </c>
      <c r="F911" s="226" t="s">
        <v>243</v>
      </c>
      <c r="G911" s="224"/>
      <c r="H911" s="227">
        <v>1.05</v>
      </c>
      <c r="I911" s="228"/>
      <c r="J911" s="224"/>
      <c r="K911" s="224"/>
      <c r="L911" s="229"/>
      <c r="M911" s="230"/>
      <c r="N911" s="231"/>
      <c r="O911" s="231"/>
      <c r="P911" s="231"/>
      <c r="Q911" s="231"/>
      <c r="R911" s="231"/>
      <c r="S911" s="231"/>
      <c r="T911" s="232"/>
      <c r="AT911" s="233" t="s">
        <v>234</v>
      </c>
      <c r="AU911" s="233" t="s">
        <v>82</v>
      </c>
      <c r="AV911" s="15" t="s">
        <v>228</v>
      </c>
      <c r="AW911" s="15" t="s">
        <v>33</v>
      </c>
      <c r="AX911" s="15" t="s">
        <v>80</v>
      </c>
      <c r="AY911" s="233" t="s">
        <v>221</v>
      </c>
    </row>
    <row r="912" spans="1:65" s="2" customFormat="1" ht="37.9" customHeight="1">
      <c r="A912" s="37"/>
      <c r="B912" s="38"/>
      <c r="C912" s="182" t="s">
        <v>1199</v>
      </c>
      <c r="D912" s="182" t="s">
        <v>223</v>
      </c>
      <c r="E912" s="183" t="s">
        <v>1200</v>
      </c>
      <c r="F912" s="184" t="s">
        <v>1201</v>
      </c>
      <c r="G912" s="185" t="s">
        <v>305</v>
      </c>
      <c r="H912" s="186">
        <v>3.22</v>
      </c>
      <c r="I912" s="187"/>
      <c r="J912" s="188">
        <f>ROUND(I912*H912,2)</f>
        <v>0</v>
      </c>
      <c r="K912" s="184" t="s">
        <v>227</v>
      </c>
      <c r="L912" s="42"/>
      <c r="M912" s="189" t="s">
        <v>19</v>
      </c>
      <c r="N912" s="190" t="s">
        <v>43</v>
      </c>
      <c r="O912" s="67"/>
      <c r="P912" s="191">
        <f>O912*H912</f>
        <v>0</v>
      </c>
      <c r="Q912" s="191">
        <v>3.4399999999999999E-3</v>
      </c>
      <c r="R912" s="191">
        <f>Q912*H912</f>
        <v>1.1076800000000001E-2</v>
      </c>
      <c r="S912" s="191">
        <v>0</v>
      </c>
      <c r="T912" s="192">
        <f>S912*H912</f>
        <v>0</v>
      </c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R912" s="193" t="s">
        <v>341</v>
      </c>
      <c r="AT912" s="193" t="s">
        <v>223</v>
      </c>
      <c r="AU912" s="193" t="s">
        <v>82</v>
      </c>
      <c r="AY912" s="20" t="s">
        <v>221</v>
      </c>
      <c r="BE912" s="194">
        <f>IF(N912="základní",J912,0)</f>
        <v>0</v>
      </c>
      <c r="BF912" s="194">
        <f>IF(N912="snížená",J912,0)</f>
        <v>0</v>
      </c>
      <c r="BG912" s="194">
        <f>IF(N912="zákl. přenesená",J912,0)</f>
        <v>0</v>
      </c>
      <c r="BH912" s="194">
        <f>IF(N912="sníž. přenesená",J912,0)</f>
        <v>0</v>
      </c>
      <c r="BI912" s="194">
        <f>IF(N912="nulová",J912,0)</f>
        <v>0</v>
      </c>
      <c r="BJ912" s="20" t="s">
        <v>80</v>
      </c>
      <c r="BK912" s="194">
        <f>ROUND(I912*H912,2)</f>
        <v>0</v>
      </c>
      <c r="BL912" s="20" t="s">
        <v>341</v>
      </c>
      <c r="BM912" s="193" t="s">
        <v>1202</v>
      </c>
    </row>
    <row r="913" spans="1:65" s="2" customFormat="1" ht="19.5">
      <c r="A913" s="37"/>
      <c r="B913" s="38"/>
      <c r="C913" s="39"/>
      <c r="D913" s="195" t="s">
        <v>230</v>
      </c>
      <c r="E913" s="39"/>
      <c r="F913" s="196" t="s">
        <v>1203</v>
      </c>
      <c r="G913" s="39"/>
      <c r="H913" s="39"/>
      <c r="I913" s="197"/>
      <c r="J913" s="39"/>
      <c r="K913" s="39"/>
      <c r="L913" s="42"/>
      <c r="M913" s="198"/>
      <c r="N913" s="199"/>
      <c r="O913" s="67"/>
      <c r="P913" s="67"/>
      <c r="Q913" s="67"/>
      <c r="R913" s="67"/>
      <c r="S913" s="67"/>
      <c r="T913" s="68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T913" s="20" t="s">
        <v>230</v>
      </c>
      <c r="AU913" s="20" t="s">
        <v>82</v>
      </c>
    </row>
    <row r="914" spans="1:65" s="2" customFormat="1">
      <c r="A914" s="37"/>
      <c r="B914" s="38"/>
      <c r="C914" s="39"/>
      <c r="D914" s="200" t="s">
        <v>232</v>
      </c>
      <c r="E914" s="39"/>
      <c r="F914" s="201" t="s">
        <v>1204</v>
      </c>
      <c r="G914" s="39"/>
      <c r="H914" s="39"/>
      <c r="I914" s="197"/>
      <c r="J914" s="39"/>
      <c r="K914" s="39"/>
      <c r="L914" s="42"/>
      <c r="M914" s="198"/>
      <c r="N914" s="199"/>
      <c r="O914" s="67"/>
      <c r="P914" s="67"/>
      <c r="Q914" s="67"/>
      <c r="R914" s="67"/>
      <c r="S914" s="67"/>
      <c r="T914" s="68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T914" s="20" t="s">
        <v>232</v>
      </c>
      <c r="AU914" s="20" t="s">
        <v>82</v>
      </c>
    </row>
    <row r="915" spans="1:65" s="13" customFormat="1">
      <c r="B915" s="202"/>
      <c r="C915" s="203"/>
      <c r="D915" s="195" t="s">
        <v>234</v>
      </c>
      <c r="E915" s="204" t="s">
        <v>19</v>
      </c>
      <c r="F915" s="205" t="s">
        <v>1205</v>
      </c>
      <c r="G915" s="203"/>
      <c r="H915" s="206">
        <v>2.2000000000000002</v>
      </c>
      <c r="I915" s="207"/>
      <c r="J915" s="203"/>
      <c r="K915" s="203"/>
      <c r="L915" s="208"/>
      <c r="M915" s="209"/>
      <c r="N915" s="210"/>
      <c r="O915" s="210"/>
      <c r="P915" s="210"/>
      <c r="Q915" s="210"/>
      <c r="R915" s="210"/>
      <c r="S915" s="210"/>
      <c r="T915" s="211"/>
      <c r="AT915" s="212" t="s">
        <v>234</v>
      </c>
      <c r="AU915" s="212" t="s">
        <v>82</v>
      </c>
      <c r="AV915" s="13" t="s">
        <v>82</v>
      </c>
      <c r="AW915" s="13" t="s">
        <v>33</v>
      </c>
      <c r="AX915" s="13" t="s">
        <v>72</v>
      </c>
      <c r="AY915" s="212" t="s">
        <v>221</v>
      </c>
    </row>
    <row r="916" spans="1:65" s="13" customFormat="1">
      <c r="B916" s="202"/>
      <c r="C916" s="203"/>
      <c r="D916" s="195" t="s">
        <v>234</v>
      </c>
      <c r="E916" s="204" t="s">
        <v>19</v>
      </c>
      <c r="F916" s="205" t="s">
        <v>1206</v>
      </c>
      <c r="G916" s="203"/>
      <c r="H916" s="206">
        <v>1.02</v>
      </c>
      <c r="I916" s="207"/>
      <c r="J916" s="203"/>
      <c r="K916" s="203"/>
      <c r="L916" s="208"/>
      <c r="M916" s="209"/>
      <c r="N916" s="210"/>
      <c r="O916" s="210"/>
      <c r="P916" s="210"/>
      <c r="Q916" s="210"/>
      <c r="R916" s="210"/>
      <c r="S916" s="210"/>
      <c r="T916" s="211"/>
      <c r="AT916" s="212" t="s">
        <v>234</v>
      </c>
      <c r="AU916" s="212" t="s">
        <v>82</v>
      </c>
      <c r="AV916" s="13" t="s">
        <v>82</v>
      </c>
      <c r="AW916" s="13" t="s">
        <v>33</v>
      </c>
      <c r="AX916" s="13" t="s">
        <v>72</v>
      </c>
      <c r="AY916" s="212" t="s">
        <v>221</v>
      </c>
    </row>
    <row r="917" spans="1:65" s="15" customFormat="1">
      <c r="B917" s="223"/>
      <c r="C917" s="224"/>
      <c r="D917" s="195" t="s">
        <v>234</v>
      </c>
      <c r="E917" s="225" t="s">
        <v>19</v>
      </c>
      <c r="F917" s="226" t="s">
        <v>243</v>
      </c>
      <c r="G917" s="224"/>
      <c r="H917" s="227">
        <v>3.22</v>
      </c>
      <c r="I917" s="228"/>
      <c r="J917" s="224"/>
      <c r="K917" s="224"/>
      <c r="L917" s="229"/>
      <c r="M917" s="230"/>
      <c r="N917" s="231"/>
      <c r="O917" s="231"/>
      <c r="P917" s="231"/>
      <c r="Q917" s="231"/>
      <c r="R917" s="231"/>
      <c r="S917" s="231"/>
      <c r="T917" s="232"/>
      <c r="AT917" s="233" t="s">
        <v>234</v>
      </c>
      <c r="AU917" s="233" t="s">
        <v>82</v>
      </c>
      <c r="AV917" s="15" t="s">
        <v>228</v>
      </c>
      <c r="AW917" s="15" t="s">
        <v>33</v>
      </c>
      <c r="AX917" s="15" t="s">
        <v>80</v>
      </c>
      <c r="AY917" s="233" t="s">
        <v>221</v>
      </c>
    </row>
    <row r="918" spans="1:65" s="2" customFormat="1" ht="33" customHeight="1">
      <c r="A918" s="37"/>
      <c r="B918" s="38"/>
      <c r="C918" s="182" t="s">
        <v>1207</v>
      </c>
      <c r="D918" s="182" t="s">
        <v>223</v>
      </c>
      <c r="E918" s="183" t="s">
        <v>1208</v>
      </c>
      <c r="F918" s="184" t="s">
        <v>1209</v>
      </c>
      <c r="G918" s="185" t="s">
        <v>336</v>
      </c>
      <c r="H918" s="186">
        <v>1</v>
      </c>
      <c r="I918" s="187"/>
      <c r="J918" s="188">
        <f>ROUND(I918*H918,2)</f>
        <v>0</v>
      </c>
      <c r="K918" s="184" t="s">
        <v>227</v>
      </c>
      <c r="L918" s="42"/>
      <c r="M918" s="189" t="s">
        <v>19</v>
      </c>
      <c r="N918" s="190" t="s">
        <v>43</v>
      </c>
      <c r="O918" s="67"/>
      <c r="P918" s="191">
        <f>O918*H918</f>
        <v>0</v>
      </c>
      <c r="Q918" s="191">
        <v>0</v>
      </c>
      <c r="R918" s="191">
        <f>Q918*H918</f>
        <v>0</v>
      </c>
      <c r="S918" s="191">
        <v>0</v>
      </c>
      <c r="T918" s="192">
        <f>S918*H918</f>
        <v>0</v>
      </c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R918" s="193" t="s">
        <v>341</v>
      </c>
      <c r="AT918" s="193" t="s">
        <v>223</v>
      </c>
      <c r="AU918" s="193" t="s">
        <v>82</v>
      </c>
      <c r="AY918" s="20" t="s">
        <v>221</v>
      </c>
      <c r="BE918" s="194">
        <f>IF(N918="základní",J918,0)</f>
        <v>0</v>
      </c>
      <c r="BF918" s="194">
        <f>IF(N918="snížená",J918,0)</f>
        <v>0</v>
      </c>
      <c r="BG918" s="194">
        <f>IF(N918="zákl. přenesená",J918,0)</f>
        <v>0</v>
      </c>
      <c r="BH918" s="194">
        <f>IF(N918="sníž. přenesená",J918,0)</f>
        <v>0</v>
      </c>
      <c r="BI918" s="194">
        <f>IF(N918="nulová",J918,0)</f>
        <v>0</v>
      </c>
      <c r="BJ918" s="20" t="s">
        <v>80</v>
      </c>
      <c r="BK918" s="194">
        <f>ROUND(I918*H918,2)</f>
        <v>0</v>
      </c>
      <c r="BL918" s="20" t="s">
        <v>341</v>
      </c>
      <c r="BM918" s="193" t="s">
        <v>1210</v>
      </c>
    </row>
    <row r="919" spans="1:65" s="2" customFormat="1" ht="19.5">
      <c r="A919" s="37"/>
      <c r="B919" s="38"/>
      <c r="C919" s="39"/>
      <c r="D919" s="195" t="s">
        <v>230</v>
      </c>
      <c r="E919" s="39"/>
      <c r="F919" s="196" t="s">
        <v>1211</v>
      </c>
      <c r="G919" s="39"/>
      <c r="H919" s="39"/>
      <c r="I919" s="197"/>
      <c r="J919" s="39"/>
      <c r="K919" s="39"/>
      <c r="L919" s="42"/>
      <c r="M919" s="198"/>
      <c r="N919" s="199"/>
      <c r="O919" s="67"/>
      <c r="P919" s="67"/>
      <c r="Q919" s="67"/>
      <c r="R919" s="67"/>
      <c r="S919" s="67"/>
      <c r="T919" s="68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T919" s="20" t="s">
        <v>230</v>
      </c>
      <c r="AU919" s="20" t="s">
        <v>82</v>
      </c>
    </row>
    <row r="920" spans="1:65" s="2" customFormat="1">
      <c r="A920" s="37"/>
      <c r="B920" s="38"/>
      <c r="C920" s="39"/>
      <c r="D920" s="200" t="s">
        <v>232</v>
      </c>
      <c r="E920" s="39"/>
      <c r="F920" s="201" t="s">
        <v>1212</v>
      </c>
      <c r="G920" s="39"/>
      <c r="H920" s="39"/>
      <c r="I920" s="197"/>
      <c r="J920" s="39"/>
      <c r="K920" s="39"/>
      <c r="L920" s="42"/>
      <c r="M920" s="198"/>
      <c r="N920" s="199"/>
      <c r="O920" s="67"/>
      <c r="P920" s="67"/>
      <c r="Q920" s="67"/>
      <c r="R920" s="67"/>
      <c r="S920" s="67"/>
      <c r="T920" s="68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T920" s="20" t="s">
        <v>232</v>
      </c>
      <c r="AU920" s="20" t="s">
        <v>82</v>
      </c>
    </row>
    <row r="921" spans="1:65" s="13" customFormat="1">
      <c r="B921" s="202"/>
      <c r="C921" s="203"/>
      <c r="D921" s="195" t="s">
        <v>234</v>
      </c>
      <c r="E921" s="204" t="s">
        <v>19</v>
      </c>
      <c r="F921" s="205" t="s">
        <v>1213</v>
      </c>
      <c r="G921" s="203"/>
      <c r="H921" s="206">
        <v>1</v>
      </c>
      <c r="I921" s="207"/>
      <c r="J921" s="203"/>
      <c r="K921" s="203"/>
      <c r="L921" s="208"/>
      <c r="M921" s="209"/>
      <c r="N921" s="210"/>
      <c r="O921" s="210"/>
      <c r="P921" s="210"/>
      <c r="Q921" s="210"/>
      <c r="R921" s="210"/>
      <c r="S921" s="210"/>
      <c r="T921" s="211"/>
      <c r="AT921" s="212" t="s">
        <v>234</v>
      </c>
      <c r="AU921" s="212" t="s">
        <v>82</v>
      </c>
      <c r="AV921" s="13" t="s">
        <v>82</v>
      </c>
      <c r="AW921" s="13" t="s">
        <v>33</v>
      </c>
      <c r="AX921" s="13" t="s">
        <v>72</v>
      </c>
      <c r="AY921" s="212" t="s">
        <v>221</v>
      </c>
    </row>
    <row r="922" spans="1:65" s="15" customFormat="1">
      <c r="B922" s="223"/>
      <c r="C922" s="224"/>
      <c r="D922" s="195" t="s">
        <v>234</v>
      </c>
      <c r="E922" s="225" t="s">
        <v>19</v>
      </c>
      <c r="F922" s="226" t="s">
        <v>243</v>
      </c>
      <c r="G922" s="224"/>
      <c r="H922" s="227">
        <v>1</v>
      </c>
      <c r="I922" s="228"/>
      <c r="J922" s="224"/>
      <c r="K922" s="224"/>
      <c r="L922" s="229"/>
      <c r="M922" s="230"/>
      <c r="N922" s="231"/>
      <c r="O922" s="231"/>
      <c r="P922" s="231"/>
      <c r="Q922" s="231"/>
      <c r="R922" s="231"/>
      <c r="S922" s="231"/>
      <c r="T922" s="232"/>
      <c r="AT922" s="233" t="s">
        <v>234</v>
      </c>
      <c r="AU922" s="233" t="s">
        <v>82</v>
      </c>
      <c r="AV922" s="15" t="s">
        <v>228</v>
      </c>
      <c r="AW922" s="15" t="s">
        <v>33</v>
      </c>
      <c r="AX922" s="15" t="s">
        <v>80</v>
      </c>
      <c r="AY922" s="233" t="s">
        <v>221</v>
      </c>
    </row>
    <row r="923" spans="1:65" s="2" customFormat="1" ht="24.2" customHeight="1">
      <c r="A923" s="37"/>
      <c r="B923" s="38"/>
      <c r="C923" s="234" t="s">
        <v>1214</v>
      </c>
      <c r="D923" s="234" t="s">
        <v>295</v>
      </c>
      <c r="E923" s="235" t="s">
        <v>1215</v>
      </c>
      <c r="F923" s="236" t="s">
        <v>1216</v>
      </c>
      <c r="G923" s="237" t="s">
        <v>336</v>
      </c>
      <c r="H923" s="238">
        <v>1</v>
      </c>
      <c r="I923" s="239"/>
      <c r="J923" s="240">
        <f>ROUND(I923*H923,2)</f>
        <v>0</v>
      </c>
      <c r="K923" s="236" t="s">
        <v>227</v>
      </c>
      <c r="L923" s="241"/>
      <c r="M923" s="242" t="s">
        <v>19</v>
      </c>
      <c r="N923" s="243" t="s">
        <v>43</v>
      </c>
      <c r="O923" s="67"/>
      <c r="P923" s="191">
        <f>O923*H923</f>
        <v>0</v>
      </c>
      <c r="Q923" s="191">
        <v>8.0000000000000004E-4</v>
      </c>
      <c r="R923" s="191">
        <f>Q923*H923</f>
        <v>8.0000000000000004E-4</v>
      </c>
      <c r="S923" s="191">
        <v>0</v>
      </c>
      <c r="T923" s="192">
        <f>S923*H923</f>
        <v>0</v>
      </c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R923" s="193" t="s">
        <v>484</v>
      </c>
      <c r="AT923" s="193" t="s">
        <v>295</v>
      </c>
      <c r="AU923" s="193" t="s">
        <v>82</v>
      </c>
      <c r="AY923" s="20" t="s">
        <v>221</v>
      </c>
      <c r="BE923" s="194">
        <f>IF(N923="základní",J923,0)</f>
        <v>0</v>
      </c>
      <c r="BF923" s="194">
        <f>IF(N923="snížená",J923,0)</f>
        <v>0</v>
      </c>
      <c r="BG923" s="194">
        <f>IF(N923="zákl. přenesená",J923,0)</f>
        <v>0</v>
      </c>
      <c r="BH923" s="194">
        <f>IF(N923="sníž. přenesená",J923,0)</f>
        <v>0</v>
      </c>
      <c r="BI923" s="194">
        <f>IF(N923="nulová",J923,0)</f>
        <v>0</v>
      </c>
      <c r="BJ923" s="20" t="s">
        <v>80</v>
      </c>
      <c r="BK923" s="194">
        <f>ROUND(I923*H923,2)</f>
        <v>0</v>
      </c>
      <c r="BL923" s="20" t="s">
        <v>341</v>
      </c>
      <c r="BM923" s="193" t="s">
        <v>1217</v>
      </c>
    </row>
    <row r="924" spans="1:65" s="2" customFormat="1">
      <c r="A924" s="37"/>
      <c r="B924" s="38"/>
      <c r="C924" s="39"/>
      <c r="D924" s="195" t="s">
        <v>230</v>
      </c>
      <c r="E924" s="39"/>
      <c r="F924" s="196" t="s">
        <v>1216</v>
      </c>
      <c r="G924" s="39"/>
      <c r="H924" s="39"/>
      <c r="I924" s="197"/>
      <c r="J924" s="39"/>
      <c r="K924" s="39"/>
      <c r="L924" s="42"/>
      <c r="M924" s="198"/>
      <c r="N924" s="199"/>
      <c r="O924" s="67"/>
      <c r="P924" s="67"/>
      <c r="Q924" s="67"/>
      <c r="R924" s="67"/>
      <c r="S924" s="67"/>
      <c r="T924" s="68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T924" s="20" t="s">
        <v>230</v>
      </c>
      <c r="AU924" s="20" t="s">
        <v>82</v>
      </c>
    </row>
    <row r="925" spans="1:65" s="2" customFormat="1" ht="24.2" customHeight="1">
      <c r="A925" s="37"/>
      <c r="B925" s="38"/>
      <c r="C925" s="182" t="s">
        <v>1218</v>
      </c>
      <c r="D925" s="182" t="s">
        <v>223</v>
      </c>
      <c r="E925" s="183" t="s">
        <v>1219</v>
      </c>
      <c r="F925" s="184" t="s">
        <v>1220</v>
      </c>
      <c r="G925" s="185" t="s">
        <v>267</v>
      </c>
      <c r="H925" s="186">
        <v>0.02</v>
      </c>
      <c r="I925" s="187"/>
      <c r="J925" s="188">
        <f>ROUND(I925*H925,2)</f>
        <v>0</v>
      </c>
      <c r="K925" s="184" t="s">
        <v>227</v>
      </c>
      <c r="L925" s="42"/>
      <c r="M925" s="189" t="s">
        <v>19</v>
      </c>
      <c r="N925" s="190" t="s">
        <v>43</v>
      </c>
      <c r="O925" s="67"/>
      <c r="P925" s="191">
        <f>O925*H925</f>
        <v>0</v>
      </c>
      <c r="Q925" s="191">
        <v>0</v>
      </c>
      <c r="R925" s="191">
        <f>Q925*H925</f>
        <v>0</v>
      </c>
      <c r="S925" s="191">
        <v>0</v>
      </c>
      <c r="T925" s="192">
        <f>S925*H925</f>
        <v>0</v>
      </c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R925" s="193" t="s">
        <v>341</v>
      </c>
      <c r="AT925" s="193" t="s">
        <v>223</v>
      </c>
      <c r="AU925" s="193" t="s">
        <v>82</v>
      </c>
      <c r="AY925" s="20" t="s">
        <v>221</v>
      </c>
      <c r="BE925" s="194">
        <f>IF(N925="základní",J925,0)</f>
        <v>0</v>
      </c>
      <c r="BF925" s="194">
        <f>IF(N925="snížená",J925,0)</f>
        <v>0</v>
      </c>
      <c r="BG925" s="194">
        <f>IF(N925="zákl. přenesená",J925,0)</f>
        <v>0</v>
      </c>
      <c r="BH925" s="194">
        <f>IF(N925="sníž. přenesená",J925,0)</f>
        <v>0</v>
      </c>
      <c r="BI925" s="194">
        <f>IF(N925="nulová",J925,0)</f>
        <v>0</v>
      </c>
      <c r="BJ925" s="20" t="s">
        <v>80</v>
      </c>
      <c r="BK925" s="194">
        <f>ROUND(I925*H925,2)</f>
        <v>0</v>
      </c>
      <c r="BL925" s="20" t="s">
        <v>341</v>
      </c>
      <c r="BM925" s="193" t="s">
        <v>1221</v>
      </c>
    </row>
    <row r="926" spans="1:65" s="2" customFormat="1" ht="29.25">
      <c r="A926" s="37"/>
      <c r="B926" s="38"/>
      <c r="C926" s="39"/>
      <c r="D926" s="195" t="s">
        <v>230</v>
      </c>
      <c r="E926" s="39"/>
      <c r="F926" s="196" t="s">
        <v>1222</v>
      </c>
      <c r="G926" s="39"/>
      <c r="H926" s="39"/>
      <c r="I926" s="197"/>
      <c r="J926" s="39"/>
      <c r="K926" s="39"/>
      <c r="L926" s="42"/>
      <c r="M926" s="198"/>
      <c r="N926" s="199"/>
      <c r="O926" s="67"/>
      <c r="P926" s="67"/>
      <c r="Q926" s="67"/>
      <c r="R926" s="67"/>
      <c r="S926" s="67"/>
      <c r="T926" s="68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T926" s="20" t="s">
        <v>230</v>
      </c>
      <c r="AU926" s="20" t="s">
        <v>82</v>
      </c>
    </row>
    <row r="927" spans="1:65" s="2" customFormat="1">
      <c r="A927" s="37"/>
      <c r="B927" s="38"/>
      <c r="C927" s="39"/>
      <c r="D927" s="200" t="s">
        <v>232</v>
      </c>
      <c r="E927" s="39"/>
      <c r="F927" s="201" t="s">
        <v>1223</v>
      </c>
      <c r="G927" s="39"/>
      <c r="H927" s="39"/>
      <c r="I927" s="197"/>
      <c r="J927" s="39"/>
      <c r="K927" s="39"/>
      <c r="L927" s="42"/>
      <c r="M927" s="198"/>
      <c r="N927" s="199"/>
      <c r="O927" s="67"/>
      <c r="P927" s="67"/>
      <c r="Q927" s="67"/>
      <c r="R927" s="67"/>
      <c r="S927" s="67"/>
      <c r="T927" s="68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T927" s="20" t="s">
        <v>232</v>
      </c>
      <c r="AU927" s="20" t="s">
        <v>82</v>
      </c>
    </row>
    <row r="928" spans="1:65" s="12" customFormat="1" ht="22.9" customHeight="1">
      <c r="B928" s="166"/>
      <c r="C928" s="167"/>
      <c r="D928" s="168" t="s">
        <v>71</v>
      </c>
      <c r="E928" s="180" t="s">
        <v>1224</v>
      </c>
      <c r="F928" s="180" t="s">
        <v>1225</v>
      </c>
      <c r="G928" s="167"/>
      <c r="H928" s="167"/>
      <c r="I928" s="170"/>
      <c r="J928" s="181">
        <f>BK928</f>
        <v>0</v>
      </c>
      <c r="K928" s="167"/>
      <c r="L928" s="172"/>
      <c r="M928" s="173"/>
      <c r="N928" s="174"/>
      <c r="O928" s="174"/>
      <c r="P928" s="175">
        <f>SUM(P929:P952)</f>
        <v>0</v>
      </c>
      <c r="Q928" s="174"/>
      <c r="R928" s="175">
        <f>SUM(R929:R952)</f>
        <v>1.9380452906799999</v>
      </c>
      <c r="S928" s="174"/>
      <c r="T928" s="176">
        <f>SUM(T929:T952)</f>
        <v>0</v>
      </c>
      <c r="AR928" s="177" t="s">
        <v>82</v>
      </c>
      <c r="AT928" s="178" t="s">
        <v>71</v>
      </c>
      <c r="AU928" s="178" t="s">
        <v>80</v>
      </c>
      <c r="AY928" s="177" t="s">
        <v>221</v>
      </c>
      <c r="BK928" s="179">
        <f>SUM(BK929:BK952)</f>
        <v>0</v>
      </c>
    </row>
    <row r="929" spans="1:65" s="2" customFormat="1" ht="24.2" customHeight="1">
      <c r="A929" s="37"/>
      <c r="B929" s="38"/>
      <c r="C929" s="182" t="s">
        <v>1226</v>
      </c>
      <c r="D929" s="182" t="s">
        <v>223</v>
      </c>
      <c r="E929" s="183" t="s">
        <v>1227</v>
      </c>
      <c r="F929" s="184" t="s">
        <v>1228</v>
      </c>
      <c r="G929" s="185" t="s">
        <v>226</v>
      </c>
      <c r="H929" s="186">
        <v>29.835000000000001</v>
      </c>
      <c r="I929" s="187"/>
      <c r="J929" s="188">
        <f>ROUND(I929*H929,2)</f>
        <v>0</v>
      </c>
      <c r="K929" s="184" t="s">
        <v>227</v>
      </c>
      <c r="L929" s="42"/>
      <c r="M929" s="189" t="s">
        <v>19</v>
      </c>
      <c r="N929" s="190" t="s">
        <v>43</v>
      </c>
      <c r="O929" s="67"/>
      <c r="P929" s="191">
        <f>O929*H929</f>
        <v>0</v>
      </c>
      <c r="Q929" s="191">
        <v>1.5792E-2</v>
      </c>
      <c r="R929" s="191">
        <f>Q929*H929</f>
        <v>0.47115432000000002</v>
      </c>
      <c r="S929" s="191">
        <v>0</v>
      </c>
      <c r="T929" s="192">
        <f>S929*H929</f>
        <v>0</v>
      </c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R929" s="193" t="s">
        <v>341</v>
      </c>
      <c r="AT929" s="193" t="s">
        <v>223</v>
      </c>
      <c r="AU929" s="193" t="s">
        <v>82</v>
      </c>
      <c r="AY929" s="20" t="s">
        <v>221</v>
      </c>
      <c r="BE929" s="194">
        <f>IF(N929="základní",J929,0)</f>
        <v>0</v>
      </c>
      <c r="BF929" s="194">
        <f>IF(N929="snížená",J929,0)</f>
        <v>0</v>
      </c>
      <c r="BG929" s="194">
        <f>IF(N929="zákl. přenesená",J929,0)</f>
        <v>0</v>
      </c>
      <c r="BH929" s="194">
        <f>IF(N929="sníž. přenesená",J929,0)</f>
        <v>0</v>
      </c>
      <c r="BI929" s="194">
        <f>IF(N929="nulová",J929,0)</f>
        <v>0</v>
      </c>
      <c r="BJ929" s="20" t="s">
        <v>80</v>
      </c>
      <c r="BK929" s="194">
        <f>ROUND(I929*H929,2)</f>
        <v>0</v>
      </c>
      <c r="BL929" s="20" t="s">
        <v>341</v>
      </c>
      <c r="BM929" s="193" t="s">
        <v>1229</v>
      </c>
    </row>
    <row r="930" spans="1:65" s="2" customFormat="1" ht="29.25">
      <c r="A930" s="37"/>
      <c r="B930" s="38"/>
      <c r="C930" s="39"/>
      <c r="D930" s="195" t="s">
        <v>230</v>
      </c>
      <c r="E930" s="39"/>
      <c r="F930" s="196" t="s">
        <v>1230</v>
      </c>
      <c r="G930" s="39"/>
      <c r="H930" s="39"/>
      <c r="I930" s="197"/>
      <c r="J930" s="39"/>
      <c r="K930" s="39"/>
      <c r="L930" s="42"/>
      <c r="M930" s="198"/>
      <c r="N930" s="199"/>
      <c r="O930" s="67"/>
      <c r="P930" s="67"/>
      <c r="Q930" s="67"/>
      <c r="R930" s="67"/>
      <c r="S930" s="67"/>
      <c r="T930" s="68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T930" s="20" t="s">
        <v>230</v>
      </c>
      <c r="AU930" s="20" t="s">
        <v>82</v>
      </c>
    </row>
    <row r="931" spans="1:65" s="2" customFormat="1">
      <c r="A931" s="37"/>
      <c r="B931" s="38"/>
      <c r="C931" s="39"/>
      <c r="D931" s="200" t="s">
        <v>232</v>
      </c>
      <c r="E931" s="39"/>
      <c r="F931" s="201" t="s">
        <v>1231</v>
      </c>
      <c r="G931" s="39"/>
      <c r="H931" s="39"/>
      <c r="I931" s="197"/>
      <c r="J931" s="39"/>
      <c r="K931" s="39"/>
      <c r="L931" s="42"/>
      <c r="M931" s="198"/>
      <c r="N931" s="199"/>
      <c r="O931" s="67"/>
      <c r="P931" s="67"/>
      <c r="Q931" s="67"/>
      <c r="R931" s="67"/>
      <c r="S931" s="67"/>
      <c r="T931" s="68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T931" s="20" t="s">
        <v>232</v>
      </c>
      <c r="AU931" s="20" t="s">
        <v>82</v>
      </c>
    </row>
    <row r="932" spans="1:65" s="14" customFormat="1">
      <c r="B932" s="213"/>
      <c r="C932" s="214"/>
      <c r="D932" s="195" t="s">
        <v>234</v>
      </c>
      <c r="E932" s="215" t="s">
        <v>19</v>
      </c>
      <c r="F932" s="216" t="s">
        <v>1232</v>
      </c>
      <c r="G932" s="214"/>
      <c r="H932" s="215" t="s">
        <v>19</v>
      </c>
      <c r="I932" s="217"/>
      <c r="J932" s="214"/>
      <c r="K932" s="214"/>
      <c r="L932" s="218"/>
      <c r="M932" s="219"/>
      <c r="N932" s="220"/>
      <c r="O932" s="220"/>
      <c r="P932" s="220"/>
      <c r="Q932" s="220"/>
      <c r="R932" s="220"/>
      <c r="S932" s="220"/>
      <c r="T932" s="221"/>
      <c r="AT932" s="222" t="s">
        <v>234</v>
      </c>
      <c r="AU932" s="222" t="s">
        <v>82</v>
      </c>
      <c r="AV932" s="14" t="s">
        <v>80</v>
      </c>
      <c r="AW932" s="14" t="s">
        <v>33</v>
      </c>
      <c r="AX932" s="14" t="s">
        <v>72</v>
      </c>
      <c r="AY932" s="222" t="s">
        <v>221</v>
      </c>
    </row>
    <row r="933" spans="1:65" s="13" customFormat="1">
      <c r="B933" s="202"/>
      <c r="C933" s="203"/>
      <c r="D933" s="195" t="s">
        <v>234</v>
      </c>
      <c r="E933" s="204" t="s">
        <v>19</v>
      </c>
      <c r="F933" s="205" t="s">
        <v>941</v>
      </c>
      <c r="G933" s="203"/>
      <c r="H933" s="206">
        <v>233.15700000000001</v>
      </c>
      <c r="I933" s="207"/>
      <c r="J933" s="203"/>
      <c r="K933" s="203"/>
      <c r="L933" s="208"/>
      <c r="M933" s="209"/>
      <c r="N933" s="210"/>
      <c r="O933" s="210"/>
      <c r="P933" s="210"/>
      <c r="Q933" s="210"/>
      <c r="R933" s="210"/>
      <c r="S933" s="210"/>
      <c r="T933" s="211"/>
      <c r="AT933" s="212" t="s">
        <v>234</v>
      </c>
      <c r="AU933" s="212" t="s">
        <v>82</v>
      </c>
      <c r="AV933" s="13" t="s">
        <v>82</v>
      </c>
      <c r="AW933" s="13" t="s">
        <v>33</v>
      </c>
      <c r="AX933" s="13" t="s">
        <v>72</v>
      </c>
      <c r="AY933" s="212" t="s">
        <v>221</v>
      </c>
    </row>
    <row r="934" spans="1:65" s="13" customFormat="1">
      <c r="B934" s="202"/>
      <c r="C934" s="203"/>
      <c r="D934" s="195" t="s">
        <v>234</v>
      </c>
      <c r="E934" s="204" t="s">
        <v>19</v>
      </c>
      <c r="F934" s="205" t="s">
        <v>942</v>
      </c>
      <c r="G934" s="203"/>
      <c r="H934" s="206">
        <v>-203.322</v>
      </c>
      <c r="I934" s="207"/>
      <c r="J934" s="203"/>
      <c r="K934" s="203"/>
      <c r="L934" s="208"/>
      <c r="M934" s="209"/>
      <c r="N934" s="210"/>
      <c r="O934" s="210"/>
      <c r="P934" s="210"/>
      <c r="Q934" s="210"/>
      <c r="R934" s="210"/>
      <c r="S934" s="210"/>
      <c r="T934" s="211"/>
      <c r="AT934" s="212" t="s">
        <v>234</v>
      </c>
      <c r="AU934" s="212" t="s">
        <v>82</v>
      </c>
      <c r="AV934" s="13" t="s">
        <v>82</v>
      </c>
      <c r="AW934" s="13" t="s">
        <v>33</v>
      </c>
      <c r="AX934" s="13" t="s">
        <v>72</v>
      </c>
      <c r="AY934" s="212" t="s">
        <v>221</v>
      </c>
    </row>
    <row r="935" spans="1:65" s="15" customFormat="1">
      <c r="B935" s="223"/>
      <c r="C935" s="224"/>
      <c r="D935" s="195" t="s">
        <v>234</v>
      </c>
      <c r="E935" s="225" t="s">
        <v>19</v>
      </c>
      <c r="F935" s="226" t="s">
        <v>243</v>
      </c>
      <c r="G935" s="224"/>
      <c r="H935" s="227">
        <v>29.835000000000001</v>
      </c>
      <c r="I935" s="228"/>
      <c r="J935" s="224"/>
      <c r="K935" s="224"/>
      <c r="L935" s="229"/>
      <c r="M935" s="230"/>
      <c r="N935" s="231"/>
      <c r="O935" s="231"/>
      <c r="P935" s="231"/>
      <c r="Q935" s="231"/>
      <c r="R935" s="231"/>
      <c r="S935" s="231"/>
      <c r="T935" s="232"/>
      <c r="AT935" s="233" t="s">
        <v>234</v>
      </c>
      <c r="AU935" s="233" t="s">
        <v>82</v>
      </c>
      <c r="AV935" s="15" t="s">
        <v>228</v>
      </c>
      <c r="AW935" s="15" t="s">
        <v>33</v>
      </c>
      <c r="AX935" s="15" t="s">
        <v>80</v>
      </c>
      <c r="AY935" s="233" t="s">
        <v>221</v>
      </c>
    </row>
    <row r="936" spans="1:65" s="2" customFormat="1" ht="37.9" customHeight="1">
      <c r="A936" s="37"/>
      <c r="B936" s="38"/>
      <c r="C936" s="182" t="s">
        <v>1233</v>
      </c>
      <c r="D936" s="182" t="s">
        <v>223</v>
      </c>
      <c r="E936" s="183" t="s">
        <v>1234</v>
      </c>
      <c r="F936" s="184" t="s">
        <v>1235</v>
      </c>
      <c r="G936" s="185" t="s">
        <v>226</v>
      </c>
      <c r="H936" s="186">
        <v>40.21</v>
      </c>
      <c r="I936" s="187"/>
      <c r="J936" s="188">
        <f>ROUND(I936*H936,2)</f>
        <v>0</v>
      </c>
      <c r="K936" s="184" t="s">
        <v>227</v>
      </c>
      <c r="L936" s="42"/>
      <c r="M936" s="189" t="s">
        <v>19</v>
      </c>
      <c r="N936" s="190" t="s">
        <v>43</v>
      </c>
      <c r="O936" s="67"/>
      <c r="P936" s="191">
        <f>O936*H936</f>
        <v>0</v>
      </c>
      <c r="Q936" s="191">
        <v>0</v>
      </c>
      <c r="R936" s="191">
        <f>Q936*H936</f>
        <v>0</v>
      </c>
      <c r="S936" s="191">
        <v>0</v>
      </c>
      <c r="T936" s="192">
        <f>S936*H936</f>
        <v>0</v>
      </c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R936" s="193" t="s">
        <v>341</v>
      </c>
      <c r="AT936" s="193" t="s">
        <v>223</v>
      </c>
      <c r="AU936" s="193" t="s">
        <v>82</v>
      </c>
      <c r="AY936" s="20" t="s">
        <v>221</v>
      </c>
      <c r="BE936" s="194">
        <f>IF(N936="základní",J936,0)</f>
        <v>0</v>
      </c>
      <c r="BF936" s="194">
        <f>IF(N936="snížená",J936,0)</f>
        <v>0</v>
      </c>
      <c r="BG936" s="194">
        <f>IF(N936="zákl. přenesená",J936,0)</f>
        <v>0</v>
      </c>
      <c r="BH936" s="194">
        <f>IF(N936="sníž. přenesená",J936,0)</f>
        <v>0</v>
      </c>
      <c r="BI936" s="194">
        <f>IF(N936="nulová",J936,0)</f>
        <v>0</v>
      </c>
      <c r="BJ936" s="20" t="s">
        <v>80</v>
      </c>
      <c r="BK936" s="194">
        <f>ROUND(I936*H936,2)</f>
        <v>0</v>
      </c>
      <c r="BL936" s="20" t="s">
        <v>341</v>
      </c>
      <c r="BM936" s="193" t="s">
        <v>1236</v>
      </c>
    </row>
    <row r="937" spans="1:65" s="2" customFormat="1" ht="29.25">
      <c r="A937" s="37"/>
      <c r="B937" s="38"/>
      <c r="C937" s="39"/>
      <c r="D937" s="195" t="s">
        <v>230</v>
      </c>
      <c r="E937" s="39"/>
      <c r="F937" s="196" t="s">
        <v>1237</v>
      </c>
      <c r="G937" s="39"/>
      <c r="H937" s="39"/>
      <c r="I937" s="197"/>
      <c r="J937" s="39"/>
      <c r="K937" s="39"/>
      <c r="L937" s="42"/>
      <c r="M937" s="198"/>
      <c r="N937" s="199"/>
      <c r="O937" s="67"/>
      <c r="P937" s="67"/>
      <c r="Q937" s="67"/>
      <c r="R937" s="67"/>
      <c r="S937" s="67"/>
      <c r="T937" s="68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T937" s="20" t="s">
        <v>230</v>
      </c>
      <c r="AU937" s="20" t="s">
        <v>82</v>
      </c>
    </row>
    <row r="938" spans="1:65" s="2" customFormat="1">
      <c r="A938" s="37"/>
      <c r="B938" s="38"/>
      <c r="C938" s="39"/>
      <c r="D938" s="200" t="s">
        <v>232</v>
      </c>
      <c r="E938" s="39"/>
      <c r="F938" s="201" t="s">
        <v>1238</v>
      </c>
      <c r="G938" s="39"/>
      <c r="H938" s="39"/>
      <c r="I938" s="197"/>
      <c r="J938" s="39"/>
      <c r="K938" s="39"/>
      <c r="L938" s="42"/>
      <c r="M938" s="198"/>
      <c r="N938" s="199"/>
      <c r="O938" s="67"/>
      <c r="P938" s="67"/>
      <c r="Q938" s="67"/>
      <c r="R938" s="67"/>
      <c r="S938" s="67"/>
      <c r="T938" s="68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T938" s="20" t="s">
        <v>232</v>
      </c>
      <c r="AU938" s="20" t="s">
        <v>82</v>
      </c>
    </row>
    <row r="939" spans="1:65" s="13" customFormat="1">
      <c r="B939" s="202"/>
      <c r="C939" s="203"/>
      <c r="D939" s="195" t="s">
        <v>234</v>
      </c>
      <c r="E939" s="204" t="s">
        <v>19</v>
      </c>
      <c r="F939" s="205" t="s">
        <v>148</v>
      </c>
      <c r="G939" s="203"/>
      <c r="H939" s="206">
        <v>40.21</v>
      </c>
      <c r="I939" s="207"/>
      <c r="J939" s="203"/>
      <c r="K939" s="203"/>
      <c r="L939" s="208"/>
      <c r="M939" s="209"/>
      <c r="N939" s="210"/>
      <c r="O939" s="210"/>
      <c r="P939" s="210"/>
      <c r="Q939" s="210"/>
      <c r="R939" s="210"/>
      <c r="S939" s="210"/>
      <c r="T939" s="211"/>
      <c r="AT939" s="212" t="s">
        <v>234</v>
      </c>
      <c r="AU939" s="212" t="s">
        <v>82</v>
      </c>
      <c r="AV939" s="13" t="s">
        <v>82</v>
      </c>
      <c r="AW939" s="13" t="s">
        <v>33</v>
      </c>
      <c r="AX939" s="13" t="s">
        <v>80</v>
      </c>
      <c r="AY939" s="212" t="s">
        <v>221</v>
      </c>
    </row>
    <row r="940" spans="1:65" s="2" customFormat="1" ht="24.2" customHeight="1">
      <c r="A940" s="37"/>
      <c r="B940" s="38"/>
      <c r="C940" s="234" t="s">
        <v>1239</v>
      </c>
      <c r="D940" s="234" t="s">
        <v>295</v>
      </c>
      <c r="E940" s="235" t="s">
        <v>1240</v>
      </c>
      <c r="F940" s="236" t="s">
        <v>1241</v>
      </c>
      <c r="G940" s="237" t="s">
        <v>305</v>
      </c>
      <c r="H940" s="238">
        <v>151.994</v>
      </c>
      <c r="I940" s="239"/>
      <c r="J940" s="240">
        <f>ROUND(I940*H940,2)</f>
        <v>0</v>
      </c>
      <c r="K940" s="236" t="s">
        <v>227</v>
      </c>
      <c r="L940" s="241"/>
      <c r="M940" s="242" t="s">
        <v>19</v>
      </c>
      <c r="N940" s="243" t="s">
        <v>43</v>
      </c>
      <c r="O940" s="67"/>
      <c r="P940" s="191">
        <f>O940*H940</f>
        <v>0</v>
      </c>
      <c r="Q940" s="191">
        <v>2.3E-3</v>
      </c>
      <c r="R940" s="191">
        <f>Q940*H940</f>
        <v>0.34958620000000001</v>
      </c>
      <c r="S940" s="191">
        <v>0</v>
      </c>
      <c r="T940" s="192">
        <f>S940*H940</f>
        <v>0</v>
      </c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R940" s="193" t="s">
        <v>484</v>
      </c>
      <c r="AT940" s="193" t="s">
        <v>295</v>
      </c>
      <c r="AU940" s="193" t="s">
        <v>82</v>
      </c>
      <c r="AY940" s="20" t="s">
        <v>221</v>
      </c>
      <c r="BE940" s="194">
        <f>IF(N940="základní",J940,0)</f>
        <v>0</v>
      </c>
      <c r="BF940" s="194">
        <f>IF(N940="snížená",J940,0)</f>
        <v>0</v>
      </c>
      <c r="BG940" s="194">
        <f>IF(N940="zákl. přenesená",J940,0)</f>
        <v>0</v>
      </c>
      <c r="BH940" s="194">
        <f>IF(N940="sníž. přenesená",J940,0)</f>
        <v>0</v>
      </c>
      <c r="BI940" s="194">
        <f>IF(N940="nulová",J940,0)</f>
        <v>0</v>
      </c>
      <c r="BJ940" s="20" t="s">
        <v>80</v>
      </c>
      <c r="BK940" s="194">
        <f>ROUND(I940*H940,2)</f>
        <v>0</v>
      </c>
      <c r="BL940" s="20" t="s">
        <v>341</v>
      </c>
      <c r="BM940" s="193" t="s">
        <v>1242</v>
      </c>
    </row>
    <row r="941" spans="1:65" s="2" customFormat="1" ht="19.5">
      <c r="A941" s="37"/>
      <c r="B941" s="38"/>
      <c r="C941" s="39"/>
      <c r="D941" s="195" t="s">
        <v>230</v>
      </c>
      <c r="E941" s="39"/>
      <c r="F941" s="196" t="s">
        <v>1241</v>
      </c>
      <c r="G941" s="39"/>
      <c r="H941" s="39"/>
      <c r="I941" s="197"/>
      <c r="J941" s="39"/>
      <c r="K941" s="39"/>
      <c r="L941" s="42"/>
      <c r="M941" s="198"/>
      <c r="N941" s="199"/>
      <c r="O941" s="67"/>
      <c r="P941" s="67"/>
      <c r="Q941" s="67"/>
      <c r="R941" s="67"/>
      <c r="S941" s="67"/>
      <c r="T941" s="68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T941" s="20" t="s">
        <v>230</v>
      </c>
      <c r="AU941" s="20" t="s">
        <v>82</v>
      </c>
    </row>
    <row r="942" spans="1:65" s="13" customFormat="1">
      <c r="B942" s="202"/>
      <c r="C942" s="203"/>
      <c r="D942" s="195" t="s">
        <v>234</v>
      </c>
      <c r="E942" s="203"/>
      <c r="F942" s="205" t="s">
        <v>1243</v>
      </c>
      <c r="G942" s="203"/>
      <c r="H942" s="206">
        <v>151.994</v>
      </c>
      <c r="I942" s="207"/>
      <c r="J942" s="203"/>
      <c r="K942" s="203"/>
      <c r="L942" s="208"/>
      <c r="M942" s="209"/>
      <c r="N942" s="210"/>
      <c r="O942" s="210"/>
      <c r="P942" s="210"/>
      <c r="Q942" s="210"/>
      <c r="R942" s="210"/>
      <c r="S942" s="210"/>
      <c r="T942" s="211"/>
      <c r="AT942" s="212" t="s">
        <v>234</v>
      </c>
      <c r="AU942" s="212" t="s">
        <v>82</v>
      </c>
      <c r="AV942" s="13" t="s">
        <v>82</v>
      </c>
      <c r="AW942" s="13" t="s">
        <v>4</v>
      </c>
      <c r="AX942" s="13" t="s">
        <v>80</v>
      </c>
      <c r="AY942" s="212" t="s">
        <v>221</v>
      </c>
    </row>
    <row r="943" spans="1:65" s="2" customFormat="1" ht="33" customHeight="1">
      <c r="A943" s="37"/>
      <c r="B943" s="38"/>
      <c r="C943" s="182" t="s">
        <v>1244</v>
      </c>
      <c r="D943" s="182" t="s">
        <v>223</v>
      </c>
      <c r="E943" s="183" t="s">
        <v>1245</v>
      </c>
      <c r="F943" s="184" t="s">
        <v>1246</v>
      </c>
      <c r="G943" s="185" t="s">
        <v>226</v>
      </c>
      <c r="H943" s="186">
        <v>40.21</v>
      </c>
      <c r="I943" s="187"/>
      <c r="J943" s="188">
        <f>ROUND(I943*H943,2)</f>
        <v>0</v>
      </c>
      <c r="K943" s="184" t="s">
        <v>227</v>
      </c>
      <c r="L943" s="42"/>
      <c r="M943" s="189" t="s">
        <v>19</v>
      </c>
      <c r="N943" s="190" t="s">
        <v>43</v>
      </c>
      <c r="O943" s="67"/>
      <c r="P943" s="191">
        <f>O943*H943</f>
        <v>0</v>
      </c>
      <c r="Q943" s="191">
        <v>5.8690800000000003E-4</v>
      </c>
      <c r="R943" s="191">
        <f>Q943*H943</f>
        <v>2.3599570680000001E-2</v>
      </c>
      <c r="S943" s="191">
        <v>0</v>
      </c>
      <c r="T943" s="192">
        <f>S943*H943</f>
        <v>0</v>
      </c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R943" s="193" t="s">
        <v>341</v>
      </c>
      <c r="AT943" s="193" t="s">
        <v>223</v>
      </c>
      <c r="AU943" s="193" t="s">
        <v>82</v>
      </c>
      <c r="AY943" s="20" t="s">
        <v>221</v>
      </c>
      <c r="BE943" s="194">
        <f>IF(N943="základní",J943,0)</f>
        <v>0</v>
      </c>
      <c r="BF943" s="194">
        <f>IF(N943="snížená",J943,0)</f>
        <v>0</v>
      </c>
      <c r="BG943" s="194">
        <f>IF(N943="zákl. přenesená",J943,0)</f>
        <v>0</v>
      </c>
      <c r="BH943" s="194">
        <f>IF(N943="sníž. přenesená",J943,0)</f>
        <v>0</v>
      </c>
      <c r="BI943" s="194">
        <f>IF(N943="nulová",J943,0)</f>
        <v>0</v>
      </c>
      <c r="BJ943" s="20" t="s">
        <v>80</v>
      </c>
      <c r="BK943" s="194">
        <f>ROUND(I943*H943,2)</f>
        <v>0</v>
      </c>
      <c r="BL943" s="20" t="s">
        <v>341</v>
      </c>
      <c r="BM943" s="193" t="s">
        <v>1247</v>
      </c>
    </row>
    <row r="944" spans="1:65" s="2" customFormat="1" ht="29.25">
      <c r="A944" s="37"/>
      <c r="B944" s="38"/>
      <c r="C944" s="39"/>
      <c r="D944" s="195" t="s">
        <v>230</v>
      </c>
      <c r="E944" s="39"/>
      <c r="F944" s="196" t="s">
        <v>1248</v>
      </c>
      <c r="G944" s="39"/>
      <c r="H944" s="39"/>
      <c r="I944" s="197"/>
      <c r="J944" s="39"/>
      <c r="K944" s="39"/>
      <c r="L944" s="42"/>
      <c r="M944" s="198"/>
      <c r="N944" s="199"/>
      <c r="O944" s="67"/>
      <c r="P944" s="67"/>
      <c r="Q944" s="67"/>
      <c r="R944" s="67"/>
      <c r="S944" s="67"/>
      <c r="T944" s="68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T944" s="20" t="s">
        <v>230</v>
      </c>
      <c r="AU944" s="20" t="s">
        <v>82</v>
      </c>
    </row>
    <row r="945" spans="1:65" s="2" customFormat="1">
      <c r="A945" s="37"/>
      <c r="B945" s="38"/>
      <c r="C945" s="39"/>
      <c r="D945" s="200" t="s">
        <v>232</v>
      </c>
      <c r="E945" s="39"/>
      <c r="F945" s="201" t="s">
        <v>1249</v>
      </c>
      <c r="G945" s="39"/>
      <c r="H945" s="39"/>
      <c r="I945" s="197"/>
      <c r="J945" s="39"/>
      <c r="K945" s="39"/>
      <c r="L945" s="42"/>
      <c r="M945" s="198"/>
      <c r="N945" s="199"/>
      <c r="O945" s="67"/>
      <c r="P945" s="67"/>
      <c r="Q945" s="67"/>
      <c r="R945" s="67"/>
      <c r="S945" s="67"/>
      <c r="T945" s="68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T945" s="20" t="s">
        <v>232</v>
      </c>
      <c r="AU945" s="20" t="s">
        <v>82</v>
      </c>
    </row>
    <row r="946" spans="1:65" s="13" customFormat="1">
      <c r="B946" s="202"/>
      <c r="C946" s="203"/>
      <c r="D946" s="195" t="s">
        <v>234</v>
      </c>
      <c r="E946" s="204" t="s">
        <v>19</v>
      </c>
      <c r="F946" s="205" t="s">
        <v>148</v>
      </c>
      <c r="G946" s="203"/>
      <c r="H946" s="206">
        <v>40.21</v>
      </c>
      <c r="I946" s="207"/>
      <c r="J946" s="203"/>
      <c r="K946" s="203"/>
      <c r="L946" s="208"/>
      <c r="M946" s="209"/>
      <c r="N946" s="210"/>
      <c r="O946" s="210"/>
      <c r="P946" s="210"/>
      <c r="Q946" s="210"/>
      <c r="R946" s="210"/>
      <c r="S946" s="210"/>
      <c r="T946" s="211"/>
      <c r="AT946" s="212" t="s">
        <v>234</v>
      </c>
      <c r="AU946" s="212" t="s">
        <v>82</v>
      </c>
      <c r="AV946" s="13" t="s">
        <v>82</v>
      </c>
      <c r="AW946" s="13" t="s">
        <v>33</v>
      </c>
      <c r="AX946" s="13" t="s">
        <v>80</v>
      </c>
      <c r="AY946" s="212" t="s">
        <v>221</v>
      </c>
    </row>
    <row r="947" spans="1:65" s="2" customFormat="1" ht="24.2" customHeight="1">
      <c r="A947" s="37"/>
      <c r="B947" s="38"/>
      <c r="C947" s="234" t="s">
        <v>1250</v>
      </c>
      <c r="D947" s="234" t="s">
        <v>295</v>
      </c>
      <c r="E947" s="235" t="s">
        <v>1251</v>
      </c>
      <c r="F947" s="236" t="s">
        <v>1252</v>
      </c>
      <c r="G947" s="237" t="s">
        <v>305</v>
      </c>
      <c r="H947" s="238">
        <v>317.01600000000002</v>
      </c>
      <c r="I947" s="239"/>
      <c r="J947" s="240">
        <f>ROUND(I947*H947,2)</f>
        <v>0</v>
      </c>
      <c r="K947" s="236" t="s">
        <v>227</v>
      </c>
      <c r="L947" s="241"/>
      <c r="M947" s="242" t="s">
        <v>19</v>
      </c>
      <c r="N947" s="243" t="s">
        <v>43</v>
      </c>
      <c r="O947" s="67"/>
      <c r="P947" s="191">
        <f>O947*H947</f>
        <v>0</v>
      </c>
      <c r="Q947" s="191">
        <v>3.4499999999999999E-3</v>
      </c>
      <c r="R947" s="191">
        <f>Q947*H947</f>
        <v>1.0937052</v>
      </c>
      <c r="S947" s="191">
        <v>0</v>
      </c>
      <c r="T947" s="192">
        <f>S947*H947</f>
        <v>0</v>
      </c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R947" s="193" t="s">
        <v>484</v>
      </c>
      <c r="AT947" s="193" t="s">
        <v>295</v>
      </c>
      <c r="AU947" s="193" t="s">
        <v>82</v>
      </c>
      <c r="AY947" s="20" t="s">
        <v>221</v>
      </c>
      <c r="BE947" s="194">
        <f>IF(N947="základní",J947,0)</f>
        <v>0</v>
      </c>
      <c r="BF947" s="194">
        <f>IF(N947="snížená",J947,0)</f>
        <v>0</v>
      </c>
      <c r="BG947" s="194">
        <f>IF(N947="zákl. přenesená",J947,0)</f>
        <v>0</v>
      </c>
      <c r="BH947" s="194">
        <f>IF(N947="sníž. přenesená",J947,0)</f>
        <v>0</v>
      </c>
      <c r="BI947" s="194">
        <f>IF(N947="nulová",J947,0)</f>
        <v>0</v>
      </c>
      <c r="BJ947" s="20" t="s">
        <v>80</v>
      </c>
      <c r="BK947" s="194">
        <f>ROUND(I947*H947,2)</f>
        <v>0</v>
      </c>
      <c r="BL947" s="20" t="s">
        <v>341</v>
      </c>
      <c r="BM947" s="193" t="s">
        <v>1253</v>
      </c>
    </row>
    <row r="948" spans="1:65" s="2" customFormat="1">
      <c r="A948" s="37"/>
      <c r="B948" s="38"/>
      <c r="C948" s="39"/>
      <c r="D948" s="195" t="s">
        <v>230</v>
      </c>
      <c r="E948" s="39"/>
      <c r="F948" s="196" t="s">
        <v>1252</v>
      </c>
      <c r="G948" s="39"/>
      <c r="H948" s="39"/>
      <c r="I948" s="197"/>
      <c r="J948" s="39"/>
      <c r="K948" s="39"/>
      <c r="L948" s="42"/>
      <c r="M948" s="198"/>
      <c r="N948" s="199"/>
      <c r="O948" s="67"/>
      <c r="P948" s="67"/>
      <c r="Q948" s="67"/>
      <c r="R948" s="67"/>
      <c r="S948" s="67"/>
      <c r="T948" s="68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T948" s="20" t="s">
        <v>230</v>
      </c>
      <c r="AU948" s="20" t="s">
        <v>82</v>
      </c>
    </row>
    <row r="949" spans="1:65" s="13" customFormat="1">
      <c r="B949" s="202"/>
      <c r="C949" s="203"/>
      <c r="D949" s="195" t="s">
        <v>234</v>
      </c>
      <c r="E949" s="203"/>
      <c r="F949" s="205" t="s">
        <v>1254</v>
      </c>
      <c r="G949" s="203"/>
      <c r="H949" s="206">
        <v>317.01600000000002</v>
      </c>
      <c r="I949" s="207"/>
      <c r="J949" s="203"/>
      <c r="K949" s="203"/>
      <c r="L949" s="208"/>
      <c r="M949" s="209"/>
      <c r="N949" s="210"/>
      <c r="O949" s="210"/>
      <c r="P949" s="210"/>
      <c r="Q949" s="210"/>
      <c r="R949" s="210"/>
      <c r="S949" s="210"/>
      <c r="T949" s="211"/>
      <c r="AT949" s="212" t="s">
        <v>234</v>
      </c>
      <c r="AU949" s="212" t="s">
        <v>82</v>
      </c>
      <c r="AV949" s="13" t="s">
        <v>82</v>
      </c>
      <c r="AW949" s="13" t="s">
        <v>4</v>
      </c>
      <c r="AX949" s="13" t="s">
        <v>80</v>
      </c>
      <c r="AY949" s="212" t="s">
        <v>221</v>
      </c>
    </row>
    <row r="950" spans="1:65" s="2" customFormat="1" ht="24.2" customHeight="1">
      <c r="A950" s="37"/>
      <c r="B950" s="38"/>
      <c r="C950" s="182" t="s">
        <v>1255</v>
      </c>
      <c r="D950" s="182" t="s">
        <v>223</v>
      </c>
      <c r="E950" s="183" t="s">
        <v>1256</v>
      </c>
      <c r="F950" s="184" t="s">
        <v>1257</v>
      </c>
      <c r="G950" s="185" t="s">
        <v>267</v>
      </c>
      <c r="H950" s="186">
        <v>1.9379999999999999</v>
      </c>
      <c r="I950" s="187"/>
      <c r="J950" s="188">
        <f>ROUND(I950*H950,2)</f>
        <v>0</v>
      </c>
      <c r="K950" s="184" t="s">
        <v>227</v>
      </c>
      <c r="L950" s="42"/>
      <c r="M950" s="189" t="s">
        <v>19</v>
      </c>
      <c r="N950" s="190" t="s">
        <v>43</v>
      </c>
      <c r="O950" s="67"/>
      <c r="P950" s="191">
        <f>O950*H950</f>
        <v>0</v>
      </c>
      <c r="Q950" s="191">
        <v>0</v>
      </c>
      <c r="R950" s="191">
        <f>Q950*H950</f>
        <v>0</v>
      </c>
      <c r="S950" s="191">
        <v>0</v>
      </c>
      <c r="T950" s="192">
        <f>S950*H950</f>
        <v>0</v>
      </c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R950" s="193" t="s">
        <v>341</v>
      </c>
      <c r="AT950" s="193" t="s">
        <v>223</v>
      </c>
      <c r="AU950" s="193" t="s">
        <v>82</v>
      </c>
      <c r="AY950" s="20" t="s">
        <v>221</v>
      </c>
      <c r="BE950" s="194">
        <f>IF(N950="základní",J950,0)</f>
        <v>0</v>
      </c>
      <c r="BF950" s="194">
        <f>IF(N950="snížená",J950,0)</f>
        <v>0</v>
      </c>
      <c r="BG950" s="194">
        <f>IF(N950="zákl. přenesená",J950,0)</f>
        <v>0</v>
      </c>
      <c r="BH950" s="194">
        <f>IF(N950="sníž. přenesená",J950,0)</f>
        <v>0</v>
      </c>
      <c r="BI950" s="194">
        <f>IF(N950="nulová",J950,0)</f>
        <v>0</v>
      </c>
      <c r="BJ950" s="20" t="s">
        <v>80</v>
      </c>
      <c r="BK950" s="194">
        <f>ROUND(I950*H950,2)</f>
        <v>0</v>
      </c>
      <c r="BL950" s="20" t="s">
        <v>341</v>
      </c>
      <c r="BM950" s="193" t="s">
        <v>1258</v>
      </c>
    </row>
    <row r="951" spans="1:65" s="2" customFormat="1" ht="29.25">
      <c r="A951" s="37"/>
      <c r="B951" s="38"/>
      <c r="C951" s="39"/>
      <c r="D951" s="195" t="s">
        <v>230</v>
      </c>
      <c r="E951" s="39"/>
      <c r="F951" s="196" t="s">
        <v>1259</v>
      </c>
      <c r="G951" s="39"/>
      <c r="H951" s="39"/>
      <c r="I951" s="197"/>
      <c r="J951" s="39"/>
      <c r="K951" s="39"/>
      <c r="L951" s="42"/>
      <c r="M951" s="198"/>
      <c r="N951" s="199"/>
      <c r="O951" s="67"/>
      <c r="P951" s="67"/>
      <c r="Q951" s="67"/>
      <c r="R951" s="67"/>
      <c r="S951" s="67"/>
      <c r="T951" s="68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T951" s="20" t="s">
        <v>230</v>
      </c>
      <c r="AU951" s="20" t="s">
        <v>82</v>
      </c>
    </row>
    <row r="952" spans="1:65" s="2" customFormat="1">
      <c r="A952" s="37"/>
      <c r="B952" s="38"/>
      <c r="C952" s="39"/>
      <c r="D952" s="200" t="s">
        <v>232</v>
      </c>
      <c r="E952" s="39"/>
      <c r="F952" s="201" t="s">
        <v>1260</v>
      </c>
      <c r="G952" s="39"/>
      <c r="H952" s="39"/>
      <c r="I952" s="197"/>
      <c r="J952" s="39"/>
      <c r="K952" s="39"/>
      <c r="L952" s="42"/>
      <c r="M952" s="198"/>
      <c r="N952" s="199"/>
      <c r="O952" s="67"/>
      <c r="P952" s="67"/>
      <c r="Q952" s="67"/>
      <c r="R952" s="67"/>
      <c r="S952" s="67"/>
      <c r="T952" s="68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T952" s="20" t="s">
        <v>232</v>
      </c>
      <c r="AU952" s="20" t="s">
        <v>82</v>
      </c>
    </row>
    <row r="953" spans="1:65" s="12" customFormat="1" ht="22.9" customHeight="1">
      <c r="B953" s="166"/>
      <c r="C953" s="167"/>
      <c r="D953" s="168" t="s">
        <v>71</v>
      </c>
      <c r="E953" s="180" t="s">
        <v>1261</v>
      </c>
      <c r="F953" s="180" t="s">
        <v>1262</v>
      </c>
      <c r="G953" s="167"/>
      <c r="H953" s="167"/>
      <c r="I953" s="170"/>
      <c r="J953" s="181">
        <f>BK953</f>
        <v>0</v>
      </c>
      <c r="K953" s="167"/>
      <c r="L953" s="172"/>
      <c r="M953" s="173"/>
      <c r="N953" s="174"/>
      <c r="O953" s="174"/>
      <c r="P953" s="175">
        <f>SUM(P954:P983)</f>
        <v>0</v>
      </c>
      <c r="Q953" s="174"/>
      <c r="R953" s="175">
        <f>SUM(R954:R983)</f>
        <v>0.36320236</v>
      </c>
      <c r="S953" s="174"/>
      <c r="T953" s="176">
        <f>SUM(T954:T983)</f>
        <v>0</v>
      </c>
      <c r="AR953" s="177" t="s">
        <v>82</v>
      </c>
      <c r="AT953" s="178" t="s">
        <v>71</v>
      </c>
      <c r="AU953" s="178" t="s">
        <v>80</v>
      </c>
      <c r="AY953" s="177" t="s">
        <v>221</v>
      </c>
      <c r="BK953" s="179">
        <f>SUM(BK954:BK983)</f>
        <v>0</v>
      </c>
    </row>
    <row r="954" spans="1:65" s="2" customFormat="1" ht="37.9" customHeight="1">
      <c r="A954" s="37"/>
      <c r="B954" s="38"/>
      <c r="C954" s="182" t="s">
        <v>1263</v>
      </c>
      <c r="D954" s="182" t="s">
        <v>223</v>
      </c>
      <c r="E954" s="183" t="s">
        <v>1264</v>
      </c>
      <c r="F954" s="184" t="s">
        <v>1265</v>
      </c>
      <c r="G954" s="185" t="s">
        <v>226</v>
      </c>
      <c r="H954" s="186">
        <v>7.452</v>
      </c>
      <c r="I954" s="187"/>
      <c r="J954" s="188">
        <f>ROUND(I954*H954,2)</f>
        <v>0</v>
      </c>
      <c r="K954" s="184" t="s">
        <v>227</v>
      </c>
      <c r="L954" s="42"/>
      <c r="M954" s="189" t="s">
        <v>19</v>
      </c>
      <c r="N954" s="190" t="s">
        <v>43</v>
      </c>
      <c r="O954" s="67"/>
      <c r="P954" s="191">
        <f>O954*H954</f>
        <v>0</v>
      </c>
      <c r="Q954" s="191">
        <v>2.963E-2</v>
      </c>
      <c r="R954" s="191">
        <f>Q954*H954</f>
        <v>0.22080275999999999</v>
      </c>
      <c r="S954" s="191">
        <v>0</v>
      </c>
      <c r="T954" s="192">
        <f>S954*H954</f>
        <v>0</v>
      </c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R954" s="193" t="s">
        <v>341</v>
      </c>
      <c r="AT954" s="193" t="s">
        <v>223</v>
      </c>
      <c r="AU954" s="193" t="s">
        <v>82</v>
      </c>
      <c r="AY954" s="20" t="s">
        <v>221</v>
      </c>
      <c r="BE954" s="194">
        <f>IF(N954="základní",J954,0)</f>
        <v>0</v>
      </c>
      <c r="BF954" s="194">
        <f>IF(N954="snížená",J954,0)</f>
        <v>0</v>
      </c>
      <c r="BG954" s="194">
        <f>IF(N954="zákl. přenesená",J954,0)</f>
        <v>0</v>
      </c>
      <c r="BH954" s="194">
        <f>IF(N954="sníž. přenesená",J954,0)</f>
        <v>0</v>
      </c>
      <c r="BI954" s="194">
        <f>IF(N954="nulová",J954,0)</f>
        <v>0</v>
      </c>
      <c r="BJ954" s="20" t="s">
        <v>80</v>
      </c>
      <c r="BK954" s="194">
        <f>ROUND(I954*H954,2)</f>
        <v>0</v>
      </c>
      <c r="BL954" s="20" t="s">
        <v>341</v>
      </c>
      <c r="BM954" s="193" t="s">
        <v>1266</v>
      </c>
    </row>
    <row r="955" spans="1:65" s="2" customFormat="1" ht="39">
      <c r="A955" s="37"/>
      <c r="B955" s="38"/>
      <c r="C955" s="39"/>
      <c r="D955" s="195" t="s">
        <v>230</v>
      </c>
      <c r="E955" s="39"/>
      <c r="F955" s="196" t="s">
        <v>1267</v>
      </c>
      <c r="G955" s="39"/>
      <c r="H955" s="39"/>
      <c r="I955" s="197"/>
      <c r="J955" s="39"/>
      <c r="K955" s="39"/>
      <c r="L955" s="42"/>
      <c r="M955" s="198"/>
      <c r="N955" s="199"/>
      <c r="O955" s="67"/>
      <c r="P955" s="67"/>
      <c r="Q955" s="67"/>
      <c r="R955" s="67"/>
      <c r="S955" s="67"/>
      <c r="T955" s="68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T955" s="20" t="s">
        <v>230</v>
      </c>
      <c r="AU955" s="20" t="s">
        <v>82</v>
      </c>
    </row>
    <row r="956" spans="1:65" s="2" customFormat="1">
      <c r="A956" s="37"/>
      <c r="B956" s="38"/>
      <c r="C956" s="39"/>
      <c r="D956" s="200" t="s">
        <v>232</v>
      </c>
      <c r="E956" s="39"/>
      <c r="F956" s="201" t="s">
        <v>1268</v>
      </c>
      <c r="G956" s="39"/>
      <c r="H956" s="39"/>
      <c r="I956" s="197"/>
      <c r="J956" s="39"/>
      <c r="K956" s="39"/>
      <c r="L956" s="42"/>
      <c r="M956" s="198"/>
      <c r="N956" s="199"/>
      <c r="O956" s="67"/>
      <c r="P956" s="67"/>
      <c r="Q956" s="67"/>
      <c r="R956" s="67"/>
      <c r="S956" s="67"/>
      <c r="T956" s="68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T956" s="20" t="s">
        <v>232</v>
      </c>
      <c r="AU956" s="20" t="s">
        <v>82</v>
      </c>
    </row>
    <row r="957" spans="1:65" s="13" customFormat="1">
      <c r="B957" s="202"/>
      <c r="C957" s="203"/>
      <c r="D957" s="195" t="s">
        <v>234</v>
      </c>
      <c r="E957" s="204" t="s">
        <v>19</v>
      </c>
      <c r="F957" s="205" t="s">
        <v>1269</v>
      </c>
      <c r="G957" s="203"/>
      <c r="H957" s="206">
        <v>2.4300000000000002</v>
      </c>
      <c r="I957" s="207"/>
      <c r="J957" s="203"/>
      <c r="K957" s="203"/>
      <c r="L957" s="208"/>
      <c r="M957" s="209"/>
      <c r="N957" s="210"/>
      <c r="O957" s="210"/>
      <c r="P957" s="210"/>
      <c r="Q957" s="210"/>
      <c r="R957" s="210"/>
      <c r="S957" s="210"/>
      <c r="T957" s="211"/>
      <c r="AT957" s="212" t="s">
        <v>234</v>
      </c>
      <c r="AU957" s="212" t="s">
        <v>82</v>
      </c>
      <c r="AV957" s="13" t="s">
        <v>82</v>
      </c>
      <c r="AW957" s="13" t="s">
        <v>33</v>
      </c>
      <c r="AX957" s="13" t="s">
        <v>72</v>
      </c>
      <c r="AY957" s="212" t="s">
        <v>221</v>
      </c>
    </row>
    <row r="958" spans="1:65" s="13" customFormat="1">
      <c r="B958" s="202"/>
      <c r="C958" s="203"/>
      <c r="D958" s="195" t="s">
        <v>234</v>
      </c>
      <c r="E958" s="204" t="s">
        <v>19</v>
      </c>
      <c r="F958" s="205" t="s">
        <v>1270</v>
      </c>
      <c r="G958" s="203"/>
      <c r="H958" s="206">
        <v>1.9710000000000001</v>
      </c>
      <c r="I958" s="207"/>
      <c r="J958" s="203"/>
      <c r="K958" s="203"/>
      <c r="L958" s="208"/>
      <c r="M958" s="209"/>
      <c r="N958" s="210"/>
      <c r="O958" s="210"/>
      <c r="P958" s="210"/>
      <c r="Q958" s="210"/>
      <c r="R958" s="210"/>
      <c r="S958" s="210"/>
      <c r="T958" s="211"/>
      <c r="AT958" s="212" t="s">
        <v>234</v>
      </c>
      <c r="AU958" s="212" t="s">
        <v>82</v>
      </c>
      <c r="AV958" s="13" t="s">
        <v>82</v>
      </c>
      <c r="AW958" s="13" t="s">
        <v>33</v>
      </c>
      <c r="AX958" s="13" t="s">
        <v>72</v>
      </c>
      <c r="AY958" s="212" t="s">
        <v>221</v>
      </c>
    </row>
    <row r="959" spans="1:65" s="13" customFormat="1">
      <c r="B959" s="202"/>
      <c r="C959" s="203"/>
      <c r="D959" s="195" t="s">
        <v>234</v>
      </c>
      <c r="E959" s="204" t="s">
        <v>19</v>
      </c>
      <c r="F959" s="205" t="s">
        <v>1271</v>
      </c>
      <c r="G959" s="203"/>
      <c r="H959" s="206">
        <v>1.9710000000000001</v>
      </c>
      <c r="I959" s="207"/>
      <c r="J959" s="203"/>
      <c r="K959" s="203"/>
      <c r="L959" s="208"/>
      <c r="M959" s="209"/>
      <c r="N959" s="210"/>
      <c r="O959" s="210"/>
      <c r="P959" s="210"/>
      <c r="Q959" s="210"/>
      <c r="R959" s="210"/>
      <c r="S959" s="210"/>
      <c r="T959" s="211"/>
      <c r="AT959" s="212" t="s">
        <v>234</v>
      </c>
      <c r="AU959" s="212" t="s">
        <v>82</v>
      </c>
      <c r="AV959" s="13" t="s">
        <v>82</v>
      </c>
      <c r="AW959" s="13" t="s">
        <v>33</v>
      </c>
      <c r="AX959" s="13" t="s">
        <v>72</v>
      </c>
      <c r="AY959" s="212" t="s">
        <v>221</v>
      </c>
    </row>
    <row r="960" spans="1:65" s="13" customFormat="1">
      <c r="B960" s="202"/>
      <c r="C960" s="203"/>
      <c r="D960" s="195" t="s">
        <v>234</v>
      </c>
      <c r="E960" s="204" t="s">
        <v>19</v>
      </c>
      <c r="F960" s="205" t="s">
        <v>1272</v>
      </c>
      <c r="G960" s="203"/>
      <c r="H960" s="206">
        <v>1.08</v>
      </c>
      <c r="I960" s="207"/>
      <c r="J960" s="203"/>
      <c r="K960" s="203"/>
      <c r="L960" s="208"/>
      <c r="M960" s="209"/>
      <c r="N960" s="210"/>
      <c r="O960" s="210"/>
      <c r="P960" s="210"/>
      <c r="Q960" s="210"/>
      <c r="R960" s="210"/>
      <c r="S960" s="210"/>
      <c r="T960" s="211"/>
      <c r="AT960" s="212" t="s">
        <v>234</v>
      </c>
      <c r="AU960" s="212" t="s">
        <v>82</v>
      </c>
      <c r="AV960" s="13" t="s">
        <v>82</v>
      </c>
      <c r="AW960" s="13" t="s">
        <v>33</v>
      </c>
      <c r="AX960" s="13" t="s">
        <v>72</v>
      </c>
      <c r="AY960" s="212" t="s">
        <v>221</v>
      </c>
    </row>
    <row r="961" spans="1:65" s="15" customFormat="1">
      <c r="B961" s="223"/>
      <c r="C961" s="224"/>
      <c r="D961" s="195" t="s">
        <v>234</v>
      </c>
      <c r="E961" s="225" t="s">
        <v>19</v>
      </c>
      <c r="F961" s="226" t="s">
        <v>243</v>
      </c>
      <c r="G961" s="224"/>
      <c r="H961" s="227">
        <v>7.452</v>
      </c>
      <c r="I961" s="228"/>
      <c r="J961" s="224"/>
      <c r="K961" s="224"/>
      <c r="L961" s="229"/>
      <c r="M961" s="230"/>
      <c r="N961" s="231"/>
      <c r="O961" s="231"/>
      <c r="P961" s="231"/>
      <c r="Q961" s="231"/>
      <c r="R961" s="231"/>
      <c r="S961" s="231"/>
      <c r="T961" s="232"/>
      <c r="AT961" s="233" t="s">
        <v>234</v>
      </c>
      <c r="AU961" s="233" t="s">
        <v>82</v>
      </c>
      <c r="AV961" s="15" t="s">
        <v>228</v>
      </c>
      <c r="AW961" s="15" t="s">
        <v>33</v>
      </c>
      <c r="AX961" s="15" t="s">
        <v>80</v>
      </c>
      <c r="AY961" s="233" t="s">
        <v>221</v>
      </c>
    </row>
    <row r="962" spans="1:65" s="2" customFormat="1" ht="24.2" customHeight="1">
      <c r="A962" s="37"/>
      <c r="B962" s="38"/>
      <c r="C962" s="182" t="s">
        <v>1273</v>
      </c>
      <c r="D962" s="182" t="s">
        <v>223</v>
      </c>
      <c r="E962" s="183" t="s">
        <v>1274</v>
      </c>
      <c r="F962" s="184" t="s">
        <v>1275</v>
      </c>
      <c r="G962" s="185" t="s">
        <v>226</v>
      </c>
      <c r="H962" s="186">
        <v>39</v>
      </c>
      <c r="I962" s="187"/>
      <c r="J962" s="188">
        <f>ROUND(I962*H962,2)</f>
        <v>0</v>
      </c>
      <c r="K962" s="184" t="s">
        <v>227</v>
      </c>
      <c r="L962" s="42"/>
      <c r="M962" s="189" t="s">
        <v>19</v>
      </c>
      <c r="N962" s="190" t="s">
        <v>43</v>
      </c>
      <c r="O962" s="67"/>
      <c r="P962" s="191">
        <f>O962*H962</f>
        <v>0</v>
      </c>
      <c r="Q962" s="191">
        <v>1E-4</v>
      </c>
      <c r="R962" s="191">
        <f>Q962*H962</f>
        <v>3.9000000000000003E-3</v>
      </c>
      <c r="S962" s="191">
        <v>0</v>
      </c>
      <c r="T962" s="192">
        <f>S962*H962</f>
        <v>0</v>
      </c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R962" s="193" t="s">
        <v>341</v>
      </c>
      <c r="AT962" s="193" t="s">
        <v>223</v>
      </c>
      <c r="AU962" s="193" t="s">
        <v>82</v>
      </c>
      <c r="AY962" s="20" t="s">
        <v>221</v>
      </c>
      <c r="BE962" s="194">
        <f>IF(N962="základní",J962,0)</f>
        <v>0</v>
      </c>
      <c r="BF962" s="194">
        <f>IF(N962="snížená",J962,0)</f>
        <v>0</v>
      </c>
      <c r="BG962" s="194">
        <f>IF(N962="zákl. přenesená",J962,0)</f>
        <v>0</v>
      </c>
      <c r="BH962" s="194">
        <f>IF(N962="sníž. přenesená",J962,0)</f>
        <v>0</v>
      </c>
      <c r="BI962" s="194">
        <f>IF(N962="nulová",J962,0)</f>
        <v>0</v>
      </c>
      <c r="BJ962" s="20" t="s">
        <v>80</v>
      </c>
      <c r="BK962" s="194">
        <f>ROUND(I962*H962,2)</f>
        <v>0</v>
      </c>
      <c r="BL962" s="20" t="s">
        <v>341</v>
      </c>
      <c r="BM962" s="193" t="s">
        <v>1276</v>
      </c>
    </row>
    <row r="963" spans="1:65" s="2" customFormat="1" ht="19.5">
      <c r="A963" s="37"/>
      <c r="B963" s="38"/>
      <c r="C963" s="39"/>
      <c r="D963" s="195" t="s">
        <v>230</v>
      </c>
      <c r="E963" s="39"/>
      <c r="F963" s="196" t="s">
        <v>1277</v>
      </c>
      <c r="G963" s="39"/>
      <c r="H963" s="39"/>
      <c r="I963" s="197"/>
      <c r="J963" s="39"/>
      <c r="K963" s="39"/>
      <c r="L963" s="42"/>
      <c r="M963" s="198"/>
      <c r="N963" s="199"/>
      <c r="O963" s="67"/>
      <c r="P963" s="67"/>
      <c r="Q963" s="67"/>
      <c r="R963" s="67"/>
      <c r="S963" s="67"/>
      <c r="T963" s="68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T963" s="20" t="s">
        <v>230</v>
      </c>
      <c r="AU963" s="20" t="s">
        <v>82</v>
      </c>
    </row>
    <row r="964" spans="1:65" s="2" customFormat="1">
      <c r="A964" s="37"/>
      <c r="B964" s="38"/>
      <c r="C964" s="39"/>
      <c r="D964" s="200" t="s">
        <v>232</v>
      </c>
      <c r="E964" s="39"/>
      <c r="F964" s="201" t="s">
        <v>1278</v>
      </c>
      <c r="G964" s="39"/>
      <c r="H964" s="39"/>
      <c r="I964" s="197"/>
      <c r="J964" s="39"/>
      <c r="K964" s="39"/>
      <c r="L964" s="42"/>
      <c r="M964" s="198"/>
      <c r="N964" s="199"/>
      <c r="O964" s="67"/>
      <c r="P964" s="67"/>
      <c r="Q964" s="67"/>
      <c r="R964" s="67"/>
      <c r="S964" s="67"/>
      <c r="T964" s="68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T964" s="20" t="s">
        <v>232</v>
      </c>
      <c r="AU964" s="20" t="s">
        <v>82</v>
      </c>
    </row>
    <row r="965" spans="1:65" s="13" customFormat="1">
      <c r="B965" s="202"/>
      <c r="C965" s="203"/>
      <c r="D965" s="195" t="s">
        <v>234</v>
      </c>
      <c r="E965" s="204" t="s">
        <v>19</v>
      </c>
      <c r="F965" s="205" t="s">
        <v>1279</v>
      </c>
      <c r="G965" s="203"/>
      <c r="H965" s="206">
        <v>39</v>
      </c>
      <c r="I965" s="207"/>
      <c r="J965" s="203"/>
      <c r="K965" s="203"/>
      <c r="L965" s="208"/>
      <c r="M965" s="209"/>
      <c r="N965" s="210"/>
      <c r="O965" s="210"/>
      <c r="P965" s="210"/>
      <c r="Q965" s="210"/>
      <c r="R965" s="210"/>
      <c r="S965" s="210"/>
      <c r="T965" s="211"/>
      <c r="AT965" s="212" t="s">
        <v>234</v>
      </c>
      <c r="AU965" s="212" t="s">
        <v>82</v>
      </c>
      <c r="AV965" s="13" t="s">
        <v>82</v>
      </c>
      <c r="AW965" s="13" t="s">
        <v>33</v>
      </c>
      <c r="AX965" s="13" t="s">
        <v>80</v>
      </c>
      <c r="AY965" s="212" t="s">
        <v>221</v>
      </c>
    </row>
    <row r="966" spans="1:65" s="2" customFormat="1" ht="21.75" customHeight="1">
      <c r="A966" s="37"/>
      <c r="B966" s="38"/>
      <c r="C966" s="234" t="s">
        <v>1280</v>
      </c>
      <c r="D966" s="234" t="s">
        <v>295</v>
      </c>
      <c r="E966" s="235" t="s">
        <v>1281</v>
      </c>
      <c r="F966" s="236" t="s">
        <v>1282</v>
      </c>
      <c r="G966" s="237" t="s">
        <v>305</v>
      </c>
      <c r="H966" s="238">
        <v>65</v>
      </c>
      <c r="I966" s="239"/>
      <c r="J966" s="240">
        <f>ROUND(I966*H966,2)</f>
        <v>0</v>
      </c>
      <c r="K966" s="236" t="s">
        <v>227</v>
      </c>
      <c r="L966" s="241"/>
      <c r="M966" s="242" t="s">
        <v>19</v>
      </c>
      <c r="N966" s="243" t="s">
        <v>43</v>
      </c>
      <c r="O966" s="67"/>
      <c r="P966" s="191">
        <f>O966*H966</f>
        <v>0</v>
      </c>
      <c r="Q966" s="191">
        <v>5.4000000000000001E-4</v>
      </c>
      <c r="R966" s="191">
        <f>Q966*H966</f>
        <v>3.5099999999999999E-2</v>
      </c>
      <c r="S966" s="191">
        <v>0</v>
      </c>
      <c r="T966" s="192">
        <f>S966*H966</f>
        <v>0</v>
      </c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R966" s="193" t="s">
        <v>484</v>
      </c>
      <c r="AT966" s="193" t="s">
        <v>295</v>
      </c>
      <c r="AU966" s="193" t="s">
        <v>82</v>
      </c>
      <c r="AY966" s="20" t="s">
        <v>221</v>
      </c>
      <c r="BE966" s="194">
        <f>IF(N966="základní",J966,0)</f>
        <v>0</v>
      </c>
      <c r="BF966" s="194">
        <f>IF(N966="snížená",J966,0)</f>
        <v>0</v>
      </c>
      <c r="BG966" s="194">
        <f>IF(N966="zákl. přenesená",J966,0)</f>
        <v>0</v>
      </c>
      <c r="BH966" s="194">
        <f>IF(N966="sníž. přenesená",J966,0)</f>
        <v>0</v>
      </c>
      <c r="BI966" s="194">
        <f>IF(N966="nulová",J966,0)</f>
        <v>0</v>
      </c>
      <c r="BJ966" s="20" t="s">
        <v>80</v>
      </c>
      <c r="BK966" s="194">
        <f>ROUND(I966*H966,2)</f>
        <v>0</v>
      </c>
      <c r="BL966" s="20" t="s">
        <v>341</v>
      </c>
      <c r="BM966" s="193" t="s">
        <v>1283</v>
      </c>
    </row>
    <row r="967" spans="1:65" s="2" customFormat="1">
      <c r="A967" s="37"/>
      <c r="B967" s="38"/>
      <c r="C967" s="39"/>
      <c r="D967" s="195" t="s">
        <v>230</v>
      </c>
      <c r="E967" s="39"/>
      <c r="F967" s="196" t="s">
        <v>1282</v>
      </c>
      <c r="G967" s="39"/>
      <c r="H967" s="39"/>
      <c r="I967" s="197"/>
      <c r="J967" s="39"/>
      <c r="K967" s="39"/>
      <c r="L967" s="42"/>
      <c r="M967" s="198"/>
      <c r="N967" s="199"/>
      <c r="O967" s="67"/>
      <c r="P967" s="67"/>
      <c r="Q967" s="67"/>
      <c r="R967" s="67"/>
      <c r="S967" s="67"/>
      <c r="T967" s="68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T967" s="20" t="s">
        <v>230</v>
      </c>
      <c r="AU967" s="20" t="s">
        <v>82</v>
      </c>
    </row>
    <row r="968" spans="1:65" s="13" customFormat="1">
      <c r="B968" s="202"/>
      <c r="C968" s="203"/>
      <c r="D968" s="195" t="s">
        <v>234</v>
      </c>
      <c r="E968" s="204" t="s">
        <v>19</v>
      </c>
      <c r="F968" s="205" t="s">
        <v>1284</v>
      </c>
      <c r="G968" s="203"/>
      <c r="H968" s="206">
        <v>65</v>
      </c>
      <c r="I968" s="207"/>
      <c r="J968" s="203"/>
      <c r="K968" s="203"/>
      <c r="L968" s="208"/>
      <c r="M968" s="209"/>
      <c r="N968" s="210"/>
      <c r="O968" s="210"/>
      <c r="P968" s="210"/>
      <c r="Q968" s="210"/>
      <c r="R968" s="210"/>
      <c r="S968" s="210"/>
      <c r="T968" s="211"/>
      <c r="AT968" s="212" t="s">
        <v>234</v>
      </c>
      <c r="AU968" s="212" t="s">
        <v>82</v>
      </c>
      <c r="AV968" s="13" t="s">
        <v>82</v>
      </c>
      <c r="AW968" s="13" t="s">
        <v>33</v>
      </c>
      <c r="AX968" s="13" t="s">
        <v>80</v>
      </c>
      <c r="AY968" s="212" t="s">
        <v>221</v>
      </c>
    </row>
    <row r="969" spans="1:65" s="2" customFormat="1" ht="33" customHeight="1">
      <c r="A969" s="37"/>
      <c r="B969" s="38"/>
      <c r="C969" s="182" t="s">
        <v>1285</v>
      </c>
      <c r="D969" s="182" t="s">
        <v>223</v>
      </c>
      <c r="E969" s="183" t="s">
        <v>1286</v>
      </c>
      <c r="F969" s="184" t="s">
        <v>1287</v>
      </c>
      <c r="G969" s="185" t="s">
        <v>336</v>
      </c>
      <c r="H969" s="186">
        <v>2</v>
      </c>
      <c r="I969" s="187"/>
      <c r="J969" s="188">
        <f>ROUND(I969*H969,2)</f>
        <v>0</v>
      </c>
      <c r="K969" s="184" t="s">
        <v>227</v>
      </c>
      <c r="L969" s="42"/>
      <c r="M969" s="189" t="s">
        <v>19</v>
      </c>
      <c r="N969" s="190" t="s">
        <v>43</v>
      </c>
      <c r="O969" s="67"/>
      <c r="P969" s="191">
        <f>O969*H969</f>
        <v>0</v>
      </c>
      <c r="Q969" s="191">
        <v>0</v>
      </c>
      <c r="R969" s="191">
        <f>Q969*H969</f>
        <v>0</v>
      </c>
      <c r="S969" s="191">
        <v>0</v>
      </c>
      <c r="T969" s="192">
        <f>S969*H969</f>
        <v>0</v>
      </c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R969" s="193" t="s">
        <v>341</v>
      </c>
      <c r="AT969" s="193" t="s">
        <v>223</v>
      </c>
      <c r="AU969" s="193" t="s">
        <v>82</v>
      </c>
      <c r="AY969" s="20" t="s">
        <v>221</v>
      </c>
      <c r="BE969" s="194">
        <f>IF(N969="základní",J969,0)</f>
        <v>0</v>
      </c>
      <c r="BF969" s="194">
        <f>IF(N969="snížená",J969,0)</f>
        <v>0</v>
      </c>
      <c r="BG969" s="194">
        <f>IF(N969="zákl. přenesená",J969,0)</f>
        <v>0</v>
      </c>
      <c r="BH969" s="194">
        <f>IF(N969="sníž. přenesená",J969,0)</f>
        <v>0</v>
      </c>
      <c r="BI969" s="194">
        <f>IF(N969="nulová",J969,0)</f>
        <v>0</v>
      </c>
      <c r="BJ969" s="20" t="s">
        <v>80</v>
      </c>
      <c r="BK969" s="194">
        <f>ROUND(I969*H969,2)</f>
        <v>0</v>
      </c>
      <c r="BL969" s="20" t="s">
        <v>341</v>
      </c>
      <c r="BM969" s="193" t="s">
        <v>1288</v>
      </c>
    </row>
    <row r="970" spans="1:65" s="2" customFormat="1" ht="29.25">
      <c r="A970" s="37"/>
      <c r="B970" s="38"/>
      <c r="C970" s="39"/>
      <c r="D970" s="195" t="s">
        <v>230</v>
      </c>
      <c r="E970" s="39"/>
      <c r="F970" s="196" t="s">
        <v>1289</v>
      </c>
      <c r="G970" s="39"/>
      <c r="H970" s="39"/>
      <c r="I970" s="197"/>
      <c r="J970" s="39"/>
      <c r="K970" s="39"/>
      <c r="L970" s="42"/>
      <c r="M970" s="198"/>
      <c r="N970" s="199"/>
      <c r="O970" s="67"/>
      <c r="P970" s="67"/>
      <c r="Q970" s="67"/>
      <c r="R970" s="67"/>
      <c r="S970" s="67"/>
      <c r="T970" s="68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T970" s="20" t="s">
        <v>230</v>
      </c>
      <c r="AU970" s="20" t="s">
        <v>82</v>
      </c>
    </row>
    <row r="971" spans="1:65" s="2" customFormat="1">
      <c r="A971" s="37"/>
      <c r="B971" s="38"/>
      <c r="C971" s="39"/>
      <c r="D971" s="200" t="s">
        <v>232</v>
      </c>
      <c r="E971" s="39"/>
      <c r="F971" s="201" t="s">
        <v>1290</v>
      </c>
      <c r="G971" s="39"/>
      <c r="H971" s="39"/>
      <c r="I971" s="197"/>
      <c r="J971" s="39"/>
      <c r="K971" s="39"/>
      <c r="L971" s="42"/>
      <c r="M971" s="198"/>
      <c r="N971" s="199"/>
      <c r="O971" s="67"/>
      <c r="P971" s="67"/>
      <c r="Q971" s="67"/>
      <c r="R971" s="67"/>
      <c r="S971" s="67"/>
      <c r="T971" s="68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T971" s="20" t="s">
        <v>232</v>
      </c>
      <c r="AU971" s="20" t="s">
        <v>82</v>
      </c>
    </row>
    <row r="972" spans="1:65" s="13" customFormat="1">
      <c r="B972" s="202"/>
      <c r="C972" s="203"/>
      <c r="D972" s="195" t="s">
        <v>234</v>
      </c>
      <c r="E972" s="204" t="s">
        <v>19</v>
      </c>
      <c r="F972" s="205" t="s">
        <v>1291</v>
      </c>
      <c r="G972" s="203"/>
      <c r="H972" s="206">
        <v>2</v>
      </c>
      <c r="I972" s="207"/>
      <c r="J972" s="203"/>
      <c r="K972" s="203"/>
      <c r="L972" s="208"/>
      <c r="M972" s="209"/>
      <c r="N972" s="210"/>
      <c r="O972" s="210"/>
      <c r="P972" s="210"/>
      <c r="Q972" s="210"/>
      <c r="R972" s="210"/>
      <c r="S972" s="210"/>
      <c r="T972" s="211"/>
      <c r="AT972" s="212" t="s">
        <v>234</v>
      </c>
      <c r="AU972" s="212" t="s">
        <v>82</v>
      </c>
      <c r="AV972" s="13" t="s">
        <v>82</v>
      </c>
      <c r="AW972" s="13" t="s">
        <v>33</v>
      </c>
      <c r="AX972" s="13" t="s">
        <v>72</v>
      </c>
      <c r="AY972" s="212" t="s">
        <v>221</v>
      </c>
    </row>
    <row r="973" spans="1:65" s="15" customFormat="1">
      <c r="B973" s="223"/>
      <c r="C973" s="224"/>
      <c r="D973" s="195" t="s">
        <v>234</v>
      </c>
      <c r="E973" s="225" t="s">
        <v>19</v>
      </c>
      <c r="F973" s="226" t="s">
        <v>243</v>
      </c>
      <c r="G973" s="224"/>
      <c r="H973" s="227">
        <v>2</v>
      </c>
      <c r="I973" s="228"/>
      <c r="J973" s="224"/>
      <c r="K973" s="224"/>
      <c r="L973" s="229"/>
      <c r="M973" s="230"/>
      <c r="N973" s="231"/>
      <c r="O973" s="231"/>
      <c r="P973" s="231"/>
      <c r="Q973" s="231"/>
      <c r="R973" s="231"/>
      <c r="S973" s="231"/>
      <c r="T973" s="232"/>
      <c r="AT973" s="233" t="s">
        <v>234</v>
      </c>
      <c r="AU973" s="233" t="s">
        <v>82</v>
      </c>
      <c r="AV973" s="15" t="s">
        <v>228</v>
      </c>
      <c r="AW973" s="15" t="s">
        <v>33</v>
      </c>
      <c r="AX973" s="15" t="s">
        <v>80</v>
      </c>
      <c r="AY973" s="233" t="s">
        <v>221</v>
      </c>
    </row>
    <row r="974" spans="1:65" s="2" customFormat="1" ht="24.2" customHeight="1">
      <c r="A974" s="37"/>
      <c r="B974" s="38"/>
      <c r="C974" s="234" t="s">
        <v>1292</v>
      </c>
      <c r="D974" s="234" t="s">
        <v>295</v>
      </c>
      <c r="E974" s="235" t="s">
        <v>1293</v>
      </c>
      <c r="F974" s="236" t="s">
        <v>1294</v>
      </c>
      <c r="G974" s="237" t="s">
        <v>336</v>
      </c>
      <c r="H974" s="238">
        <v>2</v>
      </c>
      <c r="I974" s="239"/>
      <c r="J974" s="240">
        <f>ROUND(I974*H974,2)</f>
        <v>0</v>
      </c>
      <c r="K974" s="236" t="s">
        <v>227</v>
      </c>
      <c r="L974" s="241"/>
      <c r="M974" s="242" t="s">
        <v>19</v>
      </c>
      <c r="N974" s="243" t="s">
        <v>43</v>
      </c>
      <c r="O974" s="67"/>
      <c r="P974" s="191">
        <f>O974*H974</f>
        <v>0</v>
      </c>
      <c r="Q974" s="191">
        <v>4.2500000000000003E-2</v>
      </c>
      <c r="R974" s="191">
        <f>Q974*H974</f>
        <v>8.5000000000000006E-2</v>
      </c>
      <c r="S974" s="191">
        <v>0</v>
      </c>
      <c r="T974" s="192">
        <f>S974*H974</f>
        <v>0</v>
      </c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R974" s="193" t="s">
        <v>484</v>
      </c>
      <c r="AT974" s="193" t="s">
        <v>295</v>
      </c>
      <c r="AU974" s="193" t="s">
        <v>82</v>
      </c>
      <c r="AY974" s="20" t="s">
        <v>221</v>
      </c>
      <c r="BE974" s="194">
        <f>IF(N974="základní",J974,0)</f>
        <v>0</v>
      </c>
      <c r="BF974" s="194">
        <f>IF(N974="snížená",J974,0)</f>
        <v>0</v>
      </c>
      <c r="BG974" s="194">
        <f>IF(N974="zákl. přenesená",J974,0)</f>
        <v>0</v>
      </c>
      <c r="BH974" s="194">
        <f>IF(N974="sníž. přenesená",J974,0)</f>
        <v>0</v>
      </c>
      <c r="BI974" s="194">
        <f>IF(N974="nulová",J974,0)</f>
        <v>0</v>
      </c>
      <c r="BJ974" s="20" t="s">
        <v>80</v>
      </c>
      <c r="BK974" s="194">
        <f>ROUND(I974*H974,2)</f>
        <v>0</v>
      </c>
      <c r="BL974" s="20" t="s">
        <v>341</v>
      </c>
      <c r="BM974" s="193" t="s">
        <v>1295</v>
      </c>
    </row>
    <row r="975" spans="1:65" s="2" customFormat="1" ht="19.5">
      <c r="A975" s="37"/>
      <c r="B975" s="38"/>
      <c r="C975" s="39"/>
      <c r="D975" s="195" t="s">
        <v>230</v>
      </c>
      <c r="E975" s="39"/>
      <c r="F975" s="196" t="s">
        <v>1294</v>
      </c>
      <c r="G975" s="39"/>
      <c r="H975" s="39"/>
      <c r="I975" s="197"/>
      <c r="J975" s="39"/>
      <c r="K975" s="39"/>
      <c r="L975" s="42"/>
      <c r="M975" s="198"/>
      <c r="N975" s="199"/>
      <c r="O975" s="67"/>
      <c r="P975" s="67"/>
      <c r="Q975" s="67"/>
      <c r="R975" s="67"/>
      <c r="S975" s="67"/>
      <c r="T975" s="68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T975" s="20" t="s">
        <v>230</v>
      </c>
      <c r="AU975" s="20" t="s">
        <v>82</v>
      </c>
    </row>
    <row r="976" spans="1:65" s="2" customFormat="1" ht="24.2" customHeight="1">
      <c r="A976" s="37"/>
      <c r="B976" s="38"/>
      <c r="C976" s="182" t="s">
        <v>1296</v>
      </c>
      <c r="D976" s="182" t="s">
        <v>223</v>
      </c>
      <c r="E976" s="183" t="s">
        <v>1297</v>
      </c>
      <c r="F976" s="184" t="s">
        <v>1298</v>
      </c>
      <c r="G976" s="185" t="s">
        <v>226</v>
      </c>
      <c r="H976" s="186">
        <v>1.1399999999999999</v>
      </c>
      <c r="I976" s="187"/>
      <c r="J976" s="188">
        <f>ROUND(I976*H976,2)</f>
        <v>0</v>
      </c>
      <c r="K976" s="184" t="s">
        <v>227</v>
      </c>
      <c r="L976" s="42"/>
      <c r="M976" s="189" t="s">
        <v>19</v>
      </c>
      <c r="N976" s="190" t="s">
        <v>43</v>
      </c>
      <c r="O976" s="67"/>
      <c r="P976" s="191">
        <f>O976*H976</f>
        <v>0</v>
      </c>
      <c r="Q976" s="191">
        <v>1.6140000000000002E-2</v>
      </c>
      <c r="R976" s="191">
        <f>Q976*H976</f>
        <v>1.8399599999999999E-2</v>
      </c>
      <c r="S976" s="191">
        <v>0</v>
      </c>
      <c r="T976" s="192">
        <f>S976*H976</f>
        <v>0</v>
      </c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R976" s="193" t="s">
        <v>341</v>
      </c>
      <c r="AT976" s="193" t="s">
        <v>223</v>
      </c>
      <c r="AU976" s="193" t="s">
        <v>82</v>
      </c>
      <c r="AY976" s="20" t="s">
        <v>221</v>
      </c>
      <c r="BE976" s="194">
        <f>IF(N976="základní",J976,0)</f>
        <v>0</v>
      </c>
      <c r="BF976" s="194">
        <f>IF(N976="snížená",J976,0)</f>
        <v>0</v>
      </c>
      <c r="BG976" s="194">
        <f>IF(N976="zákl. přenesená",J976,0)</f>
        <v>0</v>
      </c>
      <c r="BH976" s="194">
        <f>IF(N976="sníž. přenesená",J976,0)</f>
        <v>0</v>
      </c>
      <c r="BI976" s="194">
        <f>IF(N976="nulová",J976,0)</f>
        <v>0</v>
      </c>
      <c r="BJ976" s="20" t="s">
        <v>80</v>
      </c>
      <c r="BK976" s="194">
        <f>ROUND(I976*H976,2)</f>
        <v>0</v>
      </c>
      <c r="BL976" s="20" t="s">
        <v>341</v>
      </c>
      <c r="BM976" s="193" t="s">
        <v>1299</v>
      </c>
    </row>
    <row r="977" spans="1:65" s="2" customFormat="1" ht="19.5">
      <c r="A977" s="37"/>
      <c r="B977" s="38"/>
      <c r="C977" s="39"/>
      <c r="D977" s="195" t="s">
        <v>230</v>
      </c>
      <c r="E977" s="39"/>
      <c r="F977" s="196" t="s">
        <v>1300</v>
      </c>
      <c r="G977" s="39"/>
      <c r="H977" s="39"/>
      <c r="I977" s="197"/>
      <c r="J977" s="39"/>
      <c r="K977" s="39"/>
      <c r="L977" s="42"/>
      <c r="M977" s="198"/>
      <c r="N977" s="199"/>
      <c r="O977" s="67"/>
      <c r="P977" s="67"/>
      <c r="Q977" s="67"/>
      <c r="R977" s="67"/>
      <c r="S977" s="67"/>
      <c r="T977" s="68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T977" s="20" t="s">
        <v>230</v>
      </c>
      <c r="AU977" s="20" t="s">
        <v>82</v>
      </c>
    </row>
    <row r="978" spans="1:65" s="2" customFormat="1">
      <c r="A978" s="37"/>
      <c r="B978" s="38"/>
      <c r="C978" s="39"/>
      <c r="D978" s="200" t="s">
        <v>232</v>
      </c>
      <c r="E978" s="39"/>
      <c r="F978" s="201" t="s">
        <v>1301</v>
      </c>
      <c r="G978" s="39"/>
      <c r="H978" s="39"/>
      <c r="I978" s="197"/>
      <c r="J978" s="39"/>
      <c r="K978" s="39"/>
      <c r="L978" s="42"/>
      <c r="M978" s="198"/>
      <c r="N978" s="199"/>
      <c r="O978" s="67"/>
      <c r="P978" s="67"/>
      <c r="Q978" s="67"/>
      <c r="R978" s="67"/>
      <c r="S978" s="67"/>
      <c r="T978" s="68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T978" s="20" t="s">
        <v>232</v>
      </c>
      <c r="AU978" s="20" t="s">
        <v>82</v>
      </c>
    </row>
    <row r="979" spans="1:65" s="13" customFormat="1">
      <c r="B979" s="202"/>
      <c r="C979" s="203"/>
      <c r="D979" s="195" t="s">
        <v>234</v>
      </c>
      <c r="E979" s="204" t="s">
        <v>19</v>
      </c>
      <c r="F979" s="205" t="s">
        <v>1302</v>
      </c>
      <c r="G979" s="203"/>
      <c r="H979" s="206">
        <v>1.1399999999999999</v>
      </c>
      <c r="I979" s="207"/>
      <c r="J979" s="203"/>
      <c r="K979" s="203"/>
      <c r="L979" s="208"/>
      <c r="M979" s="209"/>
      <c r="N979" s="210"/>
      <c r="O979" s="210"/>
      <c r="P979" s="210"/>
      <c r="Q979" s="210"/>
      <c r="R979" s="210"/>
      <c r="S979" s="210"/>
      <c r="T979" s="211"/>
      <c r="AT979" s="212" t="s">
        <v>234</v>
      </c>
      <c r="AU979" s="212" t="s">
        <v>82</v>
      </c>
      <c r="AV979" s="13" t="s">
        <v>82</v>
      </c>
      <c r="AW979" s="13" t="s">
        <v>33</v>
      </c>
      <c r="AX979" s="13" t="s">
        <v>72</v>
      </c>
      <c r="AY979" s="212" t="s">
        <v>221</v>
      </c>
    </row>
    <row r="980" spans="1:65" s="15" customFormat="1">
      <c r="B980" s="223"/>
      <c r="C980" s="224"/>
      <c r="D980" s="195" t="s">
        <v>234</v>
      </c>
      <c r="E980" s="225" t="s">
        <v>19</v>
      </c>
      <c r="F980" s="226" t="s">
        <v>243</v>
      </c>
      <c r="G980" s="224"/>
      <c r="H980" s="227">
        <v>1.1399999999999999</v>
      </c>
      <c r="I980" s="228"/>
      <c r="J980" s="224"/>
      <c r="K980" s="224"/>
      <c r="L980" s="229"/>
      <c r="M980" s="230"/>
      <c r="N980" s="231"/>
      <c r="O980" s="231"/>
      <c r="P980" s="231"/>
      <c r="Q980" s="231"/>
      <c r="R980" s="231"/>
      <c r="S980" s="231"/>
      <c r="T980" s="232"/>
      <c r="AT980" s="233" t="s">
        <v>234</v>
      </c>
      <c r="AU980" s="233" t="s">
        <v>82</v>
      </c>
      <c r="AV980" s="15" t="s">
        <v>228</v>
      </c>
      <c r="AW980" s="15" t="s">
        <v>33</v>
      </c>
      <c r="AX980" s="15" t="s">
        <v>80</v>
      </c>
      <c r="AY980" s="233" t="s">
        <v>221</v>
      </c>
    </row>
    <row r="981" spans="1:65" s="2" customFormat="1" ht="24.2" customHeight="1">
      <c r="A981" s="37"/>
      <c r="B981" s="38"/>
      <c r="C981" s="182" t="s">
        <v>1303</v>
      </c>
      <c r="D981" s="182" t="s">
        <v>223</v>
      </c>
      <c r="E981" s="183" t="s">
        <v>1304</v>
      </c>
      <c r="F981" s="184" t="s">
        <v>1305</v>
      </c>
      <c r="G981" s="185" t="s">
        <v>267</v>
      </c>
      <c r="H981" s="186">
        <v>0.36299999999999999</v>
      </c>
      <c r="I981" s="187"/>
      <c r="J981" s="188">
        <f>ROUND(I981*H981,2)</f>
        <v>0</v>
      </c>
      <c r="K981" s="184" t="s">
        <v>227</v>
      </c>
      <c r="L981" s="42"/>
      <c r="M981" s="189" t="s">
        <v>19</v>
      </c>
      <c r="N981" s="190" t="s">
        <v>43</v>
      </c>
      <c r="O981" s="67"/>
      <c r="P981" s="191">
        <f>O981*H981</f>
        <v>0</v>
      </c>
      <c r="Q981" s="191">
        <v>0</v>
      </c>
      <c r="R981" s="191">
        <f>Q981*H981</f>
        <v>0</v>
      </c>
      <c r="S981" s="191">
        <v>0</v>
      </c>
      <c r="T981" s="192">
        <f>S981*H981</f>
        <v>0</v>
      </c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R981" s="193" t="s">
        <v>341</v>
      </c>
      <c r="AT981" s="193" t="s">
        <v>223</v>
      </c>
      <c r="AU981" s="193" t="s">
        <v>82</v>
      </c>
      <c r="AY981" s="20" t="s">
        <v>221</v>
      </c>
      <c r="BE981" s="194">
        <f>IF(N981="základní",J981,0)</f>
        <v>0</v>
      </c>
      <c r="BF981" s="194">
        <f>IF(N981="snížená",J981,0)</f>
        <v>0</v>
      </c>
      <c r="BG981" s="194">
        <f>IF(N981="zákl. přenesená",J981,0)</f>
        <v>0</v>
      </c>
      <c r="BH981" s="194">
        <f>IF(N981="sníž. přenesená",J981,0)</f>
        <v>0</v>
      </c>
      <c r="BI981" s="194">
        <f>IF(N981="nulová",J981,0)</f>
        <v>0</v>
      </c>
      <c r="BJ981" s="20" t="s">
        <v>80</v>
      </c>
      <c r="BK981" s="194">
        <f>ROUND(I981*H981,2)</f>
        <v>0</v>
      </c>
      <c r="BL981" s="20" t="s">
        <v>341</v>
      </c>
      <c r="BM981" s="193" t="s">
        <v>1306</v>
      </c>
    </row>
    <row r="982" spans="1:65" s="2" customFormat="1" ht="39">
      <c r="A982" s="37"/>
      <c r="B982" s="38"/>
      <c r="C982" s="39"/>
      <c r="D982" s="195" t="s">
        <v>230</v>
      </c>
      <c r="E982" s="39"/>
      <c r="F982" s="196" t="s">
        <v>1307</v>
      </c>
      <c r="G982" s="39"/>
      <c r="H982" s="39"/>
      <c r="I982" s="197"/>
      <c r="J982" s="39"/>
      <c r="K982" s="39"/>
      <c r="L982" s="42"/>
      <c r="M982" s="198"/>
      <c r="N982" s="199"/>
      <c r="O982" s="67"/>
      <c r="P982" s="67"/>
      <c r="Q982" s="67"/>
      <c r="R982" s="67"/>
      <c r="S982" s="67"/>
      <c r="T982" s="68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T982" s="20" t="s">
        <v>230</v>
      </c>
      <c r="AU982" s="20" t="s">
        <v>82</v>
      </c>
    </row>
    <row r="983" spans="1:65" s="2" customFormat="1">
      <c r="A983" s="37"/>
      <c r="B983" s="38"/>
      <c r="C983" s="39"/>
      <c r="D983" s="200" t="s">
        <v>232</v>
      </c>
      <c r="E983" s="39"/>
      <c r="F983" s="201" t="s">
        <v>1308</v>
      </c>
      <c r="G983" s="39"/>
      <c r="H983" s="39"/>
      <c r="I983" s="197"/>
      <c r="J983" s="39"/>
      <c r="K983" s="39"/>
      <c r="L983" s="42"/>
      <c r="M983" s="198"/>
      <c r="N983" s="199"/>
      <c r="O983" s="67"/>
      <c r="P983" s="67"/>
      <c r="Q983" s="67"/>
      <c r="R983" s="67"/>
      <c r="S983" s="67"/>
      <c r="T983" s="68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T983" s="20" t="s">
        <v>232</v>
      </c>
      <c r="AU983" s="20" t="s">
        <v>82</v>
      </c>
    </row>
    <row r="984" spans="1:65" s="12" customFormat="1" ht="22.9" customHeight="1">
      <c r="B984" s="166"/>
      <c r="C984" s="167"/>
      <c r="D984" s="168" t="s">
        <v>71</v>
      </c>
      <c r="E984" s="180" t="s">
        <v>1309</v>
      </c>
      <c r="F984" s="180" t="s">
        <v>1310</v>
      </c>
      <c r="G984" s="167"/>
      <c r="H984" s="167"/>
      <c r="I984" s="170"/>
      <c r="J984" s="181">
        <f>BK984</f>
        <v>0</v>
      </c>
      <c r="K984" s="167"/>
      <c r="L984" s="172"/>
      <c r="M984" s="173"/>
      <c r="N984" s="174"/>
      <c r="O984" s="174"/>
      <c r="P984" s="175">
        <f>SUM(P985:P992)</f>
        <v>0</v>
      </c>
      <c r="Q984" s="174"/>
      <c r="R984" s="175">
        <f>SUM(R985:R992)</f>
        <v>2.7768325E-2</v>
      </c>
      <c r="S984" s="174"/>
      <c r="T984" s="176">
        <f>SUM(T985:T992)</f>
        <v>0</v>
      </c>
      <c r="AR984" s="177" t="s">
        <v>82</v>
      </c>
      <c r="AT984" s="178" t="s">
        <v>71</v>
      </c>
      <c r="AU984" s="178" t="s">
        <v>80</v>
      </c>
      <c r="AY984" s="177" t="s">
        <v>221</v>
      </c>
      <c r="BK984" s="179">
        <f>SUM(BK985:BK992)</f>
        <v>0</v>
      </c>
    </row>
    <row r="985" spans="1:65" s="2" customFormat="1" ht="24.2" customHeight="1">
      <c r="A985" s="37"/>
      <c r="B985" s="38"/>
      <c r="C985" s="182" t="s">
        <v>1311</v>
      </c>
      <c r="D985" s="182" t="s">
        <v>223</v>
      </c>
      <c r="E985" s="183" t="s">
        <v>1312</v>
      </c>
      <c r="F985" s="184" t="s">
        <v>1313</v>
      </c>
      <c r="G985" s="185" t="s">
        <v>305</v>
      </c>
      <c r="H985" s="186">
        <v>12.5</v>
      </c>
      <c r="I985" s="187"/>
      <c r="J985" s="188">
        <f>ROUND(I985*H985,2)</f>
        <v>0</v>
      </c>
      <c r="K985" s="184" t="s">
        <v>227</v>
      </c>
      <c r="L985" s="42"/>
      <c r="M985" s="189" t="s">
        <v>19</v>
      </c>
      <c r="N985" s="190" t="s">
        <v>43</v>
      </c>
      <c r="O985" s="67"/>
      <c r="P985" s="191">
        <f>O985*H985</f>
        <v>0</v>
      </c>
      <c r="Q985" s="191">
        <v>2.2214660000000001E-3</v>
      </c>
      <c r="R985" s="191">
        <f>Q985*H985</f>
        <v>2.7768325E-2</v>
      </c>
      <c r="S985" s="191">
        <v>0</v>
      </c>
      <c r="T985" s="192">
        <f>S985*H985</f>
        <v>0</v>
      </c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R985" s="193" t="s">
        <v>341</v>
      </c>
      <c r="AT985" s="193" t="s">
        <v>223</v>
      </c>
      <c r="AU985" s="193" t="s">
        <v>82</v>
      </c>
      <c r="AY985" s="20" t="s">
        <v>221</v>
      </c>
      <c r="BE985" s="194">
        <f>IF(N985="základní",J985,0)</f>
        <v>0</v>
      </c>
      <c r="BF985" s="194">
        <f>IF(N985="snížená",J985,0)</f>
        <v>0</v>
      </c>
      <c r="BG985" s="194">
        <f>IF(N985="zákl. přenesená",J985,0)</f>
        <v>0</v>
      </c>
      <c r="BH985" s="194">
        <f>IF(N985="sníž. přenesená",J985,0)</f>
        <v>0</v>
      </c>
      <c r="BI985" s="194">
        <f>IF(N985="nulová",J985,0)</f>
        <v>0</v>
      </c>
      <c r="BJ985" s="20" t="s">
        <v>80</v>
      </c>
      <c r="BK985" s="194">
        <f>ROUND(I985*H985,2)</f>
        <v>0</v>
      </c>
      <c r="BL985" s="20" t="s">
        <v>341</v>
      </c>
      <c r="BM985" s="193" t="s">
        <v>1314</v>
      </c>
    </row>
    <row r="986" spans="1:65" s="2" customFormat="1" ht="19.5">
      <c r="A986" s="37"/>
      <c r="B986" s="38"/>
      <c r="C986" s="39"/>
      <c r="D986" s="195" t="s">
        <v>230</v>
      </c>
      <c r="E986" s="39"/>
      <c r="F986" s="196" t="s">
        <v>1315</v>
      </c>
      <c r="G986" s="39"/>
      <c r="H986" s="39"/>
      <c r="I986" s="197"/>
      <c r="J986" s="39"/>
      <c r="K986" s="39"/>
      <c r="L986" s="42"/>
      <c r="M986" s="198"/>
      <c r="N986" s="199"/>
      <c r="O986" s="67"/>
      <c r="P986" s="67"/>
      <c r="Q986" s="67"/>
      <c r="R986" s="67"/>
      <c r="S986" s="67"/>
      <c r="T986" s="68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T986" s="20" t="s">
        <v>230</v>
      </c>
      <c r="AU986" s="20" t="s">
        <v>82</v>
      </c>
    </row>
    <row r="987" spans="1:65" s="2" customFormat="1">
      <c r="A987" s="37"/>
      <c r="B987" s="38"/>
      <c r="C987" s="39"/>
      <c r="D987" s="200" t="s">
        <v>232</v>
      </c>
      <c r="E987" s="39"/>
      <c r="F987" s="201" t="s">
        <v>1316</v>
      </c>
      <c r="G987" s="39"/>
      <c r="H987" s="39"/>
      <c r="I987" s="197"/>
      <c r="J987" s="39"/>
      <c r="K987" s="39"/>
      <c r="L987" s="42"/>
      <c r="M987" s="198"/>
      <c r="N987" s="199"/>
      <c r="O987" s="67"/>
      <c r="P987" s="67"/>
      <c r="Q987" s="67"/>
      <c r="R987" s="67"/>
      <c r="S987" s="67"/>
      <c r="T987" s="68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T987" s="20" t="s">
        <v>232</v>
      </c>
      <c r="AU987" s="20" t="s">
        <v>82</v>
      </c>
    </row>
    <row r="988" spans="1:65" s="13" customFormat="1">
      <c r="B988" s="202"/>
      <c r="C988" s="203"/>
      <c r="D988" s="195" t="s">
        <v>234</v>
      </c>
      <c r="E988" s="204" t="s">
        <v>19</v>
      </c>
      <c r="F988" s="205" t="s">
        <v>1317</v>
      </c>
      <c r="G988" s="203"/>
      <c r="H988" s="206">
        <v>12.5</v>
      </c>
      <c r="I988" s="207"/>
      <c r="J988" s="203"/>
      <c r="K988" s="203"/>
      <c r="L988" s="208"/>
      <c r="M988" s="209"/>
      <c r="N988" s="210"/>
      <c r="O988" s="210"/>
      <c r="P988" s="210"/>
      <c r="Q988" s="210"/>
      <c r="R988" s="210"/>
      <c r="S988" s="210"/>
      <c r="T988" s="211"/>
      <c r="AT988" s="212" t="s">
        <v>234</v>
      </c>
      <c r="AU988" s="212" t="s">
        <v>82</v>
      </c>
      <c r="AV988" s="13" t="s">
        <v>82</v>
      </c>
      <c r="AW988" s="13" t="s">
        <v>33</v>
      </c>
      <c r="AX988" s="13" t="s">
        <v>72</v>
      </c>
      <c r="AY988" s="212" t="s">
        <v>221</v>
      </c>
    </row>
    <row r="989" spans="1:65" s="15" customFormat="1">
      <c r="B989" s="223"/>
      <c r="C989" s="224"/>
      <c r="D989" s="195" t="s">
        <v>234</v>
      </c>
      <c r="E989" s="225" t="s">
        <v>19</v>
      </c>
      <c r="F989" s="226" t="s">
        <v>243</v>
      </c>
      <c r="G989" s="224"/>
      <c r="H989" s="227">
        <v>12.5</v>
      </c>
      <c r="I989" s="228"/>
      <c r="J989" s="224"/>
      <c r="K989" s="224"/>
      <c r="L989" s="229"/>
      <c r="M989" s="230"/>
      <c r="N989" s="231"/>
      <c r="O989" s="231"/>
      <c r="P989" s="231"/>
      <c r="Q989" s="231"/>
      <c r="R989" s="231"/>
      <c r="S989" s="231"/>
      <c r="T989" s="232"/>
      <c r="AT989" s="233" t="s">
        <v>234</v>
      </c>
      <c r="AU989" s="233" t="s">
        <v>82</v>
      </c>
      <c r="AV989" s="15" t="s">
        <v>228</v>
      </c>
      <c r="AW989" s="15" t="s">
        <v>33</v>
      </c>
      <c r="AX989" s="15" t="s">
        <v>80</v>
      </c>
      <c r="AY989" s="233" t="s">
        <v>221</v>
      </c>
    </row>
    <row r="990" spans="1:65" s="2" customFormat="1" ht="24.2" customHeight="1">
      <c r="A990" s="37"/>
      <c r="B990" s="38"/>
      <c r="C990" s="182" t="s">
        <v>1318</v>
      </c>
      <c r="D990" s="182" t="s">
        <v>223</v>
      </c>
      <c r="E990" s="183" t="s">
        <v>1319</v>
      </c>
      <c r="F990" s="184" t="s">
        <v>1320</v>
      </c>
      <c r="G990" s="185" t="s">
        <v>267</v>
      </c>
      <c r="H990" s="186">
        <v>2.8000000000000001E-2</v>
      </c>
      <c r="I990" s="187"/>
      <c r="J990" s="188">
        <f>ROUND(I990*H990,2)</f>
        <v>0</v>
      </c>
      <c r="K990" s="184" t="s">
        <v>227</v>
      </c>
      <c r="L990" s="42"/>
      <c r="M990" s="189" t="s">
        <v>19</v>
      </c>
      <c r="N990" s="190" t="s">
        <v>43</v>
      </c>
      <c r="O990" s="67"/>
      <c r="P990" s="191">
        <f>O990*H990</f>
        <v>0</v>
      </c>
      <c r="Q990" s="191">
        <v>0</v>
      </c>
      <c r="R990" s="191">
        <f>Q990*H990</f>
        <v>0</v>
      </c>
      <c r="S990" s="191">
        <v>0</v>
      </c>
      <c r="T990" s="192">
        <f>S990*H990</f>
        <v>0</v>
      </c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R990" s="193" t="s">
        <v>341</v>
      </c>
      <c r="AT990" s="193" t="s">
        <v>223</v>
      </c>
      <c r="AU990" s="193" t="s">
        <v>82</v>
      </c>
      <c r="AY990" s="20" t="s">
        <v>221</v>
      </c>
      <c r="BE990" s="194">
        <f>IF(N990="základní",J990,0)</f>
        <v>0</v>
      </c>
      <c r="BF990" s="194">
        <f>IF(N990="snížená",J990,0)</f>
        <v>0</v>
      </c>
      <c r="BG990" s="194">
        <f>IF(N990="zákl. přenesená",J990,0)</f>
        <v>0</v>
      </c>
      <c r="BH990" s="194">
        <f>IF(N990="sníž. přenesená",J990,0)</f>
        <v>0</v>
      </c>
      <c r="BI990" s="194">
        <f>IF(N990="nulová",J990,0)</f>
        <v>0</v>
      </c>
      <c r="BJ990" s="20" t="s">
        <v>80</v>
      </c>
      <c r="BK990" s="194">
        <f>ROUND(I990*H990,2)</f>
        <v>0</v>
      </c>
      <c r="BL990" s="20" t="s">
        <v>341</v>
      </c>
      <c r="BM990" s="193" t="s">
        <v>1321</v>
      </c>
    </row>
    <row r="991" spans="1:65" s="2" customFormat="1" ht="29.25">
      <c r="A991" s="37"/>
      <c r="B991" s="38"/>
      <c r="C991" s="39"/>
      <c r="D991" s="195" t="s">
        <v>230</v>
      </c>
      <c r="E991" s="39"/>
      <c r="F991" s="196" t="s">
        <v>1322</v>
      </c>
      <c r="G991" s="39"/>
      <c r="H991" s="39"/>
      <c r="I991" s="197"/>
      <c r="J991" s="39"/>
      <c r="K991" s="39"/>
      <c r="L991" s="42"/>
      <c r="M991" s="198"/>
      <c r="N991" s="199"/>
      <c r="O991" s="67"/>
      <c r="P991" s="67"/>
      <c r="Q991" s="67"/>
      <c r="R991" s="67"/>
      <c r="S991" s="67"/>
      <c r="T991" s="68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T991" s="20" t="s">
        <v>230</v>
      </c>
      <c r="AU991" s="20" t="s">
        <v>82</v>
      </c>
    </row>
    <row r="992" spans="1:65" s="2" customFormat="1">
      <c r="A992" s="37"/>
      <c r="B992" s="38"/>
      <c r="C992" s="39"/>
      <c r="D992" s="200" t="s">
        <v>232</v>
      </c>
      <c r="E992" s="39"/>
      <c r="F992" s="201" t="s">
        <v>1323</v>
      </c>
      <c r="G992" s="39"/>
      <c r="H992" s="39"/>
      <c r="I992" s="197"/>
      <c r="J992" s="39"/>
      <c r="K992" s="39"/>
      <c r="L992" s="42"/>
      <c r="M992" s="198"/>
      <c r="N992" s="199"/>
      <c r="O992" s="67"/>
      <c r="P992" s="67"/>
      <c r="Q992" s="67"/>
      <c r="R992" s="67"/>
      <c r="S992" s="67"/>
      <c r="T992" s="68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T992" s="20" t="s">
        <v>232</v>
      </c>
      <c r="AU992" s="20" t="s">
        <v>82</v>
      </c>
    </row>
    <row r="993" spans="1:65" s="12" customFormat="1" ht="22.9" customHeight="1">
      <c r="B993" s="166"/>
      <c r="C993" s="167"/>
      <c r="D993" s="168" t="s">
        <v>71</v>
      </c>
      <c r="E993" s="180" t="s">
        <v>1324</v>
      </c>
      <c r="F993" s="180" t="s">
        <v>1325</v>
      </c>
      <c r="G993" s="167"/>
      <c r="H993" s="167"/>
      <c r="I993" s="170"/>
      <c r="J993" s="181">
        <f>BK993</f>
        <v>0</v>
      </c>
      <c r="K993" s="167"/>
      <c r="L993" s="172"/>
      <c r="M993" s="173"/>
      <c r="N993" s="174"/>
      <c r="O993" s="174"/>
      <c r="P993" s="175">
        <f>SUM(P994:P1152)</f>
        <v>0</v>
      </c>
      <c r="Q993" s="174"/>
      <c r="R993" s="175">
        <f>SUM(R994:R1152)</f>
        <v>66.202138477600016</v>
      </c>
      <c r="S993" s="174"/>
      <c r="T993" s="176">
        <f>SUM(T994:T1152)</f>
        <v>0</v>
      </c>
      <c r="AR993" s="177" t="s">
        <v>82</v>
      </c>
      <c r="AT993" s="178" t="s">
        <v>71</v>
      </c>
      <c r="AU993" s="178" t="s">
        <v>80</v>
      </c>
      <c r="AY993" s="177" t="s">
        <v>221</v>
      </c>
      <c r="BK993" s="179">
        <f>SUM(BK994:BK1152)</f>
        <v>0</v>
      </c>
    </row>
    <row r="994" spans="1:65" s="2" customFormat="1" ht="24.2" customHeight="1">
      <c r="A994" s="37"/>
      <c r="B994" s="38"/>
      <c r="C994" s="182" t="s">
        <v>1326</v>
      </c>
      <c r="D994" s="182" t="s">
        <v>223</v>
      </c>
      <c r="E994" s="183" t="s">
        <v>1327</v>
      </c>
      <c r="F994" s="184" t="s">
        <v>1328</v>
      </c>
      <c r="G994" s="185" t="s">
        <v>226</v>
      </c>
      <c r="H994" s="186">
        <v>39</v>
      </c>
      <c r="I994" s="187"/>
      <c r="J994" s="188">
        <f>ROUND(I994*H994,2)</f>
        <v>0</v>
      </c>
      <c r="K994" s="184" t="s">
        <v>227</v>
      </c>
      <c r="L994" s="42"/>
      <c r="M994" s="189" t="s">
        <v>19</v>
      </c>
      <c r="N994" s="190" t="s">
        <v>43</v>
      </c>
      <c r="O994" s="67"/>
      <c r="P994" s="191">
        <f>O994*H994</f>
        <v>0</v>
      </c>
      <c r="Q994" s="191">
        <v>0</v>
      </c>
      <c r="R994" s="191">
        <f>Q994*H994</f>
        <v>0</v>
      </c>
      <c r="S994" s="191">
        <v>0</v>
      </c>
      <c r="T994" s="192">
        <f>S994*H994</f>
        <v>0</v>
      </c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R994" s="193" t="s">
        <v>341</v>
      </c>
      <c r="AT994" s="193" t="s">
        <v>223</v>
      </c>
      <c r="AU994" s="193" t="s">
        <v>82</v>
      </c>
      <c r="AY994" s="20" t="s">
        <v>221</v>
      </c>
      <c r="BE994" s="194">
        <f>IF(N994="základní",J994,0)</f>
        <v>0</v>
      </c>
      <c r="BF994" s="194">
        <f>IF(N994="snížená",J994,0)</f>
        <v>0</v>
      </c>
      <c r="BG994" s="194">
        <f>IF(N994="zákl. přenesená",J994,0)</f>
        <v>0</v>
      </c>
      <c r="BH994" s="194">
        <f>IF(N994="sníž. přenesená",J994,0)</f>
        <v>0</v>
      </c>
      <c r="BI994" s="194">
        <f>IF(N994="nulová",J994,0)</f>
        <v>0</v>
      </c>
      <c r="BJ994" s="20" t="s">
        <v>80</v>
      </c>
      <c r="BK994" s="194">
        <f>ROUND(I994*H994,2)</f>
        <v>0</v>
      </c>
      <c r="BL994" s="20" t="s">
        <v>341</v>
      </c>
      <c r="BM994" s="193" t="s">
        <v>1329</v>
      </c>
    </row>
    <row r="995" spans="1:65" s="2" customFormat="1" ht="19.5">
      <c r="A995" s="37"/>
      <c r="B995" s="38"/>
      <c r="C995" s="39"/>
      <c r="D995" s="195" t="s">
        <v>230</v>
      </c>
      <c r="E995" s="39"/>
      <c r="F995" s="196" t="s">
        <v>1330</v>
      </c>
      <c r="G995" s="39"/>
      <c r="H995" s="39"/>
      <c r="I995" s="197"/>
      <c r="J995" s="39"/>
      <c r="K995" s="39"/>
      <c r="L995" s="42"/>
      <c r="M995" s="198"/>
      <c r="N995" s="199"/>
      <c r="O995" s="67"/>
      <c r="P995" s="67"/>
      <c r="Q995" s="67"/>
      <c r="R995" s="67"/>
      <c r="S995" s="67"/>
      <c r="T995" s="68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T995" s="20" t="s">
        <v>230</v>
      </c>
      <c r="AU995" s="20" t="s">
        <v>82</v>
      </c>
    </row>
    <row r="996" spans="1:65" s="2" customFormat="1">
      <c r="A996" s="37"/>
      <c r="B996" s="38"/>
      <c r="C996" s="39"/>
      <c r="D996" s="200" t="s">
        <v>232</v>
      </c>
      <c r="E996" s="39"/>
      <c r="F996" s="201" t="s">
        <v>1331</v>
      </c>
      <c r="G996" s="39"/>
      <c r="H996" s="39"/>
      <c r="I996" s="197"/>
      <c r="J996" s="39"/>
      <c r="K996" s="39"/>
      <c r="L996" s="42"/>
      <c r="M996" s="198"/>
      <c r="N996" s="199"/>
      <c r="O996" s="67"/>
      <c r="P996" s="67"/>
      <c r="Q996" s="67"/>
      <c r="R996" s="67"/>
      <c r="S996" s="67"/>
      <c r="T996" s="68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T996" s="20" t="s">
        <v>232</v>
      </c>
      <c r="AU996" s="20" t="s">
        <v>82</v>
      </c>
    </row>
    <row r="997" spans="1:65" s="13" customFormat="1">
      <c r="B997" s="202"/>
      <c r="C997" s="203"/>
      <c r="D997" s="195" t="s">
        <v>234</v>
      </c>
      <c r="E997" s="204" t="s">
        <v>19</v>
      </c>
      <c r="F997" s="205" t="s">
        <v>1279</v>
      </c>
      <c r="G997" s="203"/>
      <c r="H997" s="206">
        <v>39</v>
      </c>
      <c r="I997" s="207"/>
      <c r="J997" s="203"/>
      <c r="K997" s="203"/>
      <c r="L997" s="208"/>
      <c r="M997" s="209"/>
      <c r="N997" s="210"/>
      <c r="O997" s="210"/>
      <c r="P997" s="210"/>
      <c r="Q997" s="210"/>
      <c r="R997" s="210"/>
      <c r="S997" s="210"/>
      <c r="T997" s="211"/>
      <c r="AT997" s="212" t="s">
        <v>234</v>
      </c>
      <c r="AU997" s="212" t="s">
        <v>82</v>
      </c>
      <c r="AV997" s="13" t="s">
        <v>82</v>
      </c>
      <c r="AW997" s="13" t="s">
        <v>33</v>
      </c>
      <c r="AX997" s="13" t="s">
        <v>80</v>
      </c>
      <c r="AY997" s="212" t="s">
        <v>221</v>
      </c>
    </row>
    <row r="998" spans="1:65" s="2" customFormat="1" ht="44.25" customHeight="1">
      <c r="A998" s="37"/>
      <c r="B998" s="38"/>
      <c r="C998" s="234" t="s">
        <v>1332</v>
      </c>
      <c r="D998" s="234" t="s">
        <v>295</v>
      </c>
      <c r="E998" s="235" t="s">
        <v>1333</v>
      </c>
      <c r="F998" s="236" t="s">
        <v>1334</v>
      </c>
      <c r="G998" s="237" t="s">
        <v>226</v>
      </c>
      <c r="H998" s="238">
        <v>46.8</v>
      </c>
      <c r="I998" s="239"/>
      <c r="J998" s="240">
        <f>ROUND(I998*H998,2)</f>
        <v>0</v>
      </c>
      <c r="K998" s="236" t="s">
        <v>632</v>
      </c>
      <c r="L998" s="241"/>
      <c r="M998" s="242" t="s">
        <v>19</v>
      </c>
      <c r="N998" s="243" t="s">
        <v>43</v>
      </c>
      <c r="O998" s="67"/>
      <c r="P998" s="191">
        <f>O998*H998</f>
        <v>0</v>
      </c>
      <c r="Q998" s="191">
        <v>1.755E-2</v>
      </c>
      <c r="R998" s="191">
        <f>Q998*H998</f>
        <v>0.82133999999999996</v>
      </c>
      <c r="S998" s="191">
        <v>0</v>
      </c>
      <c r="T998" s="192">
        <f>S998*H998</f>
        <v>0</v>
      </c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R998" s="193" t="s">
        <v>484</v>
      </c>
      <c r="AT998" s="193" t="s">
        <v>295</v>
      </c>
      <c r="AU998" s="193" t="s">
        <v>82</v>
      </c>
      <c r="AY998" s="20" t="s">
        <v>221</v>
      </c>
      <c r="BE998" s="194">
        <f>IF(N998="základní",J998,0)</f>
        <v>0</v>
      </c>
      <c r="BF998" s="194">
        <f>IF(N998="snížená",J998,0)</f>
        <v>0</v>
      </c>
      <c r="BG998" s="194">
        <f>IF(N998="zákl. přenesená",J998,0)</f>
        <v>0</v>
      </c>
      <c r="BH998" s="194">
        <f>IF(N998="sníž. přenesená",J998,0)</f>
        <v>0</v>
      </c>
      <c r="BI998" s="194">
        <f>IF(N998="nulová",J998,0)</f>
        <v>0</v>
      </c>
      <c r="BJ998" s="20" t="s">
        <v>80</v>
      </c>
      <c r="BK998" s="194">
        <f>ROUND(I998*H998,2)</f>
        <v>0</v>
      </c>
      <c r="BL998" s="20" t="s">
        <v>341</v>
      </c>
      <c r="BM998" s="193" t="s">
        <v>1335</v>
      </c>
    </row>
    <row r="999" spans="1:65" s="2" customFormat="1" ht="29.25">
      <c r="A999" s="37"/>
      <c r="B999" s="38"/>
      <c r="C999" s="39"/>
      <c r="D999" s="195" t="s">
        <v>230</v>
      </c>
      <c r="E999" s="39"/>
      <c r="F999" s="196" t="s">
        <v>1334</v>
      </c>
      <c r="G999" s="39"/>
      <c r="H999" s="39"/>
      <c r="I999" s="197"/>
      <c r="J999" s="39"/>
      <c r="K999" s="39"/>
      <c r="L999" s="42"/>
      <c r="M999" s="198"/>
      <c r="N999" s="199"/>
      <c r="O999" s="67"/>
      <c r="P999" s="67"/>
      <c r="Q999" s="67"/>
      <c r="R999" s="67"/>
      <c r="S999" s="67"/>
      <c r="T999" s="68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T999" s="20" t="s">
        <v>230</v>
      </c>
      <c r="AU999" s="20" t="s">
        <v>82</v>
      </c>
    </row>
    <row r="1000" spans="1:65" s="13" customFormat="1">
      <c r="B1000" s="202"/>
      <c r="C1000" s="203"/>
      <c r="D1000" s="195" t="s">
        <v>234</v>
      </c>
      <c r="E1000" s="203"/>
      <c r="F1000" s="205" t="s">
        <v>1336</v>
      </c>
      <c r="G1000" s="203"/>
      <c r="H1000" s="206">
        <v>46.8</v>
      </c>
      <c r="I1000" s="207"/>
      <c r="J1000" s="203"/>
      <c r="K1000" s="203"/>
      <c r="L1000" s="208"/>
      <c r="M1000" s="209"/>
      <c r="N1000" s="210"/>
      <c r="O1000" s="210"/>
      <c r="P1000" s="210"/>
      <c r="Q1000" s="210"/>
      <c r="R1000" s="210"/>
      <c r="S1000" s="210"/>
      <c r="T1000" s="211"/>
      <c r="AT1000" s="212" t="s">
        <v>234</v>
      </c>
      <c r="AU1000" s="212" t="s">
        <v>82</v>
      </c>
      <c r="AV1000" s="13" t="s">
        <v>82</v>
      </c>
      <c r="AW1000" s="13" t="s">
        <v>4</v>
      </c>
      <c r="AX1000" s="13" t="s">
        <v>80</v>
      </c>
      <c r="AY1000" s="212" t="s">
        <v>221</v>
      </c>
    </row>
    <row r="1001" spans="1:65" s="2" customFormat="1" ht="24.2" customHeight="1">
      <c r="A1001" s="37"/>
      <c r="B1001" s="38"/>
      <c r="C1001" s="182" t="s">
        <v>1337</v>
      </c>
      <c r="D1001" s="182" t="s">
        <v>223</v>
      </c>
      <c r="E1001" s="183" t="s">
        <v>1338</v>
      </c>
      <c r="F1001" s="184" t="s">
        <v>1339</v>
      </c>
      <c r="G1001" s="185" t="s">
        <v>226</v>
      </c>
      <c r="H1001" s="186">
        <v>69.346999999999994</v>
      </c>
      <c r="I1001" s="187"/>
      <c r="J1001" s="188">
        <f>ROUND(I1001*H1001,2)</f>
        <v>0</v>
      </c>
      <c r="K1001" s="184" t="s">
        <v>227</v>
      </c>
      <c r="L1001" s="42"/>
      <c r="M1001" s="189" t="s">
        <v>19</v>
      </c>
      <c r="N1001" s="190" t="s">
        <v>43</v>
      </c>
      <c r="O1001" s="67"/>
      <c r="P1001" s="191">
        <f>O1001*H1001</f>
        <v>0</v>
      </c>
      <c r="Q1001" s="191">
        <v>1.1E-4</v>
      </c>
      <c r="R1001" s="191">
        <f>Q1001*H1001</f>
        <v>7.6281699999999992E-3</v>
      </c>
      <c r="S1001" s="191">
        <v>0</v>
      </c>
      <c r="T1001" s="192">
        <f>S1001*H1001</f>
        <v>0</v>
      </c>
      <c r="U1001" s="37"/>
      <c r="V1001" s="37"/>
      <c r="W1001" s="37"/>
      <c r="X1001" s="37"/>
      <c r="Y1001" s="37"/>
      <c r="Z1001" s="37"/>
      <c r="AA1001" s="37"/>
      <c r="AB1001" s="37"/>
      <c r="AC1001" s="37"/>
      <c r="AD1001" s="37"/>
      <c r="AE1001" s="37"/>
      <c r="AR1001" s="193" t="s">
        <v>341</v>
      </c>
      <c r="AT1001" s="193" t="s">
        <v>223</v>
      </c>
      <c r="AU1001" s="193" t="s">
        <v>82</v>
      </c>
      <c r="AY1001" s="20" t="s">
        <v>221</v>
      </c>
      <c r="BE1001" s="194">
        <f>IF(N1001="základní",J1001,0)</f>
        <v>0</v>
      </c>
      <c r="BF1001" s="194">
        <f>IF(N1001="snížená",J1001,0)</f>
        <v>0</v>
      </c>
      <c r="BG1001" s="194">
        <f>IF(N1001="zákl. přenesená",J1001,0)</f>
        <v>0</v>
      </c>
      <c r="BH1001" s="194">
        <f>IF(N1001="sníž. přenesená",J1001,0)</f>
        <v>0</v>
      </c>
      <c r="BI1001" s="194">
        <f>IF(N1001="nulová",J1001,0)</f>
        <v>0</v>
      </c>
      <c r="BJ1001" s="20" t="s">
        <v>80</v>
      </c>
      <c r="BK1001" s="194">
        <f>ROUND(I1001*H1001,2)</f>
        <v>0</v>
      </c>
      <c r="BL1001" s="20" t="s">
        <v>341</v>
      </c>
      <c r="BM1001" s="193" t="s">
        <v>1340</v>
      </c>
    </row>
    <row r="1002" spans="1:65" s="2" customFormat="1" ht="19.5">
      <c r="A1002" s="37"/>
      <c r="B1002" s="38"/>
      <c r="C1002" s="39"/>
      <c r="D1002" s="195" t="s">
        <v>230</v>
      </c>
      <c r="E1002" s="39"/>
      <c r="F1002" s="196" t="s">
        <v>1341</v>
      </c>
      <c r="G1002" s="39"/>
      <c r="H1002" s="39"/>
      <c r="I1002" s="197"/>
      <c r="J1002" s="39"/>
      <c r="K1002" s="39"/>
      <c r="L1002" s="42"/>
      <c r="M1002" s="198"/>
      <c r="N1002" s="199"/>
      <c r="O1002" s="67"/>
      <c r="P1002" s="67"/>
      <c r="Q1002" s="67"/>
      <c r="R1002" s="67"/>
      <c r="S1002" s="67"/>
      <c r="T1002" s="68"/>
      <c r="U1002" s="37"/>
      <c r="V1002" s="37"/>
      <c r="W1002" s="37"/>
      <c r="X1002" s="37"/>
      <c r="Y1002" s="37"/>
      <c r="Z1002" s="37"/>
      <c r="AA1002" s="37"/>
      <c r="AB1002" s="37"/>
      <c r="AC1002" s="37"/>
      <c r="AD1002" s="37"/>
      <c r="AE1002" s="37"/>
      <c r="AT1002" s="20" t="s">
        <v>230</v>
      </c>
      <c r="AU1002" s="20" t="s">
        <v>82</v>
      </c>
    </row>
    <row r="1003" spans="1:65" s="2" customFormat="1">
      <c r="A1003" s="37"/>
      <c r="B1003" s="38"/>
      <c r="C1003" s="39"/>
      <c r="D1003" s="200" t="s">
        <v>232</v>
      </c>
      <c r="E1003" s="39"/>
      <c r="F1003" s="201" t="s">
        <v>1342</v>
      </c>
      <c r="G1003" s="39"/>
      <c r="H1003" s="39"/>
      <c r="I1003" s="197"/>
      <c r="J1003" s="39"/>
      <c r="K1003" s="39"/>
      <c r="L1003" s="42"/>
      <c r="M1003" s="198"/>
      <c r="N1003" s="199"/>
      <c r="O1003" s="67"/>
      <c r="P1003" s="67"/>
      <c r="Q1003" s="67"/>
      <c r="R1003" s="67"/>
      <c r="S1003" s="67"/>
      <c r="T1003" s="68"/>
      <c r="U1003" s="37"/>
      <c r="V1003" s="37"/>
      <c r="W1003" s="37"/>
      <c r="X1003" s="37"/>
      <c r="Y1003" s="37"/>
      <c r="Z1003" s="37"/>
      <c r="AA1003" s="37"/>
      <c r="AB1003" s="37"/>
      <c r="AC1003" s="37"/>
      <c r="AD1003" s="37"/>
      <c r="AE1003" s="37"/>
      <c r="AT1003" s="20" t="s">
        <v>232</v>
      </c>
      <c r="AU1003" s="20" t="s">
        <v>82</v>
      </c>
    </row>
    <row r="1004" spans="1:65" s="14" customFormat="1">
      <c r="B1004" s="213"/>
      <c r="C1004" s="214"/>
      <c r="D1004" s="195" t="s">
        <v>234</v>
      </c>
      <c r="E1004" s="215" t="s">
        <v>19</v>
      </c>
      <c r="F1004" s="216" t="s">
        <v>1343</v>
      </c>
      <c r="G1004" s="214"/>
      <c r="H1004" s="215" t="s">
        <v>19</v>
      </c>
      <c r="I1004" s="217"/>
      <c r="J1004" s="214"/>
      <c r="K1004" s="214"/>
      <c r="L1004" s="218"/>
      <c r="M1004" s="219"/>
      <c r="N1004" s="220"/>
      <c r="O1004" s="220"/>
      <c r="P1004" s="220"/>
      <c r="Q1004" s="220"/>
      <c r="R1004" s="220"/>
      <c r="S1004" s="220"/>
      <c r="T1004" s="221"/>
      <c r="AT1004" s="222" t="s">
        <v>234</v>
      </c>
      <c r="AU1004" s="222" t="s">
        <v>82</v>
      </c>
      <c r="AV1004" s="14" t="s">
        <v>80</v>
      </c>
      <c r="AW1004" s="14" t="s">
        <v>33</v>
      </c>
      <c r="AX1004" s="14" t="s">
        <v>72</v>
      </c>
      <c r="AY1004" s="222" t="s">
        <v>221</v>
      </c>
    </row>
    <row r="1005" spans="1:65" s="13" customFormat="1">
      <c r="B1005" s="202"/>
      <c r="C1005" s="203"/>
      <c r="D1005" s="195" t="s">
        <v>234</v>
      </c>
      <c r="E1005" s="204" t="s">
        <v>19</v>
      </c>
      <c r="F1005" s="205" t="s">
        <v>1344</v>
      </c>
      <c r="G1005" s="203"/>
      <c r="H1005" s="206">
        <v>91.337000000000003</v>
      </c>
      <c r="I1005" s="207"/>
      <c r="J1005" s="203"/>
      <c r="K1005" s="203"/>
      <c r="L1005" s="208"/>
      <c r="M1005" s="209"/>
      <c r="N1005" s="210"/>
      <c r="O1005" s="210"/>
      <c r="P1005" s="210"/>
      <c r="Q1005" s="210"/>
      <c r="R1005" s="210"/>
      <c r="S1005" s="210"/>
      <c r="T1005" s="211"/>
      <c r="AT1005" s="212" t="s">
        <v>234</v>
      </c>
      <c r="AU1005" s="212" t="s">
        <v>82</v>
      </c>
      <c r="AV1005" s="13" t="s">
        <v>82</v>
      </c>
      <c r="AW1005" s="13" t="s">
        <v>33</v>
      </c>
      <c r="AX1005" s="13" t="s">
        <v>72</v>
      </c>
      <c r="AY1005" s="212" t="s">
        <v>221</v>
      </c>
    </row>
    <row r="1006" spans="1:65" s="13" customFormat="1">
      <c r="B1006" s="202"/>
      <c r="C1006" s="203"/>
      <c r="D1006" s="195" t="s">
        <v>234</v>
      </c>
      <c r="E1006" s="204" t="s">
        <v>19</v>
      </c>
      <c r="F1006" s="205" t="s">
        <v>1345</v>
      </c>
      <c r="G1006" s="203"/>
      <c r="H1006" s="206">
        <v>-7.6219999999999999</v>
      </c>
      <c r="I1006" s="207"/>
      <c r="J1006" s="203"/>
      <c r="K1006" s="203"/>
      <c r="L1006" s="208"/>
      <c r="M1006" s="209"/>
      <c r="N1006" s="210"/>
      <c r="O1006" s="210"/>
      <c r="P1006" s="210"/>
      <c r="Q1006" s="210"/>
      <c r="R1006" s="210"/>
      <c r="S1006" s="210"/>
      <c r="T1006" s="211"/>
      <c r="AT1006" s="212" t="s">
        <v>234</v>
      </c>
      <c r="AU1006" s="212" t="s">
        <v>82</v>
      </c>
      <c r="AV1006" s="13" t="s">
        <v>82</v>
      </c>
      <c r="AW1006" s="13" t="s">
        <v>33</v>
      </c>
      <c r="AX1006" s="13" t="s">
        <v>72</v>
      </c>
      <c r="AY1006" s="212" t="s">
        <v>221</v>
      </c>
    </row>
    <row r="1007" spans="1:65" s="13" customFormat="1">
      <c r="B1007" s="202"/>
      <c r="C1007" s="203"/>
      <c r="D1007" s="195" t="s">
        <v>234</v>
      </c>
      <c r="E1007" s="204" t="s">
        <v>19</v>
      </c>
      <c r="F1007" s="205" t="s">
        <v>1346</v>
      </c>
      <c r="G1007" s="203"/>
      <c r="H1007" s="206">
        <v>-8.4079999999999995</v>
      </c>
      <c r="I1007" s="207"/>
      <c r="J1007" s="203"/>
      <c r="K1007" s="203"/>
      <c r="L1007" s="208"/>
      <c r="M1007" s="209"/>
      <c r="N1007" s="210"/>
      <c r="O1007" s="210"/>
      <c r="P1007" s="210"/>
      <c r="Q1007" s="210"/>
      <c r="R1007" s="210"/>
      <c r="S1007" s="210"/>
      <c r="T1007" s="211"/>
      <c r="AT1007" s="212" t="s">
        <v>234</v>
      </c>
      <c r="AU1007" s="212" t="s">
        <v>82</v>
      </c>
      <c r="AV1007" s="13" t="s">
        <v>82</v>
      </c>
      <c r="AW1007" s="13" t="s">
        <v>33</v>
      </c>
      <c r="AX1007" s="13" t="s">
        <v>72</v>
      </c>
      <c r="AY1007" s="212" t="s">
        <v>221</v>
      </c>
    </row>
    <row r="1008" spans="1:65" s="13" customFormat="1">
      <c r="B1008" s="202"/>
      <c r="C1008" s="203"/>
      <c r="D1008" s="195" t="s">
        <v>234</v>
      </c>
      <c r="E1008" s="204" t="s">
        <v>19</v>
      </c>
      <c r="F1008" s="205" t="s">
        <v>1347</v>
      </c>
      <c r="G1008" s="203"/>
      <c r="H1008" s="206">
        <v>-5.96</v>
      </c>
      <c r="I1008" s="207"/>
      <c r="J1008" s="203"/>
      <c r="K1008" s="203"/>
      <c r="L1008" s="208"/>
      <c r="M1008" s="209"/>
      <c r="N1008" s="210"/>
      <c r="O1008" s="210"/>
      <c r="P1008" s="210"/>
      <c r="Q1008" s="210"/>
      <c r="R1008" s="210"/>
      <c r="S1008" s="210"/>
      <c r="T1008" s="211"/>
      <c r="AT1008" s="212" t="s">
        <v>234</v>
      </c>
      <c r="AU1008" s="212" t="s">
        <v>82</v>
      </c>
      <c r="AV1008" s="13" t="s">
        <v>82</v>
      </c>
      <c r="AW1008" s="13" t="s">
        <v>33</v>
      </c>
      <c r="AX1008" s="13" t="s">
        <v>72</v>
      </c>
      <c r="AY1008" s="212" t="s">
        <v>221</v>
      </c>
    </row>
    <row r="1009" spans="1:65" s="15" customFormat="1">
      <c r="B1009" s="223"/>
      <c r="C1009" s="224"/>
      <c r="D1009" s="195" t="s">
        <v>234</v>
      </c>
      <c r="E1009" s="225" t="s">
        <v>19</v>
      </c>
      <c r="F1009" s="226" t="s">
        <v>243</v>
      </c>
      <c r="G1009" s="224"/>
      <c r="H1009" s="227">
        <v>69.346999999999994</v>
      </c>
      <c r="I1009" s="228"/>
      <c r="J1009" s="224"/>
      <c r="K1009" s="224"/>
      <c r="L1009" s="229"/>
      <c r="M1009" s="230"/>
      <c r="N1009" s="231"/>
      <c r="O1009" s="231"/>
      <c r="P1009" s="231"/>
      <c r="Q1009" s="231"/>
      <c r="R1009" s="231"/>
      <c r="S1009" s="231"/>
      <c r="T1009" s="232"/>
      <c r="AT1009" s="233" t="s">
        <v>234</v>
      </c>
      <c r="AU1009" s="233" t="s">
        <v>82</v>
      </c>
      <c r="AV1009" s="15" t="s">
        <v>228</v>
      </c>
      <c r="AW1009" s="15" t="s">
        <v>33</v>
      </c>
      <c r="AX1009" s="15" t="s">
        <v>80</v>
      </c>
      <c r="AY1009" s="233" t="s">
        <v>221</v>
      </c>
    </row>
    <row r="1010" spans="1:65" s="2" customFormat="1" ht="24.2" customHeight="1">
      <c r="A1010" s="37"/>
      <c r="B1010" s="38"/>
      <c r="C1010" s="182" t="s">
        <v>1348</v>
      </c>
      <c r="D1010" s="182" t="s">
        <v>223</v>
      </c>
      <c r="E1010" s="183" t="s">
        <v>1349</v>
      </c>
      <c r="F1010" s="184" t="s">
        <v>1350</v>
      </c>
      <c r="G1010" s="185" t="s">
        <v>226</v>
      </c>
      <c r="H1010" s="186">
        <v>11.186</v>
      </c>
      <c r="I1010" s="187"/>
      <c r="J1010" s="188">
        <f>ROUND(I1010*H1010,2)</f>
        <v>0</v>
      </c>
      <c r="K1010" s="184" t="s">
        <v>227</v>
      </c>
      <c r="L1010" s="42"/>
      <c r="M1010" s="189" t="s">
        <v>19</v>
      </c>
      <c r="N1010" s="190" t="s">
        <v>43</v>
      </c>
      <c r="O1010" s="67"/>
      <c r="P1010" s="191">
        <f>O1010*H1010</f>
        <v>0</v>
      </c>
      <c r="Q1010" s="191">
        <v>1.2999999999999999E-4</v>
      </c>
      <c r="R1010" s="191">
        <f>Q1010*H1010</f>
        <v>1.4541799999999998E-3</v>
      </c>
      <c r="S1010" s="191">
        <v>0</v>
      </c>
      <c r="T1010" s="192">
        <f>S1010*H1010</f>
        <v>0</v>
      </c>
      <c r="U1010" s="37"/>
      <c r="V1010" s="37"/>
      <c r="W1010" s="37"/>
      <c r="X1010" s="37"/>
      <c r="Y1010" s="37"/>
      <c r="Z1010" s="37"/>
      <c r="AA1010" s="37"/>
      <c r="AB1010" s="37"/>
      <c r="AC1010" s="37"/>
      <c r="AD1010" s="37"/>
      <c r="AE1010" s="37"/>
      <c r="AR1010" s="193" t="s">
        <v>341</v>
      </c>
      <c r="AT1010" s="193" t="s">
        <v>223</v>
      </c>
      <c r="AU1010" s="193" t="s">
        <v>82</v>
      </c>
      <c r="AY1010" s="20" t="s">
        <v>221</v>
      </c>
      <c r="BE1010" s="194">
        <f>IF(N1010="základní",J1010,0)</f>
        <v>0</v>
      </c>
      <c r="BF1010" s="194">
        <f>IF(N1010="snížená",J1010,0)</f>
        <v>0</v>
      </c>
      <c r="BG1010" s="194">
        <f>IF(N1010="zákl. přenesená",J1010,0)</f>
        <v>0</v>
      </c>
      <c r="BH1010" s="194">
        <f>IF(N1010="sníž. přenesená",J1010,0)</f>
        <v>0</v>
      </c>
      <c r="BI1010" s="194">
        <f>IF(N1010="nulová",J1010,0)</f>
        <v>0</v>
      </c>
      <c r="BJ1010" s="20" t="s">
        <v>80</v>
      </c>
      <c r="BK1010" s="194">
        <f>ROUND(I1010*H1010,2)</f>
        <v>0</v>
      </c>
      <c r="BL1010" s="20" t="s">
        <v>341</v>
      </c>
      <c r="BM1010" s="193" t="s">
        <v>1351</v>
      </c>
    </row>
    <row r="1011" spans="1:65" s="2" customFormat="1" ht="19.5">
      <c r="A1011" s="37"/>
      <c r="B1011" s="38"/>
      <c r="C1011" s="39"/>
      <c r="D1011" s="195" t="s">
        <v>230</v>
      </c>
      <c r="E1011" s="39"/>
      <c r="F1011" s="196" t="s">
        <v>1352</v>
      </c>
      <c r="G1011" s="39"/>
      <c r="H1011" s="39"/>
      <c r="I1011" s="197"/>
      <c r="J1011" s="39"/>
      <c r="K1011" s="39"/>
      <c r="L1011" s="42"/>
      <c r="M1011" s="198"/>
      <c r="N1011" s="199"/>
      <c r="O1011" s="67"/>
      <c r="P1011" s="67"/>
      <c r="Q1011" s="67"/>
      <c r="R1011" s="67"/>
      <c r="S1011" s="67"/>
      <c r="T1011" s="68"/>
      <c r="U1011" s="37"/>
      <c r="V1011" s="37"/>
      <c r="W1011" s="37"/>
      <c r="X1011" s="37"/>
      <c r="Y1011" s="37"/>
      <c r="Z1011" s="37"/>
      <c r="AA1011" s="37"/>
      <c r="AB1011" s="37"/>
      <c r="AC1011" s="37"/>
      <c r="AD1011" s="37"/>
      <c r="AE1011" s="37"/>
      <c r="AT1011" s="20" t="s">
        <v>230</v>
      </c>
      <c r="AU1011" s="20" t="s">
        <v>82</v>
      </c>
    </row>
    <row r="1012" spans="1:65" s="2" customFormat="1">
      <c r="A1012" s="37"/>
      <c r="B1012" s="38"/>
      <c r="C1012" s="39"/>
      <c r="D1012" s="200" t="s">
        <v>232</v>
      </c>
      <c r="E1012" s="39"/>
      <c r="F1012" s="201" t="s">
        <v>1353</v>
      </c>
      <c r="G1012" s="39"/>
      <c r="H1012" s="39"/>
      <c r="I1012" s="197"/>
      <c r="J1012" s="39"/>
      <c r="K1012" s="39"/>
      <c r="L1012" s="42"/>
      <c r="M1012" s="198"/>
      <c r="N1012" s="199"/>
      <c r="O1012" s="67"/>
      <c r="P1012" s="67"/>
      <c r="Q1012" s="67"/>
      <c r="R1012" s="67"/>
      <c r="S1012" s="67"/>
      <c r="T1012" s="68"/>
      <c r="U1012" s="37"/>
      <c r="V1012" s="37"/>
      <c r="W1012" s="37"/>
      <c r="X1012" s="37"/>
      <c r="Y1012" s="37"/>
      <c r="Z1012" s="37"/>
      <c r="AA1012" s="37"/>
      <c r="AB1012" s="37"/>
      <c r="AC1012" s="37"/>
      <c r="AD1012" s="37"/>
      <c r="AE1012" s="37"/>
      <c r="AT1012" s="20" t="s">
        <v>232</v>
      </c>
      <c r="AU1012" s="20" t="s">
        <v>82</v>
      </c>
    </row>
    <row r="1013" spans="1:65" s="13" customFormat="1">
      <c r="B1013" s="202"/>
      <c r="C1013" s="203"/>
      <c r="D1013" s="195" t="s">
        <v>234</v>
      </c>
      <c r="E1013" s="204" t="s">
        <v>19</v>
      </c>
      <c r="F1013" s="205" t="s">
        <v>1354</v>
      </c>
      <c r="G1013" s="203"/>
      <c r="H1013" s="206">
        <v>29.92</v>
      </c>
      <c r="I1013" s="207"/>
      <c r="J1013" s="203"/>
      <c r="K1013" s="203"/>
      <c r="L1013" s="208"/>
      <c r="M1013" s="209"/>
      <c r="N1013" s="210"/>
      <c r="O1013" s="210"/>
      <c r="P1013" s="210"/>
      <c r="Q1013" s="210"/>
      <c r="R1013" s="210"/>
      <c r="S1013" s="210"/>
      <c r="T1013" s="211"/>
      <c r="AT1013" s="212" t="s">
        <v>234</v>
      </c>
      <c r="AU1013" s="212" t="s">
        <v>82</v>
      </c>
      <c r="AV1013" s="13" t="s">
        <v>82</v>
      </c>
      <c r="AW1013" s="13" t="s">
        <v>33</v>
      </c>
      <c r="AX1013" s="13" t="s">
        <v>72</v>
      </c>
      <c r="AY1013" s="212" t="s">
        <v>221</v>
      </c>
    </row>
    <row r="1014" spans="1:65" s="13" customFormat="1">
      <c r="B1014" s="202"/>
      <c r="C1014" s="203"/>
      <c r="D1014" s="195" t="s">
        <v>234</v>
      </c>
      <c r="E1014" s="204" t="s">
        <v>19</v>
      </c>
      <c r="F1014" s="205" t="s">
        <v>1355</v>
      </c>
      <c r="G1014" s="203"/>
      <c r="H1014" s="206">
        <v>14.08</v>
      </c>
      <c r="I1014" s="207"/>
      <c r="J1014" s="203"/>
      <c r="K1014" s="203"/>
      <c r="L1014" s="208"/>
      <c r="M1014" s="209"/>
      <c r="N1014" s="210"/>
      <c r="O1014" s="210"/>
      <c r="P1014" s="210"/>
      <c r="Q1014" s="210"/>
      <c r="R1014" s="210"/>
      <c r="S1014" s="210"/>
      <c r="T1014" s="211"/>
      <c r="AT1014" s="212" t="s">
        <v>234</v>
      </c>
      <c r="AU1014" s="212" t="s">
        <v>82</v>
      </c>
      <c r="AV1014" s="13" t="s">
        <v>82</v>
      </c>
      <c r="AW1014" s="13" t="s">
        <v>33</v>
      </c>
      <c r="AX1014" s="13" t="s">
        <v>72</v>
      </c>
      <c r="AY1014" s="212" t="s">
        <v>221</v>
      </c>
    </row>
    <row r="1015" spans="1:65" s="13" customFormat="1">
      <c r="B1015" s="202"/>
      <c r="C1015" s="203"/>
      <c r="D1015" s="195" t="s">
        <v>234</v>
      </c>
      <c r="E1015" s="204" t="s">
        <v>19</v>
      </c>
      <c r="F1015" s="205" t="s">
        <v>1356</v>
      </c>
      <c r="G1015" s="203"/>
      <c r="H1015" s="206">
        <v>11.93</v>
      </c>
      <c r="I1015" s="207"/>
      <c r="J1015" s="203"/>
      <c r="K1015" s="203"/>
      <c r="L1015" s="208"/>
      <c r="M1015" s="209"/>
      <c r="N1015" s="210"/>
      <c r="O1015" s="210"/>
      <c r="P1015" s="210"/>
      <c r="Q1015" s="210"/>
      <c r="R1015" s="210"/>
      <c r="S1015" s="210"/>
      <c r="T1015" s="211"/>
      <c r="AT1015" s="212" t="s">
        <v>234</v>
      </c>
      <c r="AU1015" s="212" t="s">
        <v>82</v>
      </c>
      <c r="AV1015" s="13" t="s">
        <v>82</v>
      </c>
      <c r="AW1015" s="13" t="s">
        <v>33</v>
      </c>
      <c r="AX1015" s="13" t="s">
        <v>72</v>
      </c>
      <c r="AY1015" s="212" t="s">
        <v>221</v>
      </c>
    </row>
    <row r="1016" spans="1:65" s="16" customFormat="1">
      <c r="B1016" s="244"/>
      <c r="C1016" s="245"/>
      <c r="D1016" s="195" t="s">
        <v>234</v>
      </c>
      <c r="E1016" s="246" t="s">
        <v>19</v>
      </c>
      <c r="F1016" s="247" t="s">
        <v>450</v>
      </c>
      <c r="G1016" s="245"/>
      <c r="H1016" s="248">
        <v>55.93</v>
      </c>
      <c r="I1016" s="249"/>
      <c r="J1016" s="245"/>
      <c r="K1016" s="245"/>
      <c r="L1016" s="250"/>
      <c r="M1016" s="251"/>
      <c r="N1016" s="252"/>
      <c r="O1016" s="252"/>
      <c r="P1016" s="252"/>
      <c r="Q1016" s="252"/>
      <c r="R1016" s="252"/>
      <c r="S1016" s="252"/>
      <c r="T1016" s="253"/>
      <c r="AT1016" s="254" t="s">
        <v>234</v>
      </c>
      <c r="AU1016" s="254" t="s">
        <v>82</v>
      </c>
      <c r="AV1016" s="16" t="s">
        <v>95</v>
      </c>
      <c r="AW1016" s="16" t="s">
        <v>33</v>
      </c>
      <c r="AX1016" s="16" t="s">
        <v>72</v>
      </c>
      <c r="AY1016" s="254" t="s">
        <v>221</v>
      </c>
    </row>
    <row r="1017" spans="1:65" s="13" customFormat="1">
      <c r="B1017" s="202"/>
      <c r="C1017" s="203"/>
      <c r="D1017" s="195" t="s">
        <v>234</v>
      </c>
      <c r="E1017" s="204" t="s">
        <v>19</v>
      </c>
      <c r="F1017" s="205" t="s">
        <v>1357</v>
      </c>
      <c r="G1017" s="203"/>
      <c r="H1017" s="206">
        <v>11.186</v>
      </c>
      <c r="I1017" s="207"/>
      <c r="J1017" s="203"/>
      <c r="K1017" s="203"/>
      <c r="L1017" s="208"/>
      <c r="M1017" s="209"/>
      <c r="N1017" s="210"/>
      <c r="O1017" s="210"/>
      <c r="P1017" s="210"/>
      <c r="Q1017" s="210"/>
      <c r="R1017" s="210"/>
      <c r="S1017" s="210"/>
      <c r="T1017" s="211"/>
      <c r="AT1017" s="212" t="s">
        <v>234</v>
      </c>
      <c r="AU1017" s="212" t="s">
        <v>82</v>
      </c>
      <c r="AV1017" s="13" t="s">
        <v>82</v>
      </c>
      <c r="AW1017" s="13" t="s">
        <v>33</v>
      </c>
      <c r="AX1017" s="13" t="s">
        <v>80</v>
      </c>
      <c r="AY1017" s="212" t="s">
        <v>221</v>
      </c>
    </row>
    <row r="1018" spans="1:65" s="2" customFormat="1" ht="24.2" customHeight="1">
      <c r="A1018" s="37"/>
      <c r="B1018" s="38"/>
      <c r="C1018" s="234" t="s">
        <v>1358</v>
      </c>
      <c r="D1018" s="234" t="s">
        <v>295</v>
      </c>
      <c r="E1018" s="235" t="s">
        <v>1359</v>
      </c>
      <c r="F1018" s="236" t="s">
        <v>1360</v>
      </c>
      <c r="G1018" s="237" t="s">
        <v>226</v>
      </c>
      <c r="H1018" s="238">
        <v>88.585999999999999</v>
      </c>
      <c r="I1018" s="239"/>
      <c r="J1018" s="240">
        <f>ROUND(I1018*H1018,2)</f>
        <v>0</v>
      </c>
      <c r="K1018" s="236" t="s">
        <v>632</v>
      </c>
      <c r="L1018" s="241"/>
      <c r="M1018" s="242" t="s">
        <v>19</v>
      </c>
      <c r="N1018" s="243" t="s">
        <v>43</v>
      </c>
      <c r="O1018" s="67"/>
      <c r="P1018" s="191">
        <f>O1018*H1018</f>
        <v>0</v>
      </c>
      <c r="Q1018" s="191">
        <v>1.32E-2</v>
      </c>
      <c r="R1018" s="191">
        <f>Q1018*H1018</f>
        <v>1.1693351999999999</v>
      </c>
      <c r="S1018" s="191">
        <v>0</v>
      </c>
      <c r="T1018" s="192">
        <f>S1018*H1018</f>
        <v>0</v>
      </c>
      <c r="U1018" s="37"/>
      <c r="V1018" s="37"/>
      <c r="W1018" s="37"/>
      <c r="X1018" s="37"/>
      <c r="Y1018" s="37"/>
      <c r="Z1018" s="37"/>
      <c r="AA1018" s="37"/>
      <c r="AB1018" s="37"/>
      <c r="AC1018" s="37"/>
      <c r="AD1018" s="37"/>
      <c r="AE1018" s="37"/>
      <c r="AR1018" s="193" t="s">
        <v>484</v>
      </c>
      <c r="AT1018" s="193" t="s">
        <v>295</v>
      </c>
      <c r="AU1018" s="193" t="s">
        <v>82</v>
      </c>
      <c r="AY1018" s="20" t="s">
        <v>221</v>
      </c>
      <c r="BE1018" s="194">
        <f>IF(N1018="základní",J1018,0)</f>
        <v>0</v>
      </c>
      <c r="BF1018" s="194">
        <f>IF(N1018="snížená",J1018,0)</f>
        <v>0</v>
      </c>
      <c r="BG1018" s="194">
        <f>IF(N1018="zákl. přenesená",J1018,0)</f>
        <v>0</v>
      </c>
      <c r="BH1018" s="194">
        <f>IF(N1018="sníž. přenesená",J1018,0)</f>
        <v>0</v>
      </c>
      <c r="BI1018" s="194">
        <f>IF(N1018="nulová",J1018,0)</f>
        <v>0</v>
      </c>
      <c r="BJ1018" s="20" t="s">
        <v>80</v>
      </c>
      <c r="BK1018" s="194">
        <f>ROUND(I1018*H1018,2)</f>
        <v>0</v>
      </c>
      <c r="BL1018" s="20" t="s">
        <v>341</v>
      </c>
      <c r="BM1018" s="193" t="s">
        <v>1361</v>
      </c>
    </row>
    <row r="1019" spans="1:65" s="2" customFormat="1">
      <c r="A1019" s="37"/>
      <c r="B1019" s="38"/>
      <c r="C1019" s="39"/>
      <c r="D1019" s="195" t="s">
        <v>230</v>
      </c>
      <c r="E1019" s="39"/>
      <c r="F1019" s="196" t="s">
        <v>1360</v>
      </c>
      <c r="G1019" s="39"/>
      <c r="H1019" s="39"/>
      <c r="I1019" s="197"/>
      <c r="J1019" s="39"/>
      <c r="K1019" s="39"/>
      <c r="L1019" s="42"/>
      <c r="M1019" s="198"/>
      <c r="N1019" s="199"/>
      <c r="O1019" s="67"/>
      <c r="P1019" s="67"/>
      <c r="Q1019" s="67"/>
      <c r="R1019" s="67"/>
      <c r="S1019" s="67"/>
      <c r="T1019" s="68"/>
      <c r="U1019" s="37"/>
      <c r="V1019" s="37"/>
      <c r="W1019" s="37"/>
      <c r="X1019" s="37"/>
      <c r="Y1019" s="37"/>
      <c r="Z1019" s="37"/>
      <c r="AA1019" s="37"/>
      <c r="AB1019" s="37"/>
      <c r="AC1019" s="37"/>
      <c r="AD1019" s="37"/>
      <c r="AE1019" s="37"/>
      <c r="AT1019" s="20" t="s">
        <v>230</v>
      </c>
      <c r="AU1019" s="20" t="s">
        <v>82</v>
      </c>
    </row>
    <row r="1020" spans="1:65" s="13" customFormat="1">
      <c r="B1020" s="202"/>
      <c r="C1020" s="203"/>
      <c r="D1020" s="195" t="s">
        <v>234</v>
      </c>
      <c r="E1020" s="204" t="s">
        <v>19</v>
      </c>
      <c r="F1020" s="205" t="s">
        <v>1362</v>
      </c>
      <c r="G1020" s="203"/>
      <c r="H1020" s="206">
        <v>80.533000000000001</v>
      </c>
      <c r="I1020" s="207"/>
      <c r="J1020" s="203"/>
      <c r="K1020" s="203"/>
      <c r="L1020" s="208"/>
      <c r="M1020" s="209"/>
      <c r="N1020" s="210"/>
      <c r="O1020" s="210"/>
      <c r="P1020" s="210"/>
      <c r="Q1020" s="210"/>
      <c r="R1020" s="210"/>
      <c r="S1020" s="210"/>
      <c r="T1020" s="211"/>
      <c r="AT1020" s="212" t="s">
        <v>234</v>
      </c>
      <c r="AU1020" s="212" t="s">
        <v>82</v>
      </c>
      <c r="AV1020" s="13" t="s">
        <v>82</v>
      </c>
      <c r="AW1020" s="13" t="s">
        <v>33</v>
      </c>
      <c r="AX1020" s="13" t="s">
        <v>80</v>
      </c>
      <c r="AY1020" s="212" t="s">
        <v>221</v>
      </c>
    </row>
    <row r="1021" spans="1:65" s="13" customFormat="1">
      <c r="B1021" s="202"/>
      <c r="C1021" s="203"/>
      <c r="D1021" s="195" t="s">
        <v>234</v>
      </c>
      <c r="E1021" s="203"/>
      <c r="F1021" s="205" t="s">
        <v>1363</v>
      </c>
      <c r="G1021" s="203"/>
      <c r="H1021" s="206">
        <v>88.585999999999999</v>
      </c>
      <c r="I1021" s="207"/>
      <c r="J1021" s="203"/>
      <c r="K1021" s="203"/>
      <c r="L1021" s="208"/>
      <c r="M1021" s="209"/>
      <c r="N1021" s="210"/>
      <c r="O1021" s="210"/>
      <c r="P1021" s="210"/>
      <c r="Q1021" s="210"/>
      <c r="R1021" s="210"/>
      <c r="S1021" s="210"/>
      <c r="T1021" s="211"/>
      <c r="AT1021" s="212" t="s">
        <v>234</v>
      </c>
      <c r="AU1021" s="212" t="s">
        <v>82</v>
      </c>
      <c r="AV1021" s="13" t="s">
        <v>82</v>
      </c>
      <c r="AW1021" s="13" t="s">
        <v>4</v>
      </c>
      <c r="AX1021" s="13" t="s">
        <v>80</v>
      </c>
      <c r="AY1021" s="212" t="s">
        <v>221</v>
      </c>
    </row>
    <row r="1022" spans="1:65" s="2" customFormat="1" ht="33" customHeight="1">
      <c r="A1022" s="37"/>
      <c r="B1022" s="38"/>
      <c r="C1022" s="182" t="s">
        <v>1364</v>
      </c>
      <c r="D1022" s="182" t="s">
        <v>223</v>
      </c>
      <c r="E1022" s="183" t="s">
        <v>1365</v>
      </c>
      <c r="F1022" s="184" t="s">
        <v>1366</v>
      </c>
      <c r="G1022" s="185" t="s">
        <v>305</v>
      </c>
      <c r="H1022" s="186">
        <v>116.667</v>
      </c>
      <c r="I1022" s="187"/>
      <c r="J1022" s="188">
        <f>ROUND(I1022*H1022,2)</f>
        <v>0</v>
      </c>
      <c r="K1022" s="184" t="s">
        <v>227</v>
      </c>
      <c r="L1022" s="42"/>
      <c r="M1022" s="189" t="s">
        <v>19</v>
      </c>
      <c r="N1022" s="190" t="s">
        <v>43</v>
      </c>
      <c r="O1022" s="67"/>
      <c r="P1022" s="191">
        <f>O1022*H1022</f>
        <v>0</v>
      </c>
      <c r="Q1022" s="191">
        <v>1.2999999999999999E-4</v>
      </c>
      <c r="R1022" s="191">
        <f>Q1022*H1022</f>
        <v>1.5166709999999998E-2</v>
      </c>
      <c r="S1022" s="191">
        <v>0</v>
      </c>
      <c r="T1022" s="192">
        <f>S1022*H1022</f>
        <v>0</v>
      </c>
      <c r="U1022" s="37"/>
      <c r="V1022" s="37"/>
      <c r="W1022" s="37"/>
      <c r="X1022" s="37"/>
      <c r="Y1022" s="37"/>
      <c r="Z1022" s="37"/>
      <c r="AA1022" s="37"/>
      <c r="AB1022" s="37"/>
      <c r="AC1022" s="37"/>
      <c r="AD1022" s="37"/>
      <c r="AE1022" s="37"/>
      <c r="AR1022" s="193" t="s">
        <v>341</v>
      </c>
      <c r="AT1022" s="193" t="s">
        <v>223</v>
      </c>
      <c r="AU1022" s="193" t="s">
        <v>82</v>
      </c>
      <c r="AY1022" s="20" t="s">
        <v>221</v>
      </c>
      <c r="BE1022" s="194">
        <f>IF(N1022="základní",J1022,0)</f>
        <v>0</v>
      </c>
      <c r="BF1022" s="194">
        <f>IF(N1022="snížená",J1022,0)</f>
        <v>0</v>
      </c>
      <c r="BG1022" s="194">
        <f>IF(N1022="zákl. přenesená",J1022,0)</f>
        <v>0</v>
      </c>
      <c r="BH1022" s="194">
        <f>IF(N1022="sníž. přenesená",J1022,0)</f>
        <v>0</v>
      </c>
      <c r="BI1022" s="194">
        <f>IF(N1022="nulová",J1022,0)</f>
        <v>0</v>
      </c>
      <c r="BJ1022" s="20" t="s">
        <v>80</v>
      </c>
      <c r="BK1022" s="194">
        <f>ROUND(I1022*H1022,2)</f>
        <v>0</v>
      </c>
      <c r="BL1022" s="20" t="s">
        <v>341</v>
      </c>
      <c r="BM1022" s="193" t="s">
        <v>1367</v>
      </c>
    </row>
    <row r="1023" spans="1:65" s="2" customFormat="1" ht="19.5">
      <c r="A1023" s="37"/>
      <c r="B1023" s="38"/>
      <c r="C1023" s="39"/>
      <c r="D1023" s="195" t="s">
        <v>230</v>
      </c>
      <c r="E1023" s="39"/>
      <c r="F1023" s="196" t="s">
        <v>1368</v>
      </c>
      <c r="G1023" s="39"/>
      <c r="H1023" s="39"/>
      <c r="I1023" s="197"/>
      <c r="J1023" s="39"/>
      <c r="K1023" s="39"/>
      <c r="L1023" s="42"/>
      <c r="M1023" s="198"/>
      <c r="N1023" s="199"/>
      <c r="O1023" s="67"/>
      <c r="P1023" s="67"/>
      <c r="Q1023" s="67"/>
      <c r="R1023" s="67"/>
      <c r="S1023" s="67"/>
      <c r="T1023" s="68"/>
      <c r="U1023" s="37"/>
      <c r="V1023" s="37"/>
      <c r="W1023" s="37"/>
      <c r="X1023" s="37"/>
      <c r="Y1023" s="37"/>
      <c r="Z1023" s="37"/>
      <c r="AA1023" s="37"/>
      <c r="AB1023" s="37"/>
      <c r="AC1023" s="37"/>
      <c r="AD1023" s="37"/>
      <c r="AE1023" s="37"/>
      <c r="AT1023" s="20" t="s">
        <v>230</v>
      </c>
      <c r="AU1023" s="20" t="s">
        <v>82</v>
      </c>
    </row>
    <row r="1024" spans="1:65" s="2" customFormat="1">
      <c r="A1024" s="37"/>
      <c r="B1024" s="38"/>
      <c r="C1024" s="39"/>
      <c r="D1024" s="200" t="s">
        <v>232</v>
      </c>
      <c r="E1024" s="39"/>
      <c r="F1024" s="201" t="s">
        <v>1369</v>
      </c>
      <c r="G1024" s="39"/>
      <c r="H1024" s="39"/>
      <c r="I1024" s="197"/>
      <c r="J1024" s="39"/>
      <c r="K1024" s="39"/>
      <c r="L1024" s="42"/>
      <c r="M1024" s="198"/>
      <c r="N1024" s="199"/>
      <c r="O1024" s="67"/>
      <c r="P1024" s="67"/>
      <c r="Q1024" s="67"/>
      <c r="R1024" s="67"/>
      <c r="S1024" s="67"/>
      <c r="T1024" s="68"/>
      <c r="U1024" s="37"/>
      <c r="V1024" s="37"/>
      <c r="W1024" s="37"/>
      <c r="X1024" s="37"/>
      <c r="Y1024" s="37"/>
      <c r="Z1024" s="37"/>
      <c r="AA1024" s="37"/>
      <c r="AB1024" s="37"/>
      <c r="AC1024" s="37"/>
      <c r="AD1024" s="37"/>
      <c r="AE1024" s="37"/>
      <c r="AT1024" s="20" t="s">
        <v>232</v>
      </c>
      <c r="AU1024" s="20" t="s">
        <v>82</v>
      </c>
    </row>
    <row r="1025" spans="1:65" s="14" customFormat="1">
      <c r="B1025" s="213"/>
      <c r="C1025" s="214"/>
      <c r="D1025" s="195" t="s">
        <v>234</v>
      </c>
      <c r="E1025" s="215" t="s">
        <v>19</v>
      </c>
      <c r="F1025" s="216" t="s">
        <v>1343</v>
      </c>
      <c r="G1025" s="214"/>
      <c r="H1025" s="215" t="s">
        <v>19</v>
      </c>
      <c r="I1025" s="217"/>
      <c r="J1025" s="214"/>
      <c r="K1025" s="214"/>
      <c r="L1025" s="218"/>
      <c r="M1025" s="219"/>
      <c r="N1025" s="220"/>
      <c r="O1025" s="220"/>
      <c r="P1025" s="220"/>
      <c r="Q1025" s="220"/>
      <c r="R1025" s="220"/>
      <c r="S1025" s="220"/>
      <c r="T1025" s="221"/>
      <c r="AT1025" s="222" t="s">
        <v>234</v>
      </c>
      <c r="AU1025" s="222" t="s">
        <v>82</v>
      </c>
      <c r="AV1025" s="14" t="s">
        <v>80</v>
      </c>
      <c r="AW1025" s="14" t="s">
        <v>33</v>
      </c>
      <c r="AX1025" s="14" t="s">
        <v>72</v>
      </c>
      <c r="AY1025" s="222" t="s">
        <v>221</v>
      </c>
    </row>
    <row r="1026" spans="1:65" s="13" customFormat="1">
      <c r="B1026" s="202"/>
      <c r="C1026" s="203"/>
      <c r="D1026" s="195" t="s">
        <v>234</v>
      </c>
      <c r="E1026" s="204" t="s">
        <v>19</v>
      </c>
      <c r="F1026" s="205" t="s">
        <v>1344</v>
      </c>
      <c r="G1026" s="203"/>
      <c r="H1026" s="206">
        <v>91.337000000000003</v>
      </c>
      <c r="I1026" s="207"/>
      <c r="J1026" s="203"/>
      <c r="K1026" s="203"/>
      <c r="L1026" s="208"/>
      <c r="M1026" s="209"/>
      <c r="N1026" s="210"/>
      <c r="O1026" s="210"/>
      <c r="P1026" s="210"/>
      <c r="Q1026" s="210"/>
      <c r="R1026" s="210"/>
      <c r="S1026" s="210"/>
      <c r="T1026" s="211"/>
      <c r="AT1026" s="212" t="s">
        <v>234</v>
      </c>
      <c r="AU1026" s="212" t="s">
        <v>82</v>
      </c>
      <c r="AV1026" s="13" t="s">
        <v>82</v>
      </c>
      <c r="AW1026" s="13" t="s">
        <v>33</v>
      </c>
      <c r="AX1026" s="13" t="s">
        <v>72</v>
      </c>
      <c r="AY1026" s="212" t="s">
        <v>221</v>
      </c>
    </row>
    <row r="1027" spans="1:65" s="13" customFormat="1">
      <c r="B1027" s="202"/>
      <c r="C1027" s="203"/>
      <c r="D1027" s="195" t="s">
        <v>234</v>
      </c>
      <c r="E1027" s="204" t="s">
        <v>19</v>
      </c>
      <c r="F1027" s="205" t="s">
        <v>1345</v>
      </c>
      <c r="G1027" s="203"/>
      <c r="H1027" s="206">
        <v>-7.6219999999999999</v>
      </c>
      <c r="I1027" s="207"/>
      <c r="J1027" s="203"/>
      <c r="K1027" s="203"/>
      <c r="L1027" s="208"/>
      <c r="M1027" s="209"/>
      <c r="N1027" s="210"/>
      <c r="O1027" s="210"/>
      <c r="P1027" s="210"/>
      <c r="Q1027" s="210"/>
      <c r="R1027" s="210"/>
      <c r="S1027" s="210"/>
      <c r="T1027" s="211"/>
      <c r="AT1027" s="212" t="s">
        <v>234</v>
      </c>
      <c r="AU1027" s="212" t="s">
        <v>82</v>
      </c>
      <c r="AV1027" s="13" t="s">
        <v>82</v>
      </c>
      <c r="AW1027" s="13" t="s">
        <v>33</v>
      </c>
      <c r="AX1027" s="13" t="s">
        <v>72</v>
      </c>
      <c r="AY1027" s="212" t="s">
        <v>221</v>
      </c>
    </row>
    <row r="1028" spans="1:65" s="13" customFormat="1">
      <c r="B1028" s="202"/>
      <c r="C1028" s="203"/>
      <c r="D1028" s="195" t="s">
        <v>234</v>
      </c>
      <c r="E1028" s="204" t="s">
        <v>19</v>
      </c>
      <c r="F1028" s="205" t="s">
        <v>1346</v>
      </c>
      <c r="G1028" s="203"/>
      <c r="H1028" s="206">
        <v>-8.4079999999999995</v>
      </c>
      <c r="I1028" s="207"/>
      <c r="J1028" s="203"/>
      <c r="K1028" s="203"/>
      <c r="L1028" s="208"/>
      <c r="M1028" s="209"/>
      <c r="N1028" s="210"/>
      <c r="O1028" s="210"/>
      <c r="P1028" s="210"/>
      <c r="Q1028" s="210"/>
      <c r="R1028" s="210"/>
      <c r="S1028" s="210"/>
      <c r="T1028" s="211"/>
      <c r="AT1028" s="212" t="s">
        <v>234</v>
      </c>
      <c r="AU1028" s="212" t="s">
        <v>82</v>
      </c>
      <c r="AV1028" s="13" t="s">
        <v>82</v>
      </c>
      <c r="AW1028" s="13" t="s">
        <v>33</v>
      </c>
      <c r="AX1028" s="13" t="s">
        <v>72</v>
      </c>
      <c r="AY1028" s="212" t="s">
        <v>221</v>
      </c>
    </row>
    <row r="1029" spans="1:65" s="13" customFormat="1">
      <c r="B1029" s="202"/>
      <c r="C1029" s="203"/>
      <c r="D1029" s="195" t="s">
        <v>234</v>
      </c>
      <c r="E1029" s="204" t="s">
        <v>19</v>
      </c>
      <c r="F1029" s="205" t="s">
        <v>1347</v>
      </c>
      <c r="G1029" s="203"/>
      <c r="H1029" s="206">
        <v>-5.96</v>
      </c>
      <c r="I1029" s="207"/>
      <c r="J1029" s="203"/>
      <c r="K1029" s="203"/>
      <c r="L1029" s="208"/>
      <c r="M1029" s="209"/>
      <c r="N1029" s="210"/>
      <c r="O1029" s="210"/>
      <c r="P1029" s="210"/>
      <c r="Q1029" s="210"/>
      <c r="R1029" s="210"/>
      <c r="S1029" s="210"/>
      <c r="T1029" s="211"/>
      <c r="AT1029" s="212" t="s">
        <v>234</v>
      </c>
      <c r="AU1029" s="212" t="s">
        <v>82</v>
      </c>
      <c r="AV1029" s="13" t="s">
        <v>82</v>
      </c>
      <c r="AW1029" s="13" t="s">
        <v>33</v>
      </c>
      <c r="AX1029" s="13" t="s">
        <v>72</v>
      </c>
      <c r="AY1029" s="212" t="s">
        <v>221</v>
      </c>
    </row>
    <row r="1030" spans="1:65" s="16" customFormat="1">
      <c r="B1030" s="244"/>
      <c r="C1030" s="245"/>
      <c r="D1030" s="195" t="s">
        <v>234</v>
      </c>
      <c r="E1030" s="246" t="s">
        <v>19</v>
      </c>
      <c r="F1030" s="247" t="s">
        <v>450</v>
      </c>
      <c r="G1030" s="245"/>
      <c r="H1030" s="248">
        <v>69.346999999999994</v>
      </c>
      <c r="I1030" s="249"/>
      <c r="J1030" s="245"/>
      <c r="K1030" s="245"/>
      <c r="L1030" s="250"/>
      <c r="M1030" s="251"/>
      <c r="N1030" s="252"/>
      <c r="O1030" s="252"/>
      <c r="P1030" s="252"/>
      <c r="Q1030" s="252"/>
      <c r="R1030" s="252"/>
      <c r="S1030" s="252"/>
      <c r="T1030" s="253"/>
      <c r="AT1030" s="254" t="s">
        <v>234</v>
      </c>
      <c r="AU1030" s="254" t="s">
        <v>82</v>
      </c>
      <c r="AV1030" s="16" t="s">
        <v>95</v>
      </c>
      <c r="AW1030" s="16" t="s">
        <v>33</v>
      </c>
      <c r="AX1030" s="16" t="s">
        <v>72</v>
      </c>
      <c r="AY1030" s="254" t="s">
        <v>221</v>
      </c>
    </row>
    <row r="1031" spans="1:65" s="13" customFormat="1">
      <c r="B1031" s="202"/>
      <c r="C1031" s="203"/>
      <c r="D1031" s="195" t="s">
        <v>234</v>
      </c>
      <c r="E1031" s="204" t="s">
        <v>19</v>
      </c>
      <c r="F1031" s="205" t="s">
        <v>1370</v>
      </c>
      <c r="G1031" s="203"/>
      <c r="H1031" s="206">
        <v>116.667</v>
      </c>
      <c r="I1031" s="207"/>
      <c r="J1031" s="203"/>
      <c r="K1031" s="203"/>
      <c r="L1031" s="208"/>
      <c r="M1031" s="209"/>
      <c r="N1031" s="210"/>
      <c r="O1031" s="210"/>
      <c r="P1031" s="210"/>
      <c r="Q1031" s="210"/>
      <c r="R1031" s="210"/>
      <c r="S1031" s="210"/>
      <c r="T1031" s="211"/>
      <c r="AT1031" s="212" t="s">
        <v>234</v>
      </c>
      <c r="AU1031" s="212" t="s">
        <v>82</v>
      </c>
      <c r="AV1031" s="13" t="s">
        <v>82</v>
      </c>
      <c r="AW1031" s="13" t="s">
        <v>33</v>
      </c>
      <c r="AX1031" s="13" t="s">
        <v>80</v>
      </c>
      <c r="AY1031" s="212" t="s">
        <v>221</v>
      </c>
    </row>
    <row r="1032" spans="1:65" s="2" customFormat="1" ht="16.5" customHeight="1">
      <c r="A1032" s="37"/>
      <c r="B1032" s="38"/>
      <c r="C1032" s="234" t="s">
        <v>1371</v>
      </c>
      <c r="D1032" s="234" t="s">
        <v>295</v>
      </c>
      <c r="E1032" s="235" t="s">
        <v>1372</v>
      </c>
      <c r="F1032" s="236" t="s">
        <v>1373</v>
      </c>
      <c r="G1032" s="237" t="s">
        <v>238</v>
      </c>
      <c r="H1032" s="238">
        <v>116.667</v>
      </c>
      <c r="I1032" s="239"/>
      <c r="J1032" s="240">
        <f>ROUND(I1032*H1032,2)</f>
        <v>0</v>
      </c>
      <c r="K1032" s="236" t="s">
        <v>227</v>
      </c>
      <c r="L1032" s="241"/>
      <c r="M1032" s="242" t="s">
        <v>19</v>
      </c>
      <c r="N1032" s="243" t="s">
        <v>43</v>
      </c>
      <c r="O1032" s="67"/>
      <c r="P1032" s="191">
        <f>O1032*H1032</f>
        <v>0</v>
      </c>
      <c r="Q1032" s="191">
        <v>0.55000000000000004</v>
      </c>
      <c r="R1032" s="191">
        <f>Q1032*H1032</f>
        <v>64.166850000000011</v>
      </c>
      <c r="S1032" s="191">
        <v>0</v>
      </c>
      <c r="T1032" s="192">
        <f>S1032*H1032</f>
        <v>0</v>
      </c>
      <c r="U1032" s="37"/>
      <c r="V1032" s="37"/>
      <c r="W1032" s="37"/>
      <c r="X1032" s="37"/>
      <c r="Y1032" s="37"/>
      <c r="Z1032" s="37"/>
      <c r="AA1032" s="37"/>
      <c r="AB1032" s="37"/>
      <c r="AC1032" s="37"/>
      <c r="AD1032" s="37"/>
      <c r="AE1032" s="37"/>
      <c r="AR1032" s="193" t="s">
        <v>484</v>
      </c>
      <c r="AT1032" s="193" t="s">
        <v>295</v>
      </c>
      <c r="AU1032" s="193" t="s">
        <v>82</v>
      </c>
      <c r="AY1032" s="20" t="s">
        <v>221</v>
      </c>
      <c r="BE1032" s="194">
        <f>IF(N1032="základní",J1032,0)</f>
        <v>0</v>
      </c>
      <c r="BF1032" s="194">
        <f>IF(N1032="snížená",J1032,0)</f>
        <v>0</v>
      </c>
      <c r="BG1032" s="194">
        <f>IF(N1032="zákl. přenesená",J1032,0)</f>
        <v>0</v>
      </c>
      <c r="BH1032" s="194">
        <f>IF(N1032="sníž. přenesená",J1032,0)</f>
        <v>0</v>
      </c>
      <c r="BI1032" s="194">
        <f>IF(N1032="nulová",J1032,0)</f>
        <v>0</v>
      </c>
      <c r="BJ1032" s="20" t="s">
        <v>80</v>
      </c>
      <c r="BK1032" s="194">
        <f>ROUND(I1032*H1032,2)</f>
        <v>0</v>
      </c>
      <c r="BL1032" s="20" t="s">
        <v>341</v>
      </c>
      <c r="BM1032" s="193" t="s">
        <v>1374</v>
      </c>
    </row>
    <row r="1033" spans="1:65" s="2" customFormat="1">
      <c r="A1033" s="37"/>
      <c r="B1033" s="38"/>
      <c r="C1033" s="39"/>
      <c r="D1033" s="195" t="s">
        <v>230</v>
      </c>
      <c r="E1033" s="39"/>
      <c r="F1033" s="196" t="s">
        <v>1373</v>
      </c>
      <c r="G1033" s="39"/>
      <c r="H1033" s="39"/>
      <c r="I1033" s="197"/>
      <c r="J1033" s="39"/>
      <c r="K1033" s="39"/>
      <c r="L1033" s="42"/>
      <c r="M1033" s="198"/>
      <c r="N1033" s="199"/>
      <c r="O1033" s="67"/>
      <c r="P1033" s="67"/>
      <c r="Q1033" s="67"/>
      <c r="R1033" s="67"/>
      <c r="S1033" s="67"/>
      <c r="T1033" s="68"/>
      <c r="U1033" s="37"/>
      <c r="V1033" s="37"/>
      <c r="W1033" s="37"/>
      <c r="X1033" s="37"/>
      <c r="Y1033" s="37"/>
      <c r="Z1033" s="37"/>
      <c r="AA1033" s="37"/>
      <c r="AB1033" s="37"/>
      <c r="AC1033" s="37"/>
      <c r="AD1033" s="37"/>
      <c r="AE1033" s="37"/>
      <c r="AT1033" s="20" t="s">
        <v>230</v>
      </c>
      <c r="AU1033" s="20" t="s">
        <v>82</v>
      </c>
    </row>
    <row r="1034" spans="1:65" s="2" customFormat="1" ht="24.2" customHeight="1">
      <c r="A1034" s="37"/>
      <c r="B1034" s="38"/>
      <c r="C1034" s="182" t="s">
        <v>1375</v>
      </c>
      <c r="D1034" s="182" t="s">
        <v>223</v>
      </c>
      <c r="E1034" s="183" t="s">
        <v>1376</v>
      </c>
      <c r="F1034" s="184" t="s">
        <v>1377</v>
      </c>
      <c r="G1034" s="185" t="s">
        <v>226</v>
      </c>
      <c r="H1034" s="186">
        <v>11.666</v>
      </c>
      <c r="I1034" s="187"/>
      <c r="J1034" s="188">
        <f>ROUND(I1034*H1034,2)</f>
        <v>0</v>
      </c>
      <c r="K1034" s="184" t="s">
        <v>227</v>
      </c>
      <c r="L1034" s="42"/>
      <c r="M1034" s="189" t="s">
        <v>19</v>
      </c>
      <c r="N1034" s="190" t="s">
        <v>43</v>
      </c>
      <c r="O1034" s="67"/>
      <c r="P1034" s="191">
        <f>O1034*H1034</f>
        <v>0</v>
      </c>
      <c r="Q1034" s="191">
        <v>2.5999999999999998E-4</v>
      </c>
      <c r="R1034" s="191">
        <f>Q1034*H1034</f>
        <v>3.03316E-3</v>
      </c>
      <c r="S1034" s="191">
        <v>0</v>
      </c>
      <c r="T1034" s="192">
        <f>S1034*H1034</f>
        <v>0</v>
      </c>
      <c r="U1034" s="37"/>
      <c r="V1034" s="37"/>
      <c r="W1034" s="37"/>
      <c r="X1034" s="37"/>
      <c r="Y1034" s="37"/>
      <c r="Z1034" s="37"/>
      <c r="AA1034" s="37"/>
      <c r="AB1034" s="37"/>
      <c r="AC1034" s="37"/>
      <c r="AD1034" s="37"/>
      <c r="AE1034" s="37"/>
      <c r="AR1034" s="193" t="s">
        <v>341</v>
      </c>
      <c r="AT1034" s="193" t="s">
        <v>223</v>
      </c>
      <c r="AU1034" s="193" t="s">
        <v>82</v>
      </c>
      <c r="AY1034" s="20" t="s">
        <v>221</v>
      </c>
      <c r="BE1034" s="194">
        <f>IF(N1034="základní",J1034,0)</f>
        <v>0</v>
      </c>
      <c r="BF1034" s="194">
        <f>IF(N1034="snížená",J1034,0)</f>
        <v>0</v>
      </c>
      <c r="BG1034" s="194">
        <f>IF(N1034="zákl. přenesená",J1034,0)</f>
        <v>0</v>
      </c>
      <c r="BH1034" s="194">
        <f>IF(N1034="sníž. přenesená",J1034,0)</f>
        <v>0</v>
      </c>
      <c r="BI1034" s="194">
        <f>IF(N1034="nulová",J1034,0)</f>
        <v>0</v>
      </c>
      <c r="BJ1034" s="20" t="s">
        <v>80</v>
      </c>
      <c r="BK1034" s="194">
        <f>ROUND(I1034*H1034,2)</f>
        <v>0</v>
      </c>
      <c r="BL1034" s="20" t="s">
        <v>341</v>
      </c>
      <c r="BM1034" s="193" t="s">
        <v>1378</v>
      </c>
    </row>
    <row r="1035" spans="1:65" s="2" customFormat="1" ht="19.5">
      <c r="A1035" s="37"/>
      <c r="B1035" s="38"/>
      <c r="C1035" s="39"/>
      <c r="D1035" s="195" t="s">
        <v>230</v>
      </c>
      <c r="E1035" s="39"/>
      <c r="F1035" s="196" t="s">
        <v>1379</v>
      </c>
      <c r="G1035" s="39"/>
      <c r="H1035" s="39"/>
      <c r="I1035" s="197"/>
      <c r="J1035" s="39"/>
      <c r="K1035" s="39"/>
      <c r="L1035" s="42"/>
      <c r="M1035" s="198"/>
      <c r="N1035" s="199"/>
      <c r="O1035" s="67"/>
      <c r="P1035" s="67"/>
      <c r="Q1035" s="67"/>
      <c r="R1035" s="67"/>
      <c r="S1035" s="67"/>
      <c r="T1035" s="68"/>
      <c r="U1035" s="37"/>
      <c r="V1035" s="37"/>
      <c r="W1035" s="37"/>
      <c r="X1035" s="37"/>
      <c r="Y1035" s="37"/>
      <c r="Z1035" s="37"/>
      <c r="AA1035" s="37"/>
      <c r="AB1035" s="37"/>
      <c r="AC1035" s="37"/>
      <c r="AD1035" s="37"/>
      <c r="AE1035" s="37"/>
      <c r="AT1035" s="20" t="s">
        <v>230</v>
      </c>
      <c r="AU1035" s="20" t="s">
        <v>82</v>
      </c>
    </row>
    <row r="1036" spans="1:65" s="2" customFormat="1">
      <c r="A1036" s="37"/>
      <c r="B1036" s="38"/>
      <c r="C1036" s="39"/>
      <c r="D1036" s="200" t="s">
        <v>232</v>
      </c>
      <c r="E1036" s="39"/>
      <c r="F1036" s="201" t="s">
        <v>1380</v>
      </c>
      <c r="G1036" s="39"/>
      <c r="H1036" s="39"/>
      <c r="I1036" s="197"/>
      <c r="J1036" s="39"/>
      <c r="K1036" s="39"/>
      <c r="L1036" s="42"/>
      <c r="M1036" s="198"/>
      <c r="N1036" s="199"/>
      <c r="O1036" s="67"/>
      <c r="P1036" s="67"/>
      <c r="Q1036" s="67"/>
      <c r="R1036" s="67"/>
      <c r="S1036" s="67"/>
      <c r="T1036" s="68"/>
      <c r="U1036" s="37"/>
      <c r="V1036" s="37"/>
      <c r="W1036" s="37"/>
      <c r="X1036" s="37"/>
      <c r="Y1036" s="37"/>
      <c r="Z1036" s="37"/>
      <c r="AA1036" s="37"/>
      <c r="AB1036" s="37"/>
      <c r="AC1036" s="37"/>
      <c r="AD1036" s="37"/>
      <c r="AE1036" s="37"/>
      <c r="AT1036" s="20" t="s">
        <v>232</v>
      </c>
      <c r="AU1036" s="20" t="s">
        <v>82</v>
      </c>
    </row>
    <row r="1037" spans="1:65" s="13" customFormat="1">
      <c r="B1037" s="202"/>
      <c r="C1037" s="203"/>
      <c r="D1037" s="195" t="s">
        <v>234</v>
      </c>
      <c r="E1037" s="204" t="s">
        <v>19</v>
      </c>
      <c r="F1037" s="205" t="s">
        <v>1381</v>
      </c>
      <c r="G1037" s="203"/>
      <c r="H1037" s="206">
        <v>7.7770000000000001</v>
      </c>
      <c r="I1037" s="207"/>
      <c r="J1037" s="203"/>
      <c r="K1037" s="203"/>
      <c r="L1037" s="208"/>
      <c r="M1037" s="209"/>
      <c r="N1037" s="210"/>
      <c r="O1037" s="210"/>
      <c r="P1037" s="210"/>
      <c r="Q1037" s="210"/>
      <c r="R1037" s="210"/>
      <c r="S1037" s="210"/>
      <c r="T1037" s="211"/>
      <c r="AT1037" s="212" t="s">
        <v>234</v>
      </c>
      <c r="AU1037" s="212" t="s">
        <v>82</v>
      </c>
      <c r="AV1037" s="13" t="s">
        <v>82</v>
      </c>
      <c r="AW1037" s="13" t="s">
        <v>33</v>
      </c>
      <c r="AX1037" s="13" t="s">
        <v>72</v>
      </c>
      <c r="AY1037" s="212" t="s">
        <v>221</v>
      </c>
    </row>
    <row r="1038" spans="1:65" s="13" customFormat="1">
      <c r="B1038" s="202"/>
      <c r="C1038" s="203"/>
      <c r="D1038" s="195" t="s">
        <v>234</v>
      </c>
      <c r="E1038" s="204" t="s">
        <v>19</v>
      </c>
      <c r="F1038" s="205" t="s">
        <v>1382</v>
      </c>
      <c r="G1038" s="203"/>
      <c r="H1038" s="206">
        <v>3.8889999999999998</v>
      </c>
      <c r="I1038" s="207"/>
      <c r="J1038" s="203"/>
      <c r="K1038" s="203"/>
      <c r="L1038" s="208"/>
      <c r="M1038" s="209"/>
      <c r="N1038" s="210"/>
      <c r="O1038" s="210"/>
      <c r="P1038" s="210"/>
      <c r="Q1038" s="210"/>
      <c r="R1038" s="210"/>
      <c r="S1038" s="210"/>
      <c r="T1038" s="211"/>
      <c r="AT1038" s="212" t="s">
        <v>234</v>
      </c>
      <c r="AU1038" s="212" t="s">
        <v>82</v>
      </c>
      <c r="AV1038" s="13" t="s">
        <v>82</v>
      </c>
      <c r="AW1038" s="13" t="s">
        <v>33</v>
      </c>
      <c r="AX1038" s="13" t="s">
        <v>72</v>
      </c>
      <c r="AY1038" s="212" t="s">
        <v>221</v>
      </c>
    </row>
    <row r="1039" spans="1:65" s="15" customFormat="1">
      <c r="B1039" s="223"/>
      <c r="C1039" s="224"/>
      <c r="D1039" s="195" t="s">
        <v>234</v>
      </c>
      <c r="E1039" s="225" t="s">
        <v>19</v>
      </c>
      <c r="F1039" s="226" t="s">
        <v>243</v>
      </c>
      <c r="G1039" s="224"/>
      <c r="H1039" s="227">
        <v>11.666</v>
      </c>
      <c r="I1039" s="228"/>
      <c r="J1039" s="224"/>
      <c r="K1039" s="224"/>
      <c r="L1039" s="229"/>
      <c r="M1039" s="230"/>
      <c r="N1039" s="231"/>
      <c r="O1039" s="231"/>
      <c r="P1039" s="231"/>
      <c r="Q1039" s="231"/>
      <c r="R1039" s="231"/>
      <c r="S1039" s="231"/>
      <c r="T1039" s="232"/>
      <c r="AT1039" s="233" t="s">
        <v>234</v>
      </c>
      <c r="AU1039" s="233" t="s">
        <v>82</v>
      </c>
      <c r="AV1039" s="15" t="s">
        <v>228</v>
      </c>
      <c r="AW1039" s="15" t="s">
        <v>33</v>
      </c>
      <c r="AX1039" s="15" t="s">
        <v>80</v>
      </c>
      <c r="AY1039" s="233" t="s">
        <v>221</v>
      </c>
    </row>
    <row r="1040" spans="1:65" s="2" customFormat="1" ht="37.9" customHeight="1">
      <c r="A1040" s="37"/>
      <c r="B1040" s="38"/>
      <c r="C1040" s="234" t="s">
        <v>1383</v>
      </c>
      <c r="D1040" s="234" t="s">
        <v>295</v>
      </c>
      <c r="E1040" s="235" t="s">
        <v>1384</v>
      </c>
      <c r="F1040" s="236" t="s">
        <v>1385</v>
      </c>
      <c r="G1040" s="237" t="s">
        <v>336</v>
      </c>
      <c r="H1040" s="238">
        <v>2</v>
      </c>
      <c r="I1040" s="239"/>
      <c r="J1040" s="240">
        <f>ROUND(I1040*H1040,2)</f>
        <v>0</v>
      </c>
      <c r="K1040" s="236" t="s">
        <v>632</v>
      </c>
      <c r="L1040" s="241"/>
      <c r="M1040" s="242" t="s">
        <v>19</v>
      </c>
      <c r="N1040" s="243" t="s">
        <v>43</v>
      </c>
      <c r="O1040" s="67"/>
      <c r="P1040" s="191">
        <f>O1040*H1040</f>
        <v>0</v>
      </c>
      <c r="Q1040" s="191">
        <v>0</v>
      </c>
      <c r="R1040" s="191">
        <f>Q1040*H1040</f>
        <v>0</v>
      </c>
      <c r="S1040" s="191">
        <v>0</v>
      </c>
      <c r="T1040" s="192">
        <f>S1040*H1040</f>
        <v>0</v>
      </c>
      <c r="U1040" s="37"/>
      <c r="V1040" s="37"/>
      <c r="W1040" s="37"/>
      <c r="X1040" s="37"/>
      <c r="Y1040" s="37"/>
      <c r="Z1040" s="37"/>
      <c r="AA1040" s="37"/>
      <c r="AB1040" s="37"/>
      <c r="AC1040" s="37"/>
      <c r="AD1040" s="37"/>
      <c r="AE1040" s="37"/>
      <c r="AR1040" s="193" t="s">
        <v>279</v>
      </c>
      <c r="AT1040" s="193" t="s">
        <v>295</v>
      </c>
      <c r="AU1040" s="193" t="s">
        <v>82</v>
      </c>
      <c r="AY1040" s="20" t="s">
        <v>221</v>
      </c>
      <c r="BE1040" s="194">
        <f>IF(N1040="základní",J1040,0)</f>
        <v>0</v>
      </c>
      <c r="BF1040" s="194">
        <f>IF(N1040="snížená",J1040,0)</f>
        <v>0</v>
      </c>
      <c r="BG1040" s="194">
        <f>IF(N1040="zákl. přenesená",J1040,0)</f>
        <v>0</v>
      </c>
      <c r="BH1040" s="194">
        <f>IF(N1040="sníž. přenesená",J1040,0)</f>
        <v>0</v>
      </c>
      <c r="BI1040" s="194">
        <f>IF(N1040="nulová",J1040,0)</f>
        <v>0</v>
      </c>
      <c r="BJ1040" s="20" t="s">
        <v>80</v>
      </c>
      <c r="BK1040" s="194">
        <f>ROUND(I1040*H1040,2)</f>
        <v>0</v>
      </c>
      <c r="BL1040" s="20" t="s">
        <v>228</v>
      </c>
      <c r="BM1040" s="193" t="s">
        <v>1386</v>
      </c>
    </row>
    <row r="1041" spans="1:65" s="2" customFormat="1" ht="29.25">
      <c r="A1041" s="37"/>
      <c r="B1041" s="38"/>
      <c r="C1041" s="39"/>
      <c r="D1041" s="195" t="s">
        <v>230</v>
      </c>
      <c r="E1041" s="39"/>
      <c r="F1041" s="196" t="s">
        <v>1385</v>
      </c>
      <c r="G1041" s="39"/>
      <c r="H1041" s="39"/>
      <c r="I1041" s="197"/>
      <c r="J1041" s="39"/>
      <c r="K1041" s="39"/>
      <c r="L1041" s="42"/>
      <c r="M1041" s="198"/>
      <c r="N1041" s="199"/>
      <c r="O1041" s="67"/>
      <c r="P1041" s="67"/>
      <c r="Q1041" s="67"/>
      <c r="R1041" s="67"/>
      <c r="S1041" s="67"/>
      <c r="T1041" s="68"/>
      <c r="U1041" s="37"/>
      <c r="V1041" s="37"/>
      <c r="W1041" s="37"/>
      <c r="X1041" s="37"/>
      <c r="Y1041" s="37"/>
      <c r="Z1041" s="37"/>
      <c r="AA1041" s="37"/>
      <c r="AB1041" s="37"/>
      <c r="AC1041" s="37"/>
      <c r="AD1041" s="37"/>
      <c r="AE1041" s="37"/>
      <c r="AT1041" s="20" t="s">
        <v>230</v>
      </c>
      <c r="AU1041" s="20" t="s">
        <v>82</v>
      </c>
    </row>
    <row r="1042" spans="1:65" s="2" customFormat="1" ht="24.2" customHeight="1">
      <c r="A1042" s="37"/>
      <c r="B1042" s="38"/>
      <c r="C1042" s="182" t="s">
        <v>1387</v>
      </c>
      <c r="D1042" s="182" t="s">
        <v>223</v>
      </c>
      <c r="E1042" s="183" t="s">
        <v>1388</v>
      </c>
      <c r="F1042" s="184" t="s">
        <v>1389</v>
      </c>
      <c r="G1042" s="185" t="s">
        <v>336</v>
      </c>
      <c r="H1042" s="186">
        <v>11</v>
      </c>
      <c r="I1042" s="187"/>
      <c r="J1042" s="188">
        <f>ROUND(I1042*H1042,2)</f>
        <v>0</v>
      </c>
      <c r="K1042" s="184" t="s">
        <v>227</v>
      </c>
      <c r="L1042" s="42"/>
      <c r="M1042" s="189" t="s">
        <v>19</v>
      </c>
      <c r="N1042" s="190" t="s">
        <v>43</v>
      </c>
      <c r="O1042" s="67"/>
      <c r="P1042" s="191">
        <f>O1042*H1042</f>
        <v>0</v>
      </c>
      <c r="Q1042" s="191">
        <v>2.7E-4</v>
      </c>
      <c r="R1042" s="191">
        <f>Q1042*H1042</f>
        <v>2.97E-3</v>
      </c>
      <c r="S1042" s="191">
        <v>0</v>
      </c>
      <c r="T1042" s="192">
        <f>S1042*H1042</f>
        <v>0</v>
      </c>
      <c r="U1042" s="37"/>
      <c r="V1042" s="37"/>
      <c r="W1042" s="37"/>
      <c r="X1042" s="37"/>
      <c r="Y1042" s="37"/>
      <c r="Z1042" s="37"/>
      <c r="AA1042" s="37"/>
      <c r="AB1042" s="37"/>
      <c r="AC1042" s="37"/>
      <c r="AD1042" s="37"/>
      <c r="AE1042" s="37"/>
      <c r="AR1042" s="193" t="s">
        <v>341</v>
      </c>
      <c r="AT1042" s="193" t="s">
        <v>223</v>
      </c>
      <c r="AU1042" s="193" t="s">
        <v>82</v>
      </c>
      <c r="AY1042" s="20" t="s">
        <v>221</v>
      </c>
      <c r="BE1042" s="194">
        <f>IF(N1042="základní",J1042,0)</f>
        <v>0</v>
      </c>
      <c r="BF1042" s="194">
        <f>IF(N1042="snížená",J1042,0)</f>
        <v>0</v>
      </c>
      <c r="BG1042" s="194">
        <f>IF(N1042="zákl. přenesená",J1042,0)</f>
        <v>0</v>
      </c>
      <c r="BH1042" s="194">
        <f>IF(N1042="sníž. přenesená",J1042,0)</f>
        <v>0</v>
      </c>
      <c r="BI1042" s="194">
        <f>IF(N1042="nulová",J1042,0)</f>
        <v>0</v>
      </c>
      <c r="BJ1042" s="20" t="s">
        <v>80</v>
      </c>
      <c r="BK1042" s="194">
        <f>ROUND(I1042*H1042,2)</f>
        <v>0</v>
      </c>
      <c r="BL1042" s="20" t="s">
        <v>341</v>
      </c>
      <c r="BM1042" s="193" t="s">
        <v>1390</v>
      </c>
    </row>
    <row r="1043" spans="1:65" s="2" customFormat="1" ht="19.5">
      <c r="A1043" s="37"/>
      <c r="B1043" s="38"/>
      <c r="C1043" s="39"/>
      <c r="D1043" s="195" t="s">
        <v>230</v>
      </c>
      <c r="E1043" s="39"/>
      <c r="F1043" s="196" t="s">
        <v>1391</v>
      </c>
      <c r="G1043" s="39"/>
      <c r="H1043" s="39"/>
      <c r="I1043" s="197"/>
      <c r="J1043" s="39"/>
      <c r="K1043" s="39"/>
      <c r="L1043" s="42"/>
      <c r="M1043" s="198"/>
      <c r="N1043" s="199"/>
      <c r="O1043" s="67"/>
      <c r="P1043" s="67"/>
      <c r="Q1043" s="67"/>
      <c r="R1043" s="67"/>
      <c r="S1043" s="67"/>
      <c r="T1043" s="68"/>
      <c r="U1043" s="37"/>
      <c r="V1043" s="37"/>
      <c r="W1043" s="37"/>
      <c r="X1043" s="37"/>
      <c r="Y1043" s="37"/>
      <c r="Z1043" s="37"/>
      <c r="AA1043" s="37"/>
      <c r="AB1043" s="37"/>
      <c r="AC1043" s="37"/>
      <c r="AD1043" s="37"/>
      <c r="AE1043" s="37"/>
      <c r="AT1043" s="20" t="s">
        <v>230</v>
      </c>
      <c r="AU1043" s="20" t="s">
        <v>82</v>
      </c>
    </row>
    <row r="1044" spans="1:65" s="2" customFormat="1">
      <c r="A1044" s="37"/>
      <c r="B1044" s="38"/>
      <c r="C1044" s="39"/>
      <c r="D1044" s="200" t="s">
        <v>232</v>
      </c>
      <c r="E1044" s="39"/>
      <c r="F1044" s="201" t="s">
        <v>1392</v>
      </c>
      <c r="G1044" s="39"/>
      <c r="H1044" s="39"/>
      <c r="I1044" s="197"/>
      <c r="J1044" s="39"/>
      <c r="K1044" s="39"/>
      <c r="L1044" s="42"/>
      <c r="M1044" s="198"/>
      <c r="N1044" s="199"/>
      <c r="O1044" s="67"/>
      <c r="P1044" s="67"/>
      <c r="Q1044" s="67"/>
      <c r="R1044" s="67"/>
      <c r="S1044" s="67"/>
      <c r="T1044" s="68"/>
      <c r="U1044" s="37"/>
      <c r="V1044" s="37"/>
      <c r="W1044" s="37"/>
      <c r="X1044" s="37"/>
      <c r="Y1044" s="37"/>
      <c r="Z1044" s="37"/>
      <c r="AA1044" s="37"/>
      <c r="AB1044" s="37"/>
      <c r="AC1044" s="37"/>
      <c r="AD1044" s="37"/>
      <c r="AE1044" s="37"/>
      <c r="AT1044" s="20" t="s">
        <v>232</v>
      </c>
      <c r="AU1044" s="20" t="s">
        <v>82</v>
      </c>
    </row>
    <row r="1045" spans="1:65" s="13" customFormat="1">
      <c r="B1045" s="202"/>
      <c r="C1045" s="203"/>
      <c r="D1045" s="195" t="s">
        <v>234</v>
      </c>
      <c r="E1045" s="204" t="s">
        <v>19</v>
      </c>
      <c r="F1045" s="205" t="s">
        <v>1393</v>
      </c>
      <c r="G1045" s="203"/>
      <c r="H1045" s="206">
        <v>11</v>
      </c>
      <c r="I1045" s="207"/>
      <c r="J1045" s="203"/>
      <c r="K1045" s="203"/>
      <c r="L1045" s="208"/>
      <c r="M1045" s="209"/>
      <c r="N1045" s="210"/>
      <c r="O1045" s="210"/>
      <c r="P1045" s="210"/>
      <c r="Q1045" s="210"/>
      <c r="R1045" s="210"/>
      <c r="S1045" s="210"/>
      <c r="T1045" s="211"/>
      <c r="AT1045" s="212" t="s">
        <v>234</v>
      </c>
      <c r="AU1045" s="212" t="s">
        <v>82</v>
      </c>
      <c r="AV1045" s="13" t="s">
        <v>82</v>
      </c>
      <c r="AW1045" s="13" t="s">
        <v>33</v>
      </c>
      <c r="AX1045" s="13" t="s">
        <v>72</v>
      </c>
      <c r="AY1045" s="212" t="s">
        <v>221</v>
      </c>
    </row>
    <row r="1046" spans="1:65" s="15" customFormat="1">
      <c r="B1046" s="223"/>
      <c r="C1046" s="224"/>
      <c r="D1046" s="195" t="s">
        <v>234</v>
      </c>
      <c r="E1046" s="225" t="s">
        <v>19</v>
      </c>
      <c r="F1046" s="226" t="s">
        <v>243</v>
      </c>
      <c r="G1046" s="224"/>
      <c r="H1046" s="227">
        <v>11</v>
      </c>
      <c r="I1046" s="228"/>
      <c r="J1046" s="224"/>
      <c r="K1046" s="224"/>
      <c r="L1046" s="229"/>
      <c r="M1046" s="230"/>
      <c r="N1046" s="231"/>
      <c r="O1046" s="231"/>
      <c r="P1046" s="231"/>
      <c r="Q1046" s="231"/>
      <c r="R1046" s="231"/>
      <c r="S1046" s="231"/>
      <c r="T1046" s="232"/>
      <c r="AT1046" s="233" t="s">
        <v>234</v>
      </c>
      <c r="AU1046" s="233" t="s">
        <v>82</v>
      </c>
      <c r="AV1046" s="15" t="s">
        <v>228</v>
      </c>
      <c r="AW1046" s="15" t="s">
        <v>33</v>
      </c>
      <c r="AX1046" s="15" t="s">
        <v>80</v>
      </c>
      <c r="AY1046" s="233" t="s">
        <v>221</v>
      </c>
    </row>
    <row r="1047" spans="1:65" s="2" customFormat="1" ht="33" customHeight="1">
      <c r="A1047" s="37"/>
      <c r="B1047" s="38"/>
      <c r="C1047" s="234" t="s">
        <v>1394</v>
      </c>
      <c r="D1047" s="234" t="s">
        <v>295</v>
      </c>
      <c r="E1047" s="235" t="s">
        <v>1395</v>
      </c>
      <c r="F1047" s="236" t="s">
        <v>1396</v>
      </c>
      <c r="G1047" s="237" t="s">
        <v>336</v>
      </c>
      <c r="H1047" s="238">
        <v>11</v>
      </c>
      <c r="I1047" s="239"/>
      <c r="J1047" s="240">
        <f>ROUND(I1047*H1047,2)</f>
        <v>0</v>
      </c>
      <c r="K1047" s="236" t="s">
        <v>632</v>
      </c>
      <c r="L1047" s="241"/>
      <c r="M1047" s="242" t="s">
        <v>19</v>
      </c>
      <c r="N1047" s="243" t="s">
        <v>43</v>
      </c>
      <c r="O1047" s="67"/>
      <c r="P1047" s="191">
        <f>O1047*H1047</f>
        <v>0</v>
      </c>
      <c r="Q1047" s="191">
        <v>0</v>
      </c>
      <c r="R1047" s="191">
        <f>Q1047*H1047</f>
        <v>0</v>
      </c>
      <c r="S1047" s="191">
        <v>0</v>
      </c>
      <c r="T1047" s="192">
        <f>S1047*H1047</f>
        <v>0</v>
      </c>
      <c r="U1047" s="37"/>
      <c r="V1047" s="37"/>
      <c r="W1047" s="37"/>
      <c r="X1047" s="37"/>
      <c r="Y1047" s="37"/>
      <c r="Z1047" s="37"/>
      <c r="AA1047" s="37"/>
      <c r="AB1047" s="37"/>
      <c r="AC1047" s="37"/>
      <c r="AD1047" s="37"/>
      <c r="AE1047" s="37"/>
      <c r="AR1047" s="193" t="s">
        <v>279</v>
      </c>
      <c r="AT1047" s="193" t="s">
        <v>295</v>
      </c>
      <c r="AU1047" s="193" t="s">
        <v>82</v>
      </c>
      <c r="AY1047" s="20" t="s">
        <v>221</v>
      </c>
      <c r="BE1047" s="194">
        <f>IF(N1047="základní",J1047,0)</f>
        <v>0</v>
      </c>
      <c r="BF1047" s="194">
        <f>IF(N1047="snížená",J1047,0)</f>
        <v>0</v>
      </c>
      <c r="BG1047" s="194">
        <f>IF(N1047="zákl. přenesená",J1047,0)</f>
        <v>0</v>
      </c>
      <c r="BH1047" s="194">
        <f>IF(N1047="sníž. přenesená",J1047,0)</f>
        <v>0</v>
      </c>
      <c r="BI1047" s="194">
        <f>IF(N1047="nulová",J1047,0)</f>
        <v>0</v>
      </c>
      <c r="BJ1047" s="20" t="s">
        <v>80</v>
      </c>
      <c r="BK1047" s="194">
        <f>ROUND(I1047*H1047,2)</f>
        <v>0</v>
      </c>
      <c r="BL1047" s="20" t="s">
        <v>228</v>
      </c>
      <c r="BM1047" s="193" t="s">
        <v>1397</v>
      </c>
    </row>
    <row r="1048" spans="1:65" s="2" customFormat="1" ht="19.5">
      <c r="A1048" s="37"/>
      <c r="B1048" s="38"/>
      <c r="C1048" s="39"/>
      <c r="D1048" s="195" t="s">
        <v>230</v>
      </c>
      <c r="E1048" s="39"/>
      <c r="F1048" s="196" t="s">
        <v>1396</v>
      </c>
      <c r="G1048" s="39"/>
      <c r="H1048" s="39"/>
      <c r="I1048" s="197"/>
      <c r="J1048" s="39"/>
      <c r="K1048" s="39"/>
      <c r="L1048" s="42"/>
      <c r="M1048" s="198"/>
      <c r="N1048" s="199"/>
      <c r="O1048" s="67"/>
      <c r="P1048" s="67"/>
      <c r="Q1048" s="67"/>
      <c r="R1048" s="67"/>
      <c r="S1048" s="67"/>
      <c r="T1048" s="68"/>
      <c r="U1048" s="37"/>
      <c r="V1048" s="37"/>
      <c r="W1048" s="37"/>
      <c r="X1048" s="37"/>
      <c r="Y1048" s="37"/>
      <c r="Z1048" s="37"/>
      <c r="AA1048" s="37"/>
      <c r="AB1048" s="37"/>
      <c r="AC1048" s="37"/>
      <c r="AD1048" s="37"/>
      <c r="AE1048" s="37"/>
      <c r="AT1048" s="20" t="s">
        <v>230</v>
      </c>
      <c r="AU1048" s="20" t="s">
        <v>82</v>
      </c>
    </row>
    <row r="1049" spans="1:65" s="2" customFormat="1" ht="24.2" customHeight="1">
      <c r="A1049" s="37"/>
      <c r="B1049" s="38"/>
      <c r="C1049" s="182" t="s">
        <v>1398</v>
      </c>
      <c r="D1049" s="182" t="s">
        <v>223</v>
      </c>
      <c r="E1049" s="183" t="s">
        <v>1399</v>
      </c>
      <c r="F1049" s="184" t="s">
        <v>1400</v>
      </c>
      <c r="G1049" s="185" t="s">
        <v>336</v>
      </c>
      <c r="H1049" s="186">
        <v>1</v>
      </c>
      <c r="I1049" s="187"/>
      <c r="J1049" s="188">
        <f>ROUND(I1049*H1049,2)</f>
        <v>0</v>
      </c>
      <c r="K1049" s="184" t="s">
        <v>227</v>
      </c>
      <c r="L1049" s="42"/>
      <c r="M1049" s="189" t="s">
        <v>19</v>
      </c>
      <c r="N1049" s="190" t="s">
        <v>43</v>
      </c>
      <c r="O1049" s="67"/>
      <c r="P1049" s="191">
        <f>O1049*H1049</f>
        <v>0</v>
      </c>
      <c r="Q1049" s="191">
        <v>2.7E-4</v>
      </c>
      <c r="R1049" s="191">
        <f>Q1049*H1049</f>
        <v>2.7E-4</v>
      </c>
      <c r="S1049" s="191">
        <v>0</v>
      </c>
      <c r="T1049" s="192">
        <f>S1049*H1049</f>
        <v>0</v>
      </c>
      <c r="U1049" s="37"/>
      <c r="V1049" s="37"/>
      <c r="W1049" s="37"/>
      <c r="X1049" s="37"/>
      <c r="Y1049" s="37"/>
      <c r="Z1049" s="37"/>
      <c r="AA1049" s="37"/>
      <c r="AB1049" s="37"/>
      <c r="AC1049" s="37"/>
      <c r="AD1049" s="37"/>
      <c r="AE1049" s="37"/>
      <c r="AR1049" s="193" t="s">
        <v>341</v>
      </c>
      <c r="AT1049" s="193" t="s">
        <v>223</v>
      </c>
      <c r="AU1049" s="193" t="s">
        <v>82</v>
      </c>
      <c r="AY1049" s="20" t="s">
        <v>221</v>
      </c>
      <c r="BE1049" s="194">
        <f>IF(N1049="základní",J1049,0)</f>
        <v>0</v>
      </c>
      <c r="BF1049" s="194">
        <f>IF(N1049="snížená",J1049,0)</f>
        <v>0</v>
      </c>
      <c r="BG1049" s="194">
        <f>IF(N1049="zákl. přenesená",J1049,0)</f>
        <v>0</v>
      </c>
      <c r="BH1049" s="194">
        <f>IF(N1049="sníž. přenesená",J1049,0)</f>
        <v>0</v>
      </c>
      <c r="BI1049" s="194">
        <f>IF(N1049="nulová",J1049,0)</f>
        <v>0</v>
      </c>
      <c r="BJ1049" s="20" t="s">
        <v>80</v>
      </c>
      <c r="BK1049" s="194">
        <f>ROUND(I1049*H1049,2)</f>
        <v>0</v>
      </c>
      <c r="BL1049" s="20" t="s">
        <v>341</v>
      </c>
      <c r="BM1049" s="193" t="s">
        <v>1401</v>
      </c>
    </row>
    <row r="1050" spans="1:65" s="2" customFormat="1" ht="19.5">
      <c r="A1050" s="37"/>
      <c r="B1050" s="38"/>
      <c r="C1050" s="39"/>
      <c r="D1050" s="195" t="s">
        <v>230</v>
      </c>
      <c r="E1050" s="39"/>
      <c r="F1050" s="196" t="s">
        <v>1402</v>
      </c>
      <c r="G1050" s="39"/>
      <c r="H1050" s="39"/>
      <c r="I1050" s="197"/>
      <c r="J1050" s="39"/>
      <c r="K1050" s="39"/>
      <c r="L1050" s="42"/>
      <c r="M1050" s="198"/>
      <c r="N1050" s="199"/>
      <c r="O1050" s="67"/>
      <c r="P1050" s="67"/>
      <c r="Q1050" s="67"/>
      <c r="R1050" s="67"/>
      <c r="S1050" s="67"/>
      <c r="T1050" s="68"/>
      <c r="U1050" s="37"/>
      <c r="V1050" s="37"/>
      <c r="W1050" s="37"/>
      <c r="X1050" s="37"/>
      <c r="Y1050" s="37"/>
      <c r="Z1050" s="37"/>
      <c r="AA1050" s="37"/>
      <c r="AB1050" s="37"/>
      <c r="AC1050" s="37"/>
      <c r="AD1050" s="37"/>
      <c r="AE1050" s="37"/>
      <c r="AT1050" s="20" t="s">
        <v>230</v>
      </c>
      <c r="AU1050" s="20" t="s">
        <v>82</v>
      </c>
    </row>
    <row r="1051" spans="1:65" s="2" customFormat="1">
      <c r="A1051" s="37"/>
      <c r="B1051" s="38"/>
      <c r="C1051" s="39"/>
      <c r="D1051" s="200" t="s">
        <v>232</v>
      </c>
      <c r="E1051" s="39"/>
      <c r="F1051" s="201" t="s">
        <v>1403</v>
      </c>
      <c r="G1051" s="39"/>
      <c r="H1051" s="39"/>
      <c r="I1051" s="197"/>
      <c r="J1051" s="39"/>
      <c r="K1051" s="39"/>
      <c r="L1051" s="42"/>
      <c r="M1051" s="198"/>
      <c r="N1051" s="199"/>
      <c r="O1051" s="67"/>
      <c r="P1051" s="67"/>
      <c r="Q1051" s="67"/>
      <c r="R1051" s="67"/>
      <c r="S1051" s="67"/>
      <c r="T1051" s="68"/>
      <c r="U1051" s="37"/>
      <c r="V1051" s="37"/>
      <c r="W1051" s="37"/>
      <c r="X1051" s="37"/>
      <c r="Y1051" s="37"/>
      <c r="Z1051" s="37"/>
      <c r="AA1051" s="37"/>
      <c r="AB1051" s="37"/>
      <c r="AC1051" s="37"/>
      <c r="AD1051" s="37"/>
      <c r="AE1051" s="37"/>
      <c r="AT1051" s="20" t="s">
        <v>232</v>
      </c>
      <c r="AU1051" s="20" t="s">
        <v>82</v>
      </c>
    </row>
    <row r="1052" spans="1:65" s="13" customFormat="1">
      <c r="B1052" s="202"/>
      <c r="C1052" s="203"/>
      <c r="D1052" s="195" t="s">
        <v>234</v>
      </c>
      <c r="E1052" s="204" t="s">
        <v>19</v>
      </c>
      <c r="F1052" s="205" t="s">
        <v>1404</v>
      </c>
      <c r="G1052" s="203"/>
      <c r="H1052" s="206">
        <v>1</v>
      </c>
      <c r="I1052" s="207"/>
      <c r="J1052" s="203"/>
      <c r="K1052" s="203"/>
      <c r="L1052" s="208"/>
      <c r="M1052" s="209"/>
      <c r="N1052" s="210"/>
      <c r="O1052" s="210"/>
      <c r="P1052" s="210"/>
      <c r="Q1052" s="210"/>
      <c r="R1052" s="210"/>
      <c r="S1052" s="210"/>
      <c r="T1052" s="211"/>
      <c r="AT1052" s="212" t="s">
        <v>234</v>
      </c>
      <c r="AU1052" s="212" t="s">
        <v>82</v>
      </c>
      <c r="AV1052" s="13" t="s">
        <v>82</v>
      </c>
      <c r="AW1052" s="13" t="s">
        <v>33</v>
      </c>
      <c r="AX1052" s="13" t="s">
        <v>72</v>
      </c>
      <c r="AY1052" s="212" t="s">
        <v>221</v>
      </c>
    </row>
    <row r="1053" spans="1:65" s="15" customFormat="1">
      <c r="B1053" s="223"/>
      <c r="C1053" s="224"/>
      <c r="D1053" s="195" t="s">
        <v>234</v>
      </c>
      <c r="E1053" s="225" t="s">
        <v>19</v>
      </c>
      <c r="F1053" s="226" t="s">
        <v>243</v>
      </c>
      <c r="G1053" s="224"/>
      <c r="H1053" s="227">
        <v>1</v>
      </c>
      <c r="I1053" s="228"/>
      <c r="J1053" s="224"/>
      <c r="K1053" s="224"/>
      <c r="L1053" s="229"/>
      <c r="M1053" s="230"/>
      <c r="N1053" s="231"/>
      <c r="O1053" s="231"/>
      <c r="P1053" s="231"/>
      <c r="Q1053" s="231"/>
      <c r="R1053" s="231"/>
      <c r="S1053" s="231"/>
      <c r="T1053" s="232"/>
      <c r="AT1053" s="233" t="s">
        <v>234</v>
      </c>
      <c r="AU1053" s="233" t="s">
        <v>82</v>
      </c>
      <c r="AV1053" s="15" t="s">
        <v>228</v>
      </c>
      <c r="AW1053" s="15" t="s">
        <v>33</v>
      </c>
      <c r="AX1053" s="15" t="s">
        <v>80</v>
      </c>
      <c r="AY1053" s="233" t="s">
        <v>221</v>
      </c>
    </row>
    <row r="1054" spans="1:65" s="2" customFormat="1" ht="44.25" customHeight="1">
      <c r="A1054" s="37"/>
      <c r="B1054" s="38"/>
      <c r="C1054" s="234" t="s">
        <v>1405</v>
      </c>
      <c r="D1054" s="234" t="s">
        <v>295</v>
      </c>
      <c r="E1054" s="235" t="s">
        <v>1406</v>
      </c>
      <c r="F1054" s="236" t="s">
        <v>1407</v>
      </c>
      <c r="G1054" s="237" t="s">
        <v>336</v>
      </c>
      <c r="H1054" s="238">
        <v>1</v>
      </c>
      <c r="I1054" s="239"/>
      <c r="J1054" s="240">
        <f>ROUND(I1054*H1054,2)</f>
        <v>0</v>
      </c>
      <c r="K1054" s="236" t="s">
        <v>632</v>
      </c>
      <c r="L1054" s="241"/>
      <c r="M1054" s="242" t="s">
        <v>19</v>
      </c>
      <c r="N1054" s="243" t="s">
        <v>43</v>
      </c>
      <c r="O1054" s="67"/>
      <c r="P1054" s="191">
        <f>O1054*H1054</f>
        <v>0</v>
      </c>
      <c r="Q1054" s="191">
        <v>0</v>
      </c>
      <c r="R1054" s="191">
        <f>Q1054*H1054</f>
        <v>0</v>
      </c>
      <c r="S1054" s="191">
        <v>0</v>
      </c>
      <c r="T1054" s="192">
        <f>S1054*H1054</f>
        <v>0</v>
      </c>
      <c r="U1054" s="37"/>
      <c r="V1054" s="37"/>
      <c r="W1054" s="37"/>
      <c r="X1054" s="37"/>
      <c r="Y1054" s="37"/>
      <c r="Z1054" s="37"/>
      <c r="AA1054" s="37"/>
      <c r="AB1054" s="37"/>
      <c r="AC1054" s="37"/>
      <c r="AD1054" s="37"/>
      <c r="AE1054" s="37"/>
      <c r="AR1054" s="193" t="s">
        <v>279</v>
      </c>
      <c r="AT1054" s="193" t="s">
        <v>295</v>
      </c>
      <c r="AU1054" s="193" t="s">
        <v>82</v>
      </c>
      <c r="AY1054" s="20" t="s">
        <v>221</v>
      </c>
      <c r="BE1054" s="194">
        <f>IF(N1054="základní",J1054,0)</f>
        <v>0</v>
      </c>
      <c r="BF1054" s="194">
        <f>IF(N1054="snížená",J1054,0)</f>
        <v>0</v>
      </c>
      <c r="BG1054" s="194">
        <f>IF(N1054="zákl. přenesená",J1054,0)</f>
        <v>0</v>
      </c>
      <c r="BH1054" s="194">
        <f>IF(N1054="sníž. přenesená",J1054,0)</f>
        <v>0</v>
      </c>
      <c r="BI1054" s="194">
        <f>IF(N1054="nulová",J1054,0)</f>
        <v>0</v>
      </c>
      <c r="BJ1054" s="20" t="s">
        <v>80</v>
      </c>
      <c r="BK1054" s="194">
        <f>ROUND(I1054*H1054,2)</f>
        <v>0</v>
      </c>
      <c r="BL1054" s="20" t="s">
        <v>228</v>
      </c>
      <c r="BM1054" s="193" t="s">
        <v>1408</v>
      </c>
    </row>
    <row r="1055" spans="1:65" s="2" customFormat="1" ht="29.25">
      <c r="A1055" s="37"/>
      <c r="B1055" s="38"/>
      <c r="C1055" s="39"/>
      <c r="D1055" s="195" t="s">
        <v>230</v>
      </c>
      <c r="E1055" s="39"/>
      <c r="F1055" s="196" t="s">
        <v>1407</v>
      </c>
      <c r="G1055" s="39"/>
      <c r="H1055" s="39"/>
      <c r="I1055" s="197"/>
      <c r="J1055" s="39"/>
      <c r="K1055" s="39"/>
      <c r="L1055" s="42"/>
      <c r="M1055" s="198"/>
      <c r="N1055" s="199"/>
      <c r="O1055" s="67"/>
      <c r="P1055" s="67"/>
      <c r="Q1055" s="67"/>
      <c r="R1055" s="67"/>
      <c r="S1055" s="67"/>
      <c r="T1055" s="68"/>
      <c r="U1055" s="37"/>
      <c r="V1055" s="37"/>
      <c r="W1055" s="37"/>
      <c r="X1055" s="37"/>
      <c r="Y1055" s="37"/>
      <c r="Z1055" s="37"/>
      <c r="AA1055" s="37"/>
      <c r="AB1055" s="37"/>
      <c r="AC1055" s="37"/>
      <c r="AD1055" s="37"/>
      <c r="AE1055" s="37"/>
      <c r="AT1055" s="20" t="s">
        <v>230</v>
      </c>
      <c r="AU1055" s="20" t="s">
        <v>82</v>
      </c>
    </row>
    <row r="1056" spans="1:65" s="2" customFormat="1" ht="24.2" customHeight="1">
      <c r="A1056" s="37"/>
      <c r="B1056" s="38"/>
      <c r="C1056" s="182" t="s">
        <v>1409</v>
      </c>
      <c r="D1056" s="182" t="s">
        <v>223</v>
      </c>
      <c r="E1056" s="183" t="s">
        <v>1410</v>
      </c>
      <c r="F1056" s="184" t="s">
        <v>1411</v>
      </c>
      <c r="G1056" s="185" t="s">
        <v>336</v>
      </c>
      <c r="H1056" s="186">
        <v>4</v>
      </c>
      <c r="I1056" s="187"/>
      <c r="J1056" s="188">
        <f>ROUND(I1056*H1056,2)</f>
        <v>0</v>
      </c>
      <c r="K1056" s="184" t="s">
        <v>227</v>
      </c>
      <c r="L1056" s="42"/>
      <c r="M1056" s="189" t="s">
        <v>19</v>
      </c>
      <c r="N1056" s="190" t="s">
        <v>43</v>
      </c>
      <c r="O1056" s="67"/>
      <c r="P1056" s="191">
        <f>O1056*H1056</f>
        <v>0</v>
      </c>
      <c r="Q1056" s="191">
        <v>0</v>
      </c>
      <c r="R1056" s="191">
        <f>Q1056*H1056</f>
        <v>0</v>
      </c>
      <c r="S1056" s="191">
        <v>0</v>
      </c>
      <c r="T1056" s="192">
        <f>S1056*H1056</f>
        <v>0</v>
      </c>
      <c r="U1056" s="37"/>
      <c r="V1056" s="37"/>
      <c r="W1056" s="37"/>
      <c r="X1056" s="37"/>
      <c r="Y1056" s="37"/>
      <c r="Z1056" s="37"/>
      <c r="AA1056" s="37"/>
      <c r="AB1056" s="37"/>
      <c r="AC1056" s="37"/>
      <c r="AD1056" s="37"/>
      <c r="AE1056" s="37"/>
      <c r="AR1056" s="193" t="s">
        <v>341</v>
      </c>
      <c r="AT1056" s="193" t="s">
        <v>223</v>
      </c>
      <c r="AU1056" s="193" t="s">
        <v>82</v>
      </c>
      <c r="AY1056" s="20" t="s">
        <v>221</v>
      </c>
      <c r="BE1056" s="194">
        <f>IF(N1056="základní",J1056,0)</f>
        <v>0</v>
      </c>
      <c r="BF1056" s="194">
        <f>IF(N1056="snížená",J1056,0)</f>
        <v>0</v>
      </c>
      <c r="BG1056" s="194">
        <f>IF(N1056="zákl. přenesená",J1056,0)</f>
        <v>0</v>
      </c>
      <c r="BH1056" s="194">
        <f>IF(N1056="sníž. přenesená",J1056,0)</f>
        <v>0</v>
      </c>
      <c r="BI1056" s="194">
        <f>IF(N1056="nulová",J1056,0)</f>
        <v>0</v>
      </c>
      <c r="BJ1056" s="20" t="s">
        <v>80</v>
      </c>
      <c r="BK1056" s="194">
        <f>ROUND(I1056*H1056,2)</f>
        <v>0</v>
      </c>
      <c r="BL1056" s="20" t="s">
        <v>341</v>
      </c>
      <c r="BM1056" s="193" t="s">
        <v>1412</v>
      </c>
    </row>
    <row r="1057" spans="1:65" s="2" customFormat="1" ht="29.25">
      <c r="A1057" s="37"/>
      <c r="B1057" s="38"/>
      <c r="C1057" s="39"/>
      <c r="D1057" s="195" t="s">
        <v>230</v>
      </c>
      <c r="E1057" s="39"/>
      <c r="F1057" s="196" t="s">
        <v>1413</v>
      </c>
      <c r="G1057" s="39"/>
      <c r="H1057" s="39"/>
      <c r="I1057" s="197"/>
      <c r="J1057" s="39"/>
      <c r="K1057" s="39"/>
      <c r="L1057" s="42"/>
      <c r="M1057" s="198"/>
      <c r="N1057" s="199"/>
      <c r="O1057" s="67"/>
      <c r="P1057" s="67"/>
      <c r="Q1057" s="67"/>
      <c r="R1057" s="67"/>
      <c r="S1057" s="67"/>
      <c r="T1057" s="68"/>
      <c r="U1057" s="37"/>
      <c r="V1057" s="37"/>
      <c r="W1057" s="37"/>
      <c r="X1057" s="37"/>
      <c r="Y1057" s="37"/>
      <c r="Z1057" s="37"/>
      <c r="AA1057" s="37"/>
      <c r="AB1057" s="37"/>
      <c r="AC1057" s="37"/>
      <c r="AD1057" s="37"/>
      <c r="AE1057" s="37"/>
      <c r="AT1057" s="20" t="s">
        <v>230</v>
      </c>
      <c r="AU1057" s="20" t="s">
        <v>82</v>
      </c>
    </row>
    <row r="1058" spans="1:65" s="2" customFormat="1">
      <c r="A1058" s="37"/>
      <c r="B1058" s="38"/>
      <c r="C1058" s="39"/>
      <c r="D1058" s="200" t="s">
        <v>232</v>
      </c>
      <c r="E1058" s="39"/>
      <c r="F1058" s="201" t="s">
        <v>1414</v>
      </c>
      <c r="G1058" s="39"/>
      <c r="H1058" s="39"/>
      <c r="I1058" s="197"/>
      <c r="J1058" s="39"/>
      <c r="K1058" s="39"/>
      <c r="L1058" s="42"/>
      <c r="M1058" s="198"/>
      <c r="N1058" s="199"/>
      <c r="O1058" s="67"/>
      <c r="P1058" s="67"/>
      <c r="Q1058" s="67"/>
      <c r="R1058" s="67"/>
      <c r="S1058" s="67"/>
      <c r="T1058" s="68"/>
      <c r="U1058" s="37"/>
      <c r="V1058" s="37"/>
      <c r="W1058" s="37"/>
      <c r="X1058" s="37"/>
      <c r="Y1058" s="37"/>
      <c r="Z1058" s="37"/>
      <c r="AA1058" s="37"/>
      <c r="AB1058" s="37"/>
      <c r="AC1058" s="37"/>
      <c r="AD1058" s="37"/>
      <c r="AE1058" s="37"/>
      <c r="AT1058" s="20" t="s">
        <v>232</v>
      </c>
      <c r="AU1058" s="20" t="s">
        <v>82</v>
      </c>
    </row>
    <row r="1059" spans="1:65" s="13" customFormat="1">
      <c r="B1059" s="202"/>
      <c r="C1059" s="203"/>
      <c r="D1059" s="195" t="s">
        <v>234</v>
      </c>
      <c r="E1059" s="204" t="s">
        <v>19</v>
      </c>
      <c r="F1059" s="205" t="s">
        <v>1415</v>
      </c>
      <c r="G1059" s="203"/>
      <c r="H1059" s="206">
        <v>2</v>
      </c>
      <c r="I1059" s="207"/>
      <c r="J1059" s="203"/>
      <c r="K1059" s="203"/>
      <c r="L1059" s="208"/>
      <c r="M1059" s="209"/>
      <c r="N1059" s="210"/>
      <c r="O1059" s="210"/>
      <c r="P1059" s="210"/>
      <c r="Q1059" s="210"/>
      <c r="R1059" s="210"/>
      <c r="S1059" s="210"/>
      <c r="T1059" s="211"/>
      <c r="AT1059" s="212" t="s">
        <v>234</v>
      </c>
      <c r="AU1059" s="212" t="s">
        <v>82</v>
      </c>
      <c r="AV1059" s="13" t="s">
        <v>82</v>
      </c>
      <c r="AW1059" s="13" t="s">
        <v>33</v>
      </c>
      <c r="AX1059" s="13" t="s">
        <v>72</v>
      </c>
      <c r="AY1059" s="212" t="s">
        <v>221</v>
      </c>
    </row>
    <row r="1060" spans="1:65" s="13" customFormat="1">
      <c r="B1060" s="202"/>
      <c r="C1060" s="203"/>
      <c r="D1060" s="195" t="s">
        <v>234</v>
      </c>
      <c r="E1060" s="204" t="s">
        <v>19</v>
      </c>
      <c r="F1060" s="205" t="s">
        <v>1416</v>
      </c>
      <c r="G1060" s="203"/>
      <c r="H1060" s="206">
        <v>2</v>
      </c>
      <c r="I1060" s="207"/>
      <c r="J1060" s="203"/>
      <c r="K1060" s="203"/>
      <c r="L1060" s="208"/>
      <c r="M1060" s="209"/>
      <c r="N1060" s="210"/>
      <c r="O1060" s="210"/>
      <c r="P1060" s="210"/>
      <c r="Q1060" s="210"/>
      <c r="R1060" s="210"/>
      <c r="S1060" s="210"/>
      <c r="T1060" s="211"/>
      <c r="AT1060" s="212" t="s">
        <v>234</v>
      </c>
      <c r="AU1060" s="212" t="s">
        <v>82</v>
      </c>
      <c r="AV1060" s="13" t="s">
        <v>82</v>
      </c>
      <c r="AW1060" s="13" t="s">
        <v>33</v>
      </c>
      <c r="AX1060" s="13" t="s">
        <v>72</v>
      </c>
      <c r="AY1060" s="212" t="s">
        <v>221</v>
      </c>
    </row>
    <row r="1061" spans="1:65" s="15" customFormat="1">
      <c r="B1061" s="223"/>
      <c r="C1061" s="224"/>
      <c r="D1061" s="195" t="s">
        <v>234</v>
      </c>
      <c r="E1061" s="225" t="s">
        <v>19</v>
      </c>
      <c r="F1061" s="226" t="s">
        <v>243</v>
      </c>
      <c r="G1061" s="224"/>
      <c r="H1061" s="227">
        <v>4</v>
      </c>
      <c r="I1061" s="228"/>
      <c r="J1061" s="224"/>
      <c r="K1061" s="224"/>
      <c r="L1061" s="229"/>
      <c r="M1061" s="230"/>
      <c r="N1061" s="231"/>
      <c r="O1061" s="231"/>
      <c r="P1061" s="231"/>
      <c r="Q1061" s="231"/>
      <c r="R1061" s="231"/>
      <c r="S1061" s="231"/>
      <c r="T1061" s="232"/>
      <c r="AT1061" s="233" t="s">
        <v>234</v>
      </c>
      <c r="AU1061" s="233" t="s">
        <v>82</v>
      </c>
      <c r="AV1061" s="15" t="s">
        <v>228</v>
      </c>
      <c r="AW1061" s="15" t="s">
        <v>33</v>
      </c>
      <c r="AX1061" s="15" t="s">
        <v>80</v>
      </c>
      <c r="AY1061" s="233" t="s">
        <v>221</v>
      </c>
    </row>
    <row r="1062" spans="1:65" s="2" customFormat="1" ht="24.2" customHeight="1">
      <c r="A1062" s="37"/>
      <c r="B1062" s="38"/>
      <c r="C1062" s="182" t="s">
        <v>1417</v>
      </c>
      <c r="D1062" s="182" t="s">
        <v>223</v>
      </c>
      <c r="E1062" s="183" t="s">
        <v>1418</v>
      </c>
      <c r="F1062" s="184" t="s">
        <v>1419</v>
      </c>
      <c r="G1062" s="185" t="s">
        <v>336</v>
      </c>
      <c r="H1062" s="186">
        <v>5</v>
      </c>
      <c r="I1062" s="187"/>
      <c r="J1062" s="188">
        <f>ROUND(I1062*H1062,2)</f>
        <v>0</v>
      </c>
      <c r="K1062" s="184" t="s">
        <v>227</v>
      </c>
      <c r="L1062" s="42"/>
      <c r="M1062" s="189" t="s">
        <v>19</v>
      </c>
      <c r="N1062" s="190" t="s">
        <v>43</v>
      </c>
      <c r="O1062" s="67"/>
      <c r="P1062" s="191">
        <f>O1062*H1062</f>
        <v>0</v>
      </c>
      <c r="Q1062" s="191">
        <v>0</v>
      </c>
      <c r="R1062" s="191">
        <f>Q1062*H1062</f>
        <v>0</v>
      </c>
      <c r="S1062" s="191">
        <v>0</v>
      </c>
      <c r="T1062" s="192">
        <f>S1062*H1062</f>
        <v>0</v>
      </c>
      <c r="U1062" s="37"/>
      <c r="V1062" s="37"/>
      <c r="W1062" s="37"/>
      <c r="X1062" s="37"/>
      <c r="Y1062" s="37"/>
      <c r="Z1062" s="37"/>
      <c r="AA1062" s="37"/>
      <c r="AB1062" s="37"/>
      <c r="AC1062" s="37"/>
      <c r="AD1062" s="37"/>
      <c r="AE1062" s="37"/>
      <c r="AR1062" s="193" t="s">
        <v>341</v>
      </c>
      <c r="AT1062" s="193" t="s">
        <v>223</v>
      </c>
      <c r="AU1062" s="193" t="s">
        <v>82</v>
      </c>
      <c r="AY1062" s="20" t="s">
        <v>221</v>
      </c>
      <c r="BE1062" s="194">
        <f>IF(N1062="základní",J1062,0)</f>
        <v>0</v>
      </c>
      <c r="BF1062" s="194">
        <f>IF(N1062="snížená",J1062,0)</f>
        <v>0</v>
      </c>
      <c r="BG1062" s="194">
        <f>IF(N1062="zákl. přenesená",J1062,0)</f>
        <v>0</v>
      </c>
      <c r="BH1062" s="194">
        <f>IF(N1062="sníž. přenesená",J1062,0)</f>
        <v>0</v>
      </c>
      <c r="BI1062" s="194">
        <f>IF(N1062="nulová",J1062,0)</f>
        <v>0</v>
      </c>
      <c r="BJ1062" s="20" t="s">
        <v>80</v>
      </c>
      <c r="BK1062" s="194">
        <f>ROUND(I1062*H1062,2)</f>
        <v>0</v>
      </c>
      <c r="BL1062" s="20" t="s">
        <v>341</v>
      </c>
      <c r="BM1062" s="193" t="s">
        <v>1420</v>
      </c>
    </row>
    <row r="1063" spans="1:65" s="2" customFormat="1" ht="29.25">
      <c r="A1063" s="37"/>
      <c r="B1063" s="38"/>
      <c r="C1063" s="39"/>
      <c r="D1063" s="195" t="s">
        <v>230</v>
      </c>
      <c r="E1063" s="39"/>
      <c r="F1063" s="196" t="s">
        <v>1421</v>
      </c>
      <c r="G1063" s="39"/>
      <c r="H1063" s="39"/>
      <c r="I1063" s="197"/>
      <c r="J1063" s="39"/>
      <c r="K1063" s="39"/>
      <c r="L1063" s="42"/>
      <c r="M1063" s="198"/>
      <c r="N1063" s="199"/>
      <c r="O1063" s="67"/>
      <c r="P1063" s="67"/>
      <c r="Q1063" s="67"/>
      <c r="R1063" s="67"/>
      <c r="S1063" s="67"/>
      <c r="T1063" s="68"/>
      <c r="U1063" s="37"/>
      <c r="V1063" s="37"/>
      <c r="W1063" s="37"/>
      <c r="X1063" s="37"/>
      <c r="Y1063" s="37"/>
      <c r="Z1063" s="37"/>
      <c r="AA1063" s="37"/>
      <c r="AB1063" s="37"/>
      <c r="AC1063" s="37"/>
      <c r="AD1063" s="37"/>
      <c r="AE1063" s="37"/>
      <c r="AT1063" s="20" t="s">
        <v>230</v>
      </c>
      <c r="AU1063" s="20" t="s">
        <v>82</v>
      </c>
    </row>
    <row r="1064" spans="1:65" s="2" customFormat="1">
      <c r="A1064" s="37"/>
      <c r="B1064" s="38"/>
      <c r="C1064" s="39"/>
      <c r="D1064" s="200" t="s">
        <v>232</v>
      </c>
      <c r="E1064" s="39"/>
      <c r="F1064" s="201" t="s">
        <v>1422</v>
      </c>
      <c r="G1064" s="39"/>
      <c r="H1064" s="39"/>
      <c r="I1064" s="197"/>
      <c r="J1064" s="39"/>
      <c r="K1064" s="39"/>
      <c r="L1064" s="42"/>
      <c r="M1064" s="198"/>
      <c r="N1064" s="199"/>
      <c r="O1064" s="67"/>
      <c r="P1064" s="67"/>
      <c r="Q1064" s="67"/>
      <c r="R1064" s="67"/>
      <c r="S1064" s="67"/>
      <c r="T1064" s="68"/>
      <c r="U1064" s="37"/>
      <c r="V1064" s="37"/>
      <c r="W1064" s="37"/>
      <c r="X1064" s="37"/>
      <c r="Y1064" s="37"/>
      <c r="Z1064" s="37"/>
      <c r="AA1064" s="37"/>
      <c r="AB1064" s="37"/>
      <c r="AC1064" s="37"/>
      <c r="AD1064" s="37"/>
      <c r="AE1064" s="37"/>
      <c r="AT1064" s="20" t="s">
        <v>232</v>
      </c>
      <c r="AU1064" s="20" t="s">
        <v>82</v>
      </c>
    </row>
    <row r="1065" spans="1:65" s="13" customFormat="1">
      <c r="B1065" s="202"/>
      <c r="C1065" s="203"/>
      <c r="D1065" s="195" t="s">
        <v>234</v>
      </c>
      <c r="E1065" s="204" t="s">
        <v>19</v>
      </c>
      <c r="F1065" s="205" t="s">
        <v>1423</v>
      </c>
      <c r="G1065" s="203"/>
      <c r="H1065" s="206">
        <v>1</v>
      </c>
      <c r="I1065" s="207"/>
      <c r="J1065" s="203"/>
      <c r="K1065" s="203"/>
      <c r="L1065" s="208"/>
      <c r="M1065" s="209"/>
      <c r="N1065" s="210"/>
      <c r="O1065" s="210"/>
      <c r="P1065" s="210"/>
      <c r="Q1065" s="210"/>
      <c r="R1065" s="210"/>
      <c r="S1065" s="210"/>
      <c r="T1065" s="211"/>
      <c r="AT1065" s="212" t="s">
        <v>234</v>
      </c>
      <c r="AU1065" s="212" t="s">
        <v>82</v>
      </c>
      <c r="AV1065" s="13" t="s">
        <v>82</v>
      </c>
      <c r="AW1065" s="13" t="s">
        <v>33</v>
      </c>
      <c r="AX1065" s="13" t="s">
        <v>72</v>
      </c>
      <c r="AY1065" s="212" t="s">
        <v>221</v>
      </c>
    </row>
    <row r="1066" spans="1:65" s="13" customFormat="1">
      <c r="B1066" s="202"/>
      <c r="C1066" s="203"/>
      <c r="D1066" s="195" t="s">
        <v>234</v>
      </c>
      <c r="E1066" s="204" t="s">
        <v>19</v>
      </c>
      <c r="F1066" s="205" t="s">
        <v>1416</v>
      </c>
      <c r="G1066" s="203"/>
      <c r="H1066" s="206">
        <v>2</v>
      </c>
      <c r="I1066" s="207"/>
      <c r="J1066" s="203"/>
      <c r="K1066" s="203"/>
      <c r="L1066" s="208"/>
      <c r="M1066" s="209"/>
      <c r="N1066" s="210"/>
      <c r="O1066" s="210"/>
      <c r="P1066" s="210"/>
      <c r="Q1066" s="210"/>
      <c r="R1066" s="210"/>
      <c r="S1066" s="210"/>
      <c r="T1066" s="211"/>
      <c r="AT1066" s="212" t="s">
        <v>234</v>
      </c>
      <c r="AU1066" s="212" t="s">
        <v>82</v>
      </c>
      <c r="AV1066" s="13" t="s">
        <v>82</v>
      </c>
      <c r="AW1066" s="13" t="s">
        <v>33</v>
      </c>
      <c r="AX1066" s="13" t="s">
        <v>72</v>
      </c>
      <c r="AY1066" s="212" t="s">
        <v>221</v>
      </c>
    </row>
    <row r="1067" spans="1:65" s="13" customFormat="1">
      <c r="B1067" s="202"/>
      <c r="C1067" s="203"/>
      <c r="D1067" s="195" t="s">
        <v>234</v>
      </c>
      <c r="E1067" s="204" t="s">
        <v>19</v>
      </c>
      <c r="F1067" s="205" t="s">
        <v>1424</v>
      </c>
      <c r="G1067" s="203"/>
      <c r="H1067" s="206">
        <v>2</v>
      </c>
      <c r="I1067" s="207"/>
      <c r="J1067" s="203"/>
      <c r="K1067" s="203"/>
      <c r="L1067" s="208"/>
      <c r="M1067" s="209"/>
      <c r="N1067" s="210"/>
      <c r="O1067" s="210"/>
      <c r="P1067" s="210"/>
      <c r="Q1067" s="210"/>
      <c r="R1067" s="210"/>
      <c r="S1067" s="210"/>
      <c r="T1067" s="211"/>
      <c r="AT1067" s="212" t="s">
        <v>234</v>
      </c>
      <c r="AU1067" s="212" t="s">
        <v>82</v>
      </c>
      <c r="AV1067" s="13" t="s">
        <v>82</v>
      </c>
      <c r="AW1067" s="13" t="s">
        <v>33</v>
      </c>
      <c r="AX1067" s="13" t="s">
        <v>72</v>
      </c>
      <c r="AY1067" s="212" t="s">
        <v>221</v>
      </c>
    </row>
    <row r="1068" spans="1:65" s="15" customFormat="1">
      <c r="B1068" s="223"/>
      <c r="C1068" s="224"/>
      <c r="D1068" s="195" t="s">
        <v>234</v>
      </c>
      <c r="E1068" s="225" t="s">
        <v>19</v>
      </c>
      <c r="F1068" s="226" t="s">
        <v>243</v>
      </c>
      <c r="G1068" s="224"/>
      <c r="H1068" s="227">
        <v>5</v>
      </c>
      <c r="I1068" s="228"/>
      <c r="J1068" s="224"/>
      <c r="K1068" s="224"/>
      <c r="L1068" s="229"/>
      <c r="M1068" s="230"/>
      <c r="N1068" s="231"/>
      <c r="O1068" s="231"/>
      <c r="P1068" s="231"/>
      <c r="Q1068" s="231"/>
      <c r="R1068" s="231"/>
      <c r="S1068" s="231"/>
      <c r="T1068" s="232"/>
      <c r="AT1068" s="233" t="s">
        <v>234</v>
      </c>
      <c r="AU1068" s="233" t="s">
        <v>82</v>
      </c>
      <c r="AV1068" s="15" t="s">
        <v>228</v>
      </c>
      <c r="AW1068" s="15" t="s">
        <v>33</v>
      </c>
      <c r="AX1068" s="15" t="s">
        <v>80</v>
      </c>
      <c r="AY1068" s="233" t="s">
        <v>221</v>
      </c>
    </row>
    <row r="1069" spans="1:65" s="2" customFormat="1" ht="37.9" customHeight="1">
      <c r="A1069" s="37"/>
      <c r="B1069" s="38"/>
      <c r="C1069" s="234" t="s">
        <v>1425</v>
      </c>
      <c r="D1069" s="234" t="s">
        <v>295</v>
      </c>
      <c r="E1069" s="235" t="s">
        <v>1426</v>
      </c>
      <c r="F1069" s="236" t="s">
        <v>1427</v>
      </c>
      <c r="G1069" s="237" t="s">
        <v>336</v>
      </c>
      <c r="H1069" s="238">
        <v>1</v>
      </c>
      <c r="I1069" s="239"/>
      <c r="J1069" s="240">
        <f>ROUND(I1069*H1069,2)</f>
        <v>0</v>
      </c>
      <c r="K1069" s="236" t="s">
        <v>632</v>
      </c>
      <c r="L1069" s="241"/>
      <c r="M1069" s="242" t="s">
        <v>19</v>
      </c>
      <c r="N1069" s="243" t="s">
        <v>43</v>
      </c>
      <c r="O1069" s="67"/>
      <c r="P1069" s="191">
        <f>O1069*H1069</f>
        <v>0</v>
      </c>
      <c r="Q1069" s="191">
        <v>0</v>
      </c>
      <c r="R1069" s="191">
        <f>Q1069*H1069</f>
        <v>0</v>
      </c>
      <c r="S1069" s="191">
        <v>0</v>
      </c>
      <c r="T1069" s="192">
        <f>S1069*H1069</f>
        <v>0</v>
      </c>
      <c r="U1069" s="37"/>
      <c r="V1069" s="37"/>
      <c r="W1069" s="37"/>
      <c r="X1069" s="37"/>
      <c r="Y1069" s="37"/>
      <c r="Z1069" s="37"/>
      <c r="AA1069" s="37"/>
      <c r="AB1069" s="37"/>
      <c r="AC1069" s="37"/>
      <c r="AD1069" s="37"/>
      <c r="AE1069" s="37"/>
      <c r="AR1069" s="193" t="s">
        <v>279</v>
      </c>
      <c r="AT1069" s="193" t="s">
        <v>295</v>
      </c>
      <c r="AU1069" s="193" t="s">
        <v>82</v>
      </c>
      <c r="AY1069" s="20" t="s">
        <v>221</v>
      </c>
      <c r="BE1069" s="194">
        <f>IF(N1069="základní",J1069,0)</f>
        <v>0</v>
      </c>
      <c r="BF1069" s="194">
        <f>IF(N1069="snížená",J1069,0)</f>
        <v>0</v>
      </c>
      <c r="BG1069" s="194">
        <f>IF(N1069="zákl. přenesená",J1069,0)</f>
        <v>0</v>
      </c>
      <c r="BH1069" s="194">
        <f>IF(N1069="sníž. přenesená",J1069,0)</f>
        <v>0</v>
      </c>
      <c r="BI1069" s="194">
        <f>IF(N1069="nulová",J1069,0)</f>
        <v>0</v>
      </c>
      <c r="BJ1069" s="20" t="s">
        <v>80</v>
      </c>
      <c r="BK1069" s="194">
        <f>ROUND(I1069*H1069,2)</f>
        <v>0</v>
      </c>
      <c r="BL1069" s="20" t="s">
        <v>228</v>
      </c>
      <c r="BM1069" s="193" t="s">
        <v>1428</v>
      </c>
    </row>
    <row r="1070" spans="1:65" s="2" customFormat="1" ht="19.5">
      <c r="A1070" s="37"/>
      <c r="B1070" s="38"/>
      <c r="C1070" s="39"/>
      <c r="D1070" s="195" t="s">
        <v>230</v>
      </c>
      <c r="E1070" s="39"/>
      <c r="F1070" s="196" t="s">
        <v>1427</v>
      </c>
      <c r="G1070" s="39"/>
      <c r="H1070" s="39"/>
      <c r="I1070" s="197"/>
      <c r="J1070" s="39"/>
      <c r="K1070" s="39"/>
      <c r="L1070" s="42"/>
      <c r="M1070" s="198"/>
      <c r="N1070" s="199"/>
      <c r="O1070" s="67"/>
      <c r="P1070" s="67"/>
      <c r="Q1070" s="67"/>
      <c r="R1070" s="67"/>
      <c r="S1070" s="67"/>
      <c r="T1070" s="68"/>
      <c r="U1070" s="37"/>
      <c r="V1070" s="37"/>
      <c r="W1070" s="37"/>
      <c r="X1070" s="37"/>
      <c r="Y1070" s="37"/>
      <c r="Z1070" s="37"/>
      <c r="AA1070" s="37"/>
      <c r="AB1070" s="37"/>
      <c r="AC1070" s="37"/>
      <c r="AD1070" s="37"/>
      <c r="AE1070" s="37"/>
      <c r="AT1070" s="20" t="s">
        <v>230</v>
      </c>
      <c r="AU1070" s="20" t="s">
        <v>82</v>
      </c>
    </row>
    <row r="1071" spans="1:65" s="2" customFormat="1" ht="44.25" customHeight="1">
      <c r="A1071" s="37"/>
      <c r="B1071" s="38"/>
      <c r="C1071" s="234" t="s">
        <v>1429</v>
      </c>
      <c r="D1071" s="234" t="s">
        <v>295</v>
      </c>
      <c r="E1071" s="235" t="s">
        <v>1430</v>
      </c>
      <c r="F1071" s="236" t="s">
        <v>1431</v>
      </c>
      <c r="G1071" s="237" t="s">
        <v>336</v>
      </c>
      <c r="H1071" s="238">
        <v>2</v>
      </c>
      <c r="I1071" s="239"/>
      <c r="J1071" s="240">
        <f>ROUND(I1071*H1071,2)</f>
        <v>0</v>
      </c>
      <c r="K1071" s="236" t="s">
        <v>632</v>
      </c>
      <c r="L1071" s="241"/>
      <c r="M1071" s="242" t="s">
        <v>19</v>
      </c>
      <c r="N1071" s="243" t="s">
        <v>43</v>
      </c>
      <c r="O1071" s="67"/>
      <c r="P1071" s="191">
        <f>O1071*H1071</f>
        <v>0</v>
      </c>
      <c r="Q1071" s="191">
        <v>0</v>
      </c>
      <c r="R1071" s="191">
        <f>Q1071*H1071</f>
        <v>0</v>
      </c>
      <c r="S1071" s="191">
        <v>0</v>
      </c>
      <c r="T1071" s="192">
        <f>S1071*H1071</f>
        <v>0</v>
      </c>
      <c r="U1071" s="37"/>
      <c r="V1071" s="37"/>
      <c r="W1071" s="37"/>
      <c r="X1071" s="37"/>
      <c r="Y1071" s="37"/>
      <c r="Z1071" s="37"/>
      <c r="AA1071" s="37"/>
      <c r="AB1071" s="37"/>
      <c r="AC1071" s="37"/>
      <c r="AD1071" s="37"/>
      <c r="AE1071" s="37"/>
      <c r="AR1071" s="193" t="s">
        <v>279</v>
      </c>
      <c r="AT1071" s="193" t="s">
        <v>295</v>
      </c>
      <c r="AU1071" s="193" t="s">
        <v>82</v>
      </c>
      <c r="AY1071" s="20" t="s">
        <v>221</v>
      </c>
      <c r="BE1071" s="194">
        <f>IF(N1071="základní",J1071,0)</f>
        <v>0</v>
      </c>
      <c r="BF1071" s="194">
        <f>IF(N1071="snížená",J1071,0)</f>
        <v>0</v>
      </c>
      <c r="BG1071" s="194">
        <f>IF(N1071="zákl. přenesená",J1071,0)</f>
        <v>0</v>
      </c>
      <c r="BH1071" s="194">
        <f>IF(N1071="sníž. přenesená",J1071,0)</f>
        <v>0</v>
      </c>
      <c r="BI1071" s="194">
        <f>IF(N1071="nulová",J1071,0)</f>
        <v>0</v>
      </c>
      <c r="BJ1071" s="20" t="s">
        <v>80</v>
      </c>
      <c r="BK1071" s="194">
        <f>ROUND(I1071*H1071,2)</f>
        <v>0</v>
      </c>
      <c r="BL1071" s="20" t="s">
        <v>228</v>
      </c>
      <c r="BM1071" s="193" t="s">
        <v>1432</v>
      </c>
    </row>
    <row r="1072" spans="1:65" s="2" customFormat="1" ht="29.25">
      <c r="A1072" s="37"/>
      <c r="B1072" s="38"/>
      <c r="C1072" s="39"/>
      <c r="D1072" s="195" t="s">
        <v>230</v>
      </c>
      <c r="E1072" s="39"/>
      <c r="F1072" s="196" t="s">
        <v>1431</v>
      </c>
      <c r="G1072" s="39"/>
      <c r="H1072" s="39"/>
      <c r="I1072" s="197"/>
      <c r="J1072" s="39"/>
      <c r="K1072" s="39"/>
      <c r="L1072" s="42"/>
      <c r="M1072" s="198"/>
      <c r="N1072" s="199"/>
      <c r="O1072" s="67"/>
      <c r="P1072" s="67"/>
      <c r="Q1072" s="67"/>
      <c r="R1072" s="67"/>
      <c r="S1072" s="67"/>
      <c r="T1072" s="68"/>
      <c r="U1072" s="37"/>
      <c r="V1072" s="37"/>
      <c r="W1072" s="37"/>
      <c r="X1072" s="37"/>
      <c r="Y1072" s="37"/>
      <c r="Z1072" s="37"/>
      <c r="AA1072" s="37"/>
      <c r="AB1072" s="37"/>
      <c r="AC1072" s="37"/>
      <c r="AD1072" s="37"/>
      <c r="AE1072" s="37"/>
      <c r="AT1072" s="20" t="s">
        <v>230</v>
      </c>
      <c r="AU1072" s="20" t="s">
        <v>82</v>
      </c>
    </row>
    <row r="1073" spans="1:65" s="2" customFormat="1" ht="37.9" customHeight="1">
      <c r="A1073" s="37"/>
      <c r="B1073" s="38"/>
      <c r="C1073" s="234" t="s">
        <v>1433</v>
      </c>
      <c r="D1073" s="234" t="s">
        <v>295</v>
      </c>
      <c r="E1073" s="235" t="s">
        <v>1434</v>
      </c>
      <c r="F1073" s="236" t="s">
        <v>1435</v>
      </c>
      <c r="G1073" s="237" t="s">
        <v>336</v>
      </c>
      <c r="H1073" s="238">
        <v>2</v>
      </c>
      <c r="I1073" s="239"/>
      <c r="J1073" s="240">
        <f>ROUND(I1073*H1073,2)</f>
        <v>0</v>
      </c>
      <c r="K1073" s="236" t="s">
        <v>632</v>
      </c>
      <c r="L1073" s="241"/>
      <c r="M1073" s="242" t="s">
        <v>19</v>
      </c>
      <c r="N1073" s="243" t="s">
        <v>43</v>
      </c>
      <c r="O1073" s="67"/>
      <c r="P1073" s="191">
        <f>O1073*H1073</f>
        <v>0</v>
      </c>
      <c r="Q1073" s="191">
        <v>0</v>
      </c>
      <c r="R1073" s="191">
        <f>Q1073*H1073</f>
        <v>0</v>
      </c>
      <c r="S1073" s="191">
        <v>0</v>
      </c>
      <c r="T1073" s="192">
        <f>S1073*H1073</f>
        <v>0</v>
      </c>
      <c r="U1073" s="37"/>
      <c r="V1073" s="37"/>
      <c r="W1073" s="37"/>
      <c r="X1073" s="37"/>
      <c r="Y1073" s="37"/>
      <c r="Z1073" s="37"/>
      <c r="AA1073" s="37"/>
      <c r="AB1073" s="37"/>
      <c r="AC1073" s="37"/>
      <c r="AD1073" s="37"/>
      <c r="AE1073" s="37"/>
      <c r="AR1073" s="193" t="s">
        <v>279</v>
      </c>
      <c r="AT1073" s="193" t="s">
        <v>295</v>
      </c>
      <c r="AU1073" s="193" t="s">
        <v>82</v>
      </c>
      <c r="AY1073" s="20" t="s">
        <v>221</v>
      </c>
      <c r="BE1073" s="194">
        <f>IF(N1073="základní",J1073,0)</f>
        <v>0</v>
      </c>
      <c r="BF1073" s="194">
        <f>IF(N1073="snížená",J1073,0)</f>
        <v>0</v>
      </c>
      <c r="BG1073" s="194">
        <f>IF(N1073="zákl. přenesená",J1073,0)</f>
        <v>0</v>
      </c>
      <c r="BH1073" s="194">
        <f>IF(N1073="sníž. přenesená",J1073,0)</f>
        <v>0</v>
      </c>
      <c r="BI1073" s="194">
        <f>IF(N1073="nulová",J1073,0)</f>
        <v>0</v>
      </c>
      <c r="BJ1073" s="20" t="s">
        <v>80</v>
      </c>
      <c r="BK1073" s="194">
        <f>ROUND(I1073*H1073,2)</f>
        <v>0</v>
      </c>
      <c r="BL1073" s="20" t="s">
        <v>228</v>
      </c>
      <c r="BM1073" s="193" t="s">
        <v>1436</v>
      </c>
    </row>
    <row r="1074" spans="1:65" s="2" customFormat="1" ht="19.5">
      <c r="A1074" s="37"/>
      <c r="B1074" s="38"/>
      <c r="C1074" s="39"/>
      <c r="D1074" s="195" t="s">
        <v>230</v>
      </c>
      <c r="E1074" s="39"/>
      <c r="F1074" s="196" t="s">
        <v>1435</v>
      </c>
      <c r="G1074" s="39"/>
      <c r="H1074" s="39"/>
      <c r="I1074" s="197"/>
      <c r="J1074" s="39"/>
      <c r="K1074" s="39"/>
      <c r="L1074" s="42"/>
      <c r="M1074" s="198"/>
      <c r="N1074" s="199"/>
      <c r="O1074" s="67"/>
      <c r="P1074" s="67"/>
      <c r="Q1074" s="67"/>
      <c r="R1074" s="67"/>
      <c r="S1074" s="67"/>
      <c r="T1074" s="68"/>
      <c r="U1074" s="37"/>
      <c r="V1074" s="37"/>
      <c r="W1074" s="37"/>
      <c r="X1074" s="37"/>
      <c r="Y1074" s="37"/>
      <c r="Z1074" s="37"/>
      <c r="AA1074" s="37"/>
      <c r="AB1074" s="37"/>
      <c r="AC1074" s="37"/>
      <c r="AD1074" s="37"/>
      <c r="AE1074" s="37"/>
      <c r="AT1074" s="20" t="s">
        <v>230</v>
      </c>
      <c r="AU1074" s="20" t="s">
        <v>82</v>
      </c>
    </row>
    <row r="1075" spans="1:65" s="2" customFormat="1" ht="24.2" customHeight="1">
      <c r="A1075" s="37"/>
      <c r="B1075" s="38"/>
      <c r="C1075" s="182" t="s">
        <v>1437</v>
      </c>
      <c r="D1075" s="182" t="s">
        <v>223</v>
      </c>
      <c r="E1075" s="183" t="s">
        <v>1438</v>
      </c>
      <c r="F1075" s="184" t="s">
        <v>1439</v>
      </c>
      <c r="G1075" s="185" t="s">
        <v>336</v>
      </c>
      <c r="H1075" s="186">
        <v>2</v>
      </c>
      <c r="I1075" s="187"/>
      <c r="J1075" s="188">
        <f>ROUND(I1075*H1075,2)</f>
        <v>0</v>
      </c>
      <c r="K1075" s="184" t="s">
        <v>227</v>
      </c>
      <c r="L1075" s="42"/>
      <c r="M1075" s="189" t="s">
        <v>19</v>
      </c>
      <c r="N1075" s="190" t="s">
        <v>43</v>
      </c>
      <c r="O1075" s="67"/>
      <c r="P1075" s="191">
        <f>O1075*H1075</f>
        <v>0</v>
      </c>
      <c r="Q1075" s="191">
        <v>0</v>
      </c>
      <c r="R1075" s="191">
        <f>Q1075*H1075</f>
        <v>0</v>
      </c>
      <c r="S1075" s="191">
        <v>0</v>
      </c>
      <c r="T1075" s="192">
        <f>S1075*H1075</f>
        <v>0</v>
      </c>
      <c r="U1075" s="37"/>
      <c r="V1075" s="37"/>
      <c r="W1075" s="37"/>
      <c r="X1075" s="37"/>
      <c r="Y1075" s="37"/>
      <c r="Z1075" s="37"/>
      <c r="AA1075" s="37"/>
      <c r="AB1075" s="37"/>
      <c r="AC1075" s="37"/>
      <c r="AD1075" s="37"/>
      <c r="AE1075" s="37"/>
      <c r="AR1075" s="193" t="s">
        <v>341</v>
      </c>
      <c r="AT1075" s="193" t="s">
        <v>223</v>
      </c>
      <c r="AU1075" s="193" t="s">
        <v>82</v>
      </c>
      <c r="AY1075" s="20" t="s">
        <v>221</v>
      </c>
      <c r="BE1075" s="194">
        <f>IF(N1075="základní",J1075,0)</f>
        <v>0</v>
      </c>
      <c r="BF1075" s="194">
        <f>IF(N1075="snížená",J1075,0)</f>
        <v>0</v>
      </c>
      <c r="BG1075" s="194">
        <f>IF(N1075="zákl. přenesená",J1075,0)</f>
        <v>0</v>
      </c>
      <c r="BH1075" s="194">
        <f>IF(N1075="sníž. přenesená",J1075,0)</f>
        <v>0</v>
      </c>
      <c r="BI1075" s="194">
        <f>IF(N1075="nulová",J1075,0)</f>
        <v>0</v>
      </c>
      <c r="BJ1075" s="20" t="s">
        <v>80</v>
      </c>
      <c r="BK1075" s="194">
        <f>ROUND(I1075*H1075,2)</f>
        <v>0</v>
      </c>
      <c r="BL1075" s="20" t="s">
        <v>341</v>
      </c>
      <c r="BM1075" s="193" t="s">
        <v>1440</v>
      </c>
    </row>
    <row r="1076" spans="1:65" s="2" customFormat="1" ht="19.5">
      <c r="A1076" s="37"/>
      <c r="B1076" s="38"/>
      <c r="C1076" s="39"/>
      <c r="D1076" s="195" t="s">
        <v>230</v>
      </c>
      <c r="E1076" s="39"/>
      <c r="F1076" s="196" t="s">
        <v>1441</v>
      </c>
      <c r="G1076" s="39"/>
      <c r="H1076" s="39"/>
      <c r="I1076" s="197"/>
      <c r="J1076" s="39"/>
      <c r="K1076" s="39"/>
      <c r="L1076" s="42"/>
      <c r="M1076" s="198"/>
      <c r="N1076" s="199"/>
      <c r="O1076" s="67"/>
      <c r="P1076" s="67"/>
      <c r="Q1076" s="67"/>
      <c r="R1076" s="67"/>
      <c r="S1076" s="67"/>
      <c r="T1076" s="68"/>
      <c r="U1076" s="37"/>
      <c r="V1076" s="37"/>
      <c r="W1076" s="37"/>
      <c r="X1076" s="37"/>
      <c r="Y1076" s="37"/>
      <c r="Z1076" s="37"/>
      <c r="AA1076" s="37"/>
      <c r="AB1076" s="37"/>
      <c r="AC1076" s="37"/>
      <c r="AD1076" s="37"/>
      <c r="AE1076" s="37"/>
      <c r="AT1076" s="20" t="s">
        <v>230</v>
      </c>
      <c r="AU1076" s="20" t="s">
        <v>82</v>
      </c>
    </row>
    <row r="1077" spans="1:65" s="2" customFormat="1">
      <c r="A1077" s="37"/>
      <c r="B1077" s="38"/>
      <c r="C1077" s="39"/>
      <c r="D1077" s="200" t="s">
        <v>232</v>
      </c>
      <c r="E1077" s="39"/>
      <c r="F1077" s="201" t="s">
        <v>1442</v>
      </c>
      <c r="G1077" s="39"/>
      <c r="H1077" s="39"/>
      <c r="I1077" s="197"/>
      <c r="J1077" s="39"/>
      <c r="K1077" s="39"/>
      <c r="L1077" s="42"/>
      <c r="M1077" s="198"/>
      <c r="N1077" s="199"/>
      <c r="O1077" s="67"/>
      <c r="P1077" s="67"/>
      <c r="Q1077" s="67"/>
      <c r="R1077" s="67"/>
      <c r="S1077" s="67"/>
      <c r="T1077" s="68"/>
      <c r="U1077" s="37"/>
      <c r="V1077" s="37"/>
      <c r="W1077" s="37"/>
      <c r="X1077" s="37"/>
      <c r="Y1077" s="37"/>
      <c r="Z1077" s="37"/>
      <c r="AA1077" s="37"/>
      <c r="AB1077" s="37"/>
      <c r="AC1077" s="37"/>
      <c r="AD1077" s="37"/>
      <c r="AE1077" s="37"/>
      <c r="AT1077" s="20" t="s">
        <v>232</v>
      </c>
      <c r="AU1077" s="20" t="s">
        <v>82</v>
      </c>
    </row>
    <row r="1078" spans="1:65" s="13" customFormat="1">
      <c r="B1078" s="202"/>
      <c r="C1078" s="203"/>
      <c r="D1078" s="195" t="s">
        <v>234</v>
      </c>
      <c r="E1078" s="204" t="s">
        <v>19</v>
      </c>
      <c r="F1078" s="205" t="s">
        <v>1443</v>
      </c>
      <c r="G1078" s="203"/>
      <c r="H1078" s="206">
        <v>2</v>
      </c>
      <c r="I1078" s="207"/>
      <c r="J1078" s="203"/>
      <c r="K1078" s="203"/>
      <c r="L1078" s="208"/>
      <c r="M1078" s="209"/>
      <c r="N1078" s="210"/>
      <c r="O1078" s="210"/>
      <c r="P1078" s="210"/>
      <c r="Q1078" s="210"/>
      <c r="R1078" s="210"/>
      <c r="S1078" s="210"/>
      <c r="T1078" s="211"/>
      <c r="AT1078" s="212" t="s">
        <v>234</v>
      </c>
      <c r="AU1078" s="212" t="s">
        <v>82</v>
      </c>
      <c r="AV1078" s="13" t="s">
        <v>82</v>
      </c>
      <c r="AW1078" s="13" t="s">
        <v>33</v>
      </c>
      <c r="AX1078" s="13" t="s">
        <v>72</v>
      </c>
      <c r="AY1078" s="212" t="s">
        <v>221</v>
      </c>
    </row>
    <row r="1079" spans="1:65" s="15" customFormat="1">
      <c r="B1079" s="223"/>
      <c r="C1079" s="224"/>
      <c r="D1079" s="195" t="s">
        <v>234</v>
      </c>
      <c r="E1079" s="225" t="s">
        <v>19</v>
      </c>
      <c r="F1079" s="226" t="s">
        <v>243</v>
      </c>
      <c r="G1079" s="224"/>
      <c r="H1079" s="227">
        <v>2</v>
      </c>
      <c r="I1079" s="228"/>
      <c r="J1079" s="224"/>
      <c r="K1079" s="224"/>
      <c r="L1079" s="229"/>
      <c r="M1079" s="230"/>
      <c r="N1079" s="231"/>
      <c r="O1079" s="231"/>
      <c r="P1079" s="231"/>
      <c r="Q1079" s="231"/>
      <c r="R1079" s="231"/>
      <c r="S1079" s="231"/>
      <c r="T1079" s="232"/>
      <c r="AT1079" s="233" t="s">
        <v>234</v>
      </c>
      <c r="AU1079" s="233" t="s">
        <v>82</v>
      </c>
      <c r="AV1079" s="15" t="s">
        <v>228</v>
      </c>
      <c r="AW1079" s="15" t="s">
        <v>33</v>
      </c>
      <c r="AX1079" s="15" t="s">
        <v>80</v>
      </c>
      <c r="AY1079" s="233" t="s">
        <v>221</v>
      </c>
    </row>
    <row r="1080" spans="1:65" s="2" customFormat="1" ht="44.25" customHeight="1">
      <c r="A1080" s="37"/>
      <c r="B1080" s="38"/>
      <c r="C1080" s="234" t="s">
        <v>1444</v>
      </c>
      <c r="D1080" s="234" t="s">
        <v>295</v>
      </c>
      <c r="E1080" s="235" t="s">
        <v>1445</v>
      </c>
      <c r="F1080" s="236" t="s">
        <v>1446</v>
      </c>
      <c r="G1080" s="237" t="s">
        <v>336</v>
      </c>
      <c r="H1080" s="238">
        <v>2</v>
      </c>
      <c r="I1080" s="239"/>
      <c r="J1080" s="240">
        <f>ROUND(I1080*H1080,2)</f>
        <v>0</v>
      </c>
      <c r="K1080" s="236" t="s">
        <v>632</v>
      </c>
      <c r="L1080" s="241"/>
      <c r="M1080" s="242" t="s">
        <v>19</v>
      </c>
      <c r="N1080" s="243" t="s">
        <v>43</v>
      </c>
      <c r="O1080" s="67"/>
      <c r="P1080" s="191">
        <f>O1080*H1080</f>
        <v>0</v>
      </c>
      <c r="Q1080" s="191">
        <v>0</v>
      </c>
      <c r="R1080" s="191">
        <f>Q1080*H1080</f>
        <v>0</v>
      </c>
      <c r="S1080" s="191">
        <v>0</v>
      </c>
      <c r="T1080" s="192">
        <f>S1080*H1080</f>
        <v>0</v>
      </c>
      <c r="U1080" s="37"/>
      <c r="V1080" s="37"/>
      <c r="W1080" s="37"/>
      <c r="X1080" s="37"/>
      <c r="Y1080" s="37"/>
      <c r="Z1080" s="37"/>
      <c r="AA1080" s="37"/>
      <c r="AB1080" s="37"/>
      <c r="AC1080" s="37"/>
      <c r="AD1080" s="37"/>
      <c r="AE1080" s="37"/>
      <c r="AR1080" s="193" t="s">
        <v>279</v>
      </c>
      <c r="AT1080" s="193" t="s">
        <v>295</v>
      </c>
      <c r="AU1080" s="193" t="s">
        <v>82</v>
      </c>
      <c r="AY1080" s="20" t="s">
        <v>221</v>
      </c>
      <c r="BE1080" s="194">
        <f>IF(N1080="základní",J1080,0)</f>
        <v>0</v>
      </c>
      <c r="BF1080" s="194">
        <f>IF(N1080="snížená",J1080,0)</f>
        <v>0</v>
      </c>
      <c r="BG1080" s="194">
        <f>IF(N1080="zákl. přenesená",J1080,0)</f>
        <v>0</v>
      </c>
      <c r="BH1080" s="194">
        <f>IF(N1080="sníž. přenesená",J1080,0)</f>
        <v>0</v>
      </c>
      <c r="BI1080" s="194">
        <f>IF(N1080="nulová",J1080,0)</f>
        <v>0</v>
      </c>
      <c r="BJ1080" s="20" t="s">
        <v>80</v>
      </c>
      <c r="BK1080" s="194">
        <f>ROUND(I1080*H1080,2)</f>
        <v>0</v>
      </c>
      <c r="BL1080" s="20" t="s">
        <v>228</v>
      </c>
      <c r="BM1080" s="193" t="s">
        <v>1447</v>
      </c>
    </row>
    <row r="1081" spans="1:65" s="2" customFormat="1" ht="29.25">
      <c r="A1081" s="37"/>
      <c r="B1081" s="38"/>
      <c r="C1081" s="39"/>
      <c r="D1081" s="195" t="s">
        <v>230</v>
      </c>
      <c r="E1081" s="39"/>
      <c r="F1081" s="196" t="s">
        <v>1446</v>
      </c>
      <c r="G1081" s="39"/>
      <c r="H1081" s="39"/>
      <c r="I1081" s="197"/>
      <c r="J1081" s="39"/>
      <c r="K1081" s="39"/>
      <c r="L1081" s="42"/>
      <c r="M1081" s="198"/>
      <c r="N1081" s="199"/>
      <c r="O1081" s="67"/>
      <c r="P1081" s="67"/>
      <c r="Q1081" s="67"/>
      <c r="R1081" s="67"/>
      <c r="S1081" s="67"/>
      <c r="T1081" s="68"/>
      <c r="U1081" s="37"/>
      <c r="V1081" s="37"/>
      <c r="W1081" s="37"/>
      <c r="X1081" s="37"/>
      <c r="Y1081" s="37"/>
      <c r="Z1081" s="37"/>
      <c r="AA1081" s="37"/>
      <c r="AB1081" s="37"/>
      <c r="AC1081" s="37"/>
      <c r="AD1081" s="37"/>
      <c r="AE1081" s="37"/>
      <c r="AT1081" s="20" t="s">
        <v>230</v>
      </c>
      <c r="AU1081" s="20" t="s">
        <v>82</v>
      </c>
    </row>
    <row r="1082" spans="1:65" s="2" customFormat="1" ht="24.2" customHeight="1">
      <c r="A1082" s="37"/>
      <c r="B1082" s="38"/>
      <c r="C1082" s="182" t="s">
        <v>1448</v>
      </c>
      <c r="D1082" s="182" t="s">
        <v>223</v>
      </c>
      <c r="E1082" s="183" t="s">
        <v>1449</v>
      </c>
      <c r="F1082" s="184" t="s">
        <v>1450</v>
      </c>
      <c r="G1082" s="185" t="s">
        <v>336</v>
      </c>
      <c r="H1082" s="186">
        <v>2</v>
      </c>
      <c r="I1082" s="187"/>
      <c r="J1082" s="188">
        <f>ROUND(I1082*H1082,2)</f>
        <v>0</v>
      </c>
      <c r="K1082" s="184" t="s">
        <v>227</v>
      </c>
      <c r="L1082" s="42"/>
      <c r="M1082" s="189" t="s">
        <v>19</v>
      </c>
      <c r="N1082" s="190" t="s">
        <v>43</v>
      </c>
      <c r="O1082" s="67"/>
      <c r="P1082" s="191">
        <f>O1082*H1082</f>
        <v>0</v>
      </c>
      <c r="Q1082" s="191">
        <v>0</v>
      </c>
      <c r="R1082" s="191">
        <f>Q1082*H1082</f>
        <v>0</v>
      </c>
      <c r="S1082" s="191">
        <v>0</v>
      </c>
      <c r="T1082" s="192">
        <f>S1082*H1082</f>
        <v>0</v>
      </c>
      <c r="U1082" s="37"/>
      <c r="V1082" s="37"/>
      <c r="W1082" s="37"/>
      <c r="X1082" s="37"/>
      <c r="Y1082" s="37"/>
      <c r="Z1082" s="37"/>
      <c r="AA1082" s="37"/>
      <c r="AB1082" s="37"/>
      <c r="AC1082" s="37"/>
      <c r="AD1082" s="37"/>
      <c r="AE1082" s="37"/>
      <c r="AR1082" s="193" t="s">
        <v>341</v>
      </c>
      <c r="AT1082" s="193" t="s">
        <v>223</v>
      </c>
      <c r="AU1082" s="193" t="s">
        <v>82</v>
      </c>
      <c r="AY1082" s="20" t="s">
        <v>221</v>
      </c>
      <c r="BE1082" s="194">
        <f>IF(N1082="základní",J1082,0)</f>
        <v>0</v>
      </c>
      <c r="BF1082" s="194">
        <f>IF(N1082="snížená",J1082,0)</f>
        <v>0</v>
      </c>
      <c r="BG1082" s="194">
        <f>IF(N1082="zákl. přenesená",J1082,0)</f>
        <v>0</v>
      </c>
      <c r="BH1082" s="194">
        <f>IF(N1082="sníž. přenesená",J1082,0)</f>
        <v>0</v>
      </c>
      <c r="BI1082" s="194">
        <f>IF(N1082="nulová",J1082,0)</f>
        <v>0</v>
      </c>
      <c r="BJ1082" s="20" t="s">
        <v>80</v>
      </c>
      <c r="BK1082" s="194">
        <f>ROUND(I1082*H1082,2)</f>
        <v>0</v>
      </c>
      <c r="BL1082" s="20" t="s">
        <v>341</v>
      </c>
      <c r="BM1082" s="193" t="s">
        <v>1451</v>
      </c>
    </row>
    <row r="1083" spans="1:65" s="2" customFormat="1" ht="29.25">
      <c r="A1083" s="37"/>
      <c r="B1083" s="38"/>
      <c r="C1083" s="39"/>
      <c r="D1083" s="195" t="s">
        <v>230</v>
      </c>
      <c r="E1083" s="39"/>
      <c r="F1083" s="196" t="s">
        <v>1452</v>
      </c>
      <c r="G1083" s="39"/>
      <c r="H1083" s="39"/>
      <c r="I1083" s="197"/>
      <c r="J1083" s="39"/>
      <c r="K1083" s="39"/>
      <c r="L1083" s="42"/>
      <c r="M1083" s="198"/>
      <c r="N1083" s="199"/>
      <c r="O1083" s="67"/>
      <c r="P1083" s="67"/>
      <c r="Q1083" s="67"/>
      <c r="R1083" s="67"/>
      <c r="S1083" s="67"/>
      <c r="T1083" s="68"/>
      <c r="U1083" s="37"/>
      <c r="V1083" s="37"/>
      <c r="W1083" s="37"/>
      <c r="X1083" s="37"/>
      <c r="Y1083" s="37"/>
      <c r="Z1083" s="37"/>
      <c r="AA1083" s="37"/>
      <c r="AB1083" s="37"/>
      <c r="AC1083" s="37"/>
      <c r="AD1083" s="37"/>
      <c r="AE1083" s="37"/>
      <c r="AT1083" s="20" t="s">
        <v>230</v>
      </c>
      <c r="AU1083" s="20" t="s">
        <v>82</v>
      </c>
    </row>
    <row r="1084" spans="1:65" s="2" customFormat="1">
      <c r="A1084" s="37"/>
      <c r="B1084" s="38"/>
      <c r="C1084" s="39"/>
      <c r="D1084" s="200" t="s">
        <v>232</v>
      </c>
      <c r="E1084" s="39"/>
      <c r="F1084" s="201" t="s">
        <v>1453</v>
      </c>
      <c r="G1084" s="39"/>
      <c r="H1084" s="39"/>
      <c r="I1084" s="197"/>
      <c r="J1084" s="39"/>
      <c r="K1084" s="39"/>
      <c r="L1084" s="42"/>
      <c r="M1084" s="198"/>
      <c r="N1084" s="199"/>
      <c r="O1084" s="67"/>
      <c r="P1084" s="67"/>
      <c r="Q1084" s="67"/>
      <c r="R1084" s="67"/>
      <c r="S1084" s="67"/>
      <c r="T1084" s="68"/>
      <c r="U1084" s="37"/>
      <c r="V1084" s="37"/>
      <c r="W1084" s="37"/>
      <c r="X1084" s="37"/>
      <c r="Y1084" s="37"/>
      <c r="Z1084" s="37"/>
      <c r="AA1084" s="37"/>
      <c r="AB1084" s="37"/>
      <c r="AC1084" s="37"/>
      <c r="AD1084" s="37"/>
      <c r="AE1084" s="37"/>
      <c r="AT1084" s="20" t="s">
        <v>232</v>
      </c>
      <c r="AU1084" s="20" t="s">
        <v>82</v>
      </c>
    </row>
    <row r="1085" spans="1:65" s="13" customFormat="1">
      <c r="B1085" s="202"/>
      <c r="C1085" s="203"/>
      <c r="D1085" s="195" t="s">
        <v>234</v>
      </c>
      <c r="E1085" s="204" t="s">
        <v>19</v>
      </c>
      <c r="F1085" s="205" t="s">
        <v>1415</v>
      </c>
      <c r="G1085" s="203"/>
      <c r="H1085" s="206">
        <v>2</v>
      </c>
      <c r="I1085" s="207"/>
      <c r="J1085" s="203"/>
      <c r="K1085" s="203"/>
      <c r="L1085" s="208"/>
      <c r="M1085" s="209"/>
      <c r="N1085" s="210"/>
      <c r="O1085" s="210"/>
      <c r="P1085" s="210"/>
      <c r="Q1085" s="210"/>
      <c r="R1085" s="210"/>
      <c r="S1085" s="210"/>
      <c r="T1085" s="211"/>
      <c r="AT1085" s="212" t="s">
        <v>234</v>
      </c>
      <c r="AU1085" s="212" t="s">
        <v>82</v>
      </c>
      <c r="AV1085" s="13" t="s">
        <v>82</v>
      </c>
      <c r="AW1085" s="13" t="s">
        <v>33</v>
      </c>
      <c r="AX1085" s="13" t="s">
        <v>72</v>
      </c>
      <c r="AY1085" s="212" t="s">
        <v>221</v>
      </c>
    </row>
    <row r="1086" spans="1:65" s="15" customFormat="1">
      <c r="B1086" s="223"/>
      <c r="C1086" s="224"/>
      <c r="D1086" s="195" t="s">
        <v>234</v>
      </c>
      <c r="E1086" s="225" t="s">
        <v>19</v>
      </c>
      <c r="F1086" s="226" t="s">
        <v>243</v>
      </c>
      <c r="G1086" s="224"/>
      <c r="H1086" s="227">
        <v>2</v>
      </c>
      <c r="I1086" s="228"/>
      <c r="J1086" s="224"/>
      <c r="K1086" s="224"/>
      <c r="L1086" s="229"/>
      <c r="M1086" s="230"/>
      <c r="N1086" s="231"/>
      <c r="O1086" s="231"/>
      <c r="P1086" s="231"/>
      <c r="Q1086" s="231"/>
      <c r="R1086" s="231"/>
      <c r="S1086" s="231"/>
      <c r="T1086" s="232"/>
      <c r="AT1086" s="233" t="s">
        <v>234</v>
      </c>
      <c r="AU1086" s="233" t="s">
        <v>82</v>
      </c>
      <c r="AV1086" s="15" t="s">
        <v>228</v>
      </c>
      <c r="AW1086" s="15" t="s">
        <v>33</v>
      </c>
      <c r="AX1086" s="15" t="s">
        <v>80</v>
      </c>
      <c r="AY1086" s="233" t="s">
        <v>221</v>
      </c>
    </row>
    <row r="1087" spans="1:65" s="2" customFormat="1" ht="49.15" customHeight="1">
      <c r="A1087" s="37"/>
      <c r="B1087" s="38"/>
      <c r="C1087" s="234" t="s">
        <v>1454</v>
      </c>
      <c r="D1087" s="234" t="s">
        <v>295</v>
      </c>
      <c r="E1087" s="235" t="s">
        <v>1455</v>
      </c>
      <c r="F1087" s="236" t="s">
        <v>1456</v>
      </c>
      <c r="G1087" s="237" t="s">
        <v>336</v>
      </c>
      <c r="H1087" s="238">
        <v>2</v>
      </c>
      <c r="I1087" s="239"/>
      <c r="J1087" s="240">
        <f>ROUND(I1087*H1087,2)</f>
        <v>0</v>
      </c>
      <c r="K1087" s="236" t="s">
        <v>632</v>
      </c>
      <c r="L1087" s="241"/>
      <c r="M1087" s="242" t="s">
        <v>19</v>
      </c>
      <c r="N1087" s="243" t="s">
        <v>43</v>
      </c>
      <c r="O1087" s="67"/>
      <c r="P1087" s="191">
        <f>O1087*H1087</f>
        <v>0</v>
      </c>
      <c r="Q1087" s="191">
        <v>0</v>
      </c>
      <c r="R1087" s="191">
        <f>Q1087*H1087</f>
        <v>0</v>
      </c>
      <c r="S1087" s="191">
        <v>0</v>
      </c>
      <c r="T1087" s="192">
        <f>S1087*H1087</f>
        <v>0</v>
      </c>
      <c r="U1087" s="37"/>
      <c r="V1087" s="37"/>
      <c r="W1087" s="37"/>
      <c r="X1087" s="37"/>
      <c r="Y1087" s="37"/>
      <c r="Z1087" s="37"/>
      <c r="AA1087" s="37"/>
      <c r="AB1087" s="37"/>
      <c r="AC1087" s="37"/>
      <c r="AD1087" s="37"/>
      <c r="AE1087" s="37"/>
      <c r="AR1087" s="193" t="s">
        <v>279</v>
      </c>
      <c r="AT1087" s="193" t="s">
        <v>295</v>
      </c>
      <c r="AU1087" s="193" t="s">
        <v>82</v>
      </c>
      <c r="AY1087" s="20" t="s">
        <v>221</v>
      </c>
      <c r="BE1087" s="194">
        <f>IF(N1087="základní",J1087,0)</f>
        <v>0</v>
      </c>
      <c r="BF1087" s="194">
        <f>IF(N1087="snížená",J1087,0)</f>
        <v>0</v>
      </c>
      <c r="BG1087" s="194">
        <f>IF(N1087="zákl. přenesená",J1087,0)</f>
        <v>0</v>
      </c>
      <c r="BH1087" s="194">
        <f>IF(N1087="sníž. přenesená",J1087,0)</f>
        <v>0</v>
      </c>
      <c r="BI1087" s="194">
        <f>IF(N1087="nulová",J1087,0)</f>
        <v>0</v>
      </c>
      <c r="BJ1087" s="20" t="s">
        <v>80</v>
      </c>
      <c r="BK1087" s="194">
        <f>ROUND(I1087*H1087,2)</f>
        <v>0</v>
      </c>
      <c r="BL1087" s="20" t="s">
        <v>228</v>
      </c>
      <c r="BM1087" s="193" t="s">
        <v>1457</v>
      </c>
    </row>
    <row r="1088" spans="1:65" s="2" customFormat="1" ht="29.25">
      <c r="A1088" s="37"/>
      <c r="B1088" s="38"/>
      <c r="C1088" s="39"/>
      <c r="D1088" s="195" t="s">
        <v>230</v>
      </c>
      <c r="E1088" s="39"/>
      <c r="F1088" s="196" t="s">
        <v>1456</v>
      </c>
      <c r="G1088" s="39"/>
      <c r="H1088" s="39"/>
      <c r="I1088" s="197"/>
      <c r="J1088" s="39"/>
      <c r="K1088" s="39"/>
      <c r="L1088" s="42"/>
      <c r="M1088" s="198"/>
      <c r="N1088" s="199"/>
      <c r="O1088" s="67"/>
      <c r="P1088" s="67"/>
      <c r="Q1088" s="67"/>
      <c r="R1088" s="67"/>
      <c r="S1088" s="67"/>
      <c r="T1088" s="68"/>
      <c r="U1088" s="37"/>
      <c r="V1088" s="37"/>
      <c r="W1088" s="37"/>
      <c r="X1088" s="37"/>
      <c r="Y1088" s="37"/>
      <c r="Z1088" s="37"/>
      <c r="AA1088" s="37"/>
      <c r="AB1088" s="37"/>
      <c r="AC1088" s="37"/>
      <c r="AD1088" s="37"/>
      <c r="AE1088" s="37"/>
      <c r="AT1088" s="20" t="s">
        <v>230</v>
      </c>
      <c r="AU1088" s="20" t="s">
        <v>82</v>
      </c>
    </row>
    <row r="1089" spans="1:65" s="2" customFormat="1" ht="24.2" customHeight="1">
      <c r="A1089" s="37"/>
      <c r="B1089" s="38"/>
      <c r="C1089" s="182" t="s">
        <v>1458</v>
      </c>
      <c r="D1089" s="182" t="s">
        <v>223</v>
      </c>
      <c r="E1089" s="183" t="s">
        <v>1459</v>
      </c>
      <c r="F1089" s="184" t="s">
        <v>1460</v>
      </c>
      <c r="G1089" s="185" t="s">
        <v>336</v>
      </c>
      <c r="H1089" s="186">
        <v>1</v>
      </c>
      <c r="I1089" s="187"/>
      <c r="J1089" s="188">
        <f>ROUND(I1089*H1089,2)</f>
        <v>0</v>
      </c>
      <c r="K1089" s="184" t="s">
        <v>227</v>
      </c>
      <c r="L1089" s="42"/>
      <c r="M1089" s="189" t="s">
        <v>19</v>
      </c>
      <c r="N1089" s="190" t="s">
        <v>43</v>
      </c>
      <c r="O1089" s="67"/>
      <c r="P1089" s="191">
        <f>O1089*H1089</f>
        <v>0</v>
      </c>
      <c r="Q1089" s="191">
        <v>0</v>
      </c>
      <c r="R1089" s="191">
        <f>Q1089*H1089</f>
        <v>0</v>
      </c>
      <c r="S1089" s="191">
        <v>0</v>
      </c>
      <c r="T1089" s="192">
        <f>S1089*H1089</f>
        <v>0</v>
      </c>
      <c r="U1089" s="37"/>
      <c r="V1089" s="37"/>
      <c r="W1089" s="37"/>
      <c r="X1089" s="37"/>
      <c r="Y1089" s="37"/>
      <c r="Z1089" s="37"/>
      <c r="AA1089" s="37"/>
      <c r="AB1089" s="37"/>
      <c r="AC1089" s="37"/>
      <c r="AD1089" s="37"/>
      <c r="AE1089" s="37"/>
      <c r="AR1089" s="193" t="s">
        <v>341</v>
      </c>
      <c r="AT1089" s="193" t="s">
        <v>223</v>
      </c>
      <c r="AU1089" s="193" t="s">
        <v>82</v>
      </c>
      <c r="AY1089" s="20" t="s">
        <v>221</v>
      </c>
      <c r="BE1089" s="194">
        <f>IF(N1089="základní",J1089,0)</f>
        <v>0</v>
      </c>
      <c r="BF1089" s="194">
        <f>IF(N1089="snížená",J1089,0)</f>
        <v>0</v>
      </c>
      <c r="BG1089" s="194">
        <f>IF(N1089="zákl. přenesená",J1089,0)</f>
        <v>0</v>
      </c>
      <c r="BH1089" s="194">
        <f>IF(N1089="sníž. přenesená",J1089,0)</f>
        <v>0</v>
      </c>
      <c r="BI1089" s="194">
        <f>IF(N1089="nulová",J1089,0)</f>
        <v>0</v>
      </c>
      <c r="BJ1089" s="20" t="s">
        <v>80</v>
      </c>
      <c r="BK1089" s="194">
        <f>ROUND(I1089*H1089,2)</f>
        <v>0</v>
      </c>
      <c r="BL1089" s="20" t="s">
        <v>341</v>
      </c>
      <c r="BM1089" s="193" t="s">
        <v>1461</v>
      </c>
    </row>
    <row r="1090" spans="1:65" s="2" customFormat="1" ht="19.5">
      <c r="A1090" s="37"/>
      <c r="B1090" s="38"/>
      <c r="C1090" s="39"/>
      <c r="D1090" s="195" t="s">
        <v>230</v>
      </c>
      <c r="E1090" s="39"/>
      <c r="F1090" s="196" t="s">
        <v>1462</v>
      </c>
      <c r="G1090" s="39"/>
      <c r="H1090" s="39"/>
      <c r="I1090" s="197"/>
      <c r="J1090" s="39"/>
      <c r="K1090" s="39"/>
      <c r="L1090" s="42"/>
      <c r="M1090" s="198"/>
      <c r="N1090" s="199"/>
      <c r="O1090" s="67"/>
      <c r="P1090" s="67"/>
      <c r="Q1090" s="67"/>
      <c r="R1090" s="67"/>
      <c r="S1090" s="67"/>
      <c r="T1090" s="68"/>
      <c r="U1090" s="37"/>
      <c r="V1090" s="37"/>
      <c r="W1090" s="37"/>
      <c r="X1090" s="37"/>
      <c r="Y1090" s="37"/>
      <c r="Z1090" s="37"/>
      <c r="AA1090" s="37"/>
      <c r="AB1090" s="37"/>
      <c r="AC1090" s="37"/>
      <c r="AD1090" s="37"/>
      <c r="AE1090" s="37"/>
      <c r="AT1090" s="20" t="s">
        <v>230</v>
      </c>
      <c r="AU1090" s="20" t="s">
        <v>82</v>
      </c>
    </row>
    <row r="1091" spans="1:65" s="2" customFormat="1">
      <c r="A1091" s="37"/>
      <c r="B1091" s="38"/>
      <c r="C1091" s="39"/>
      <c r="D1091" s="200" t="s">
        <v>232</v>
      </c>
      <c r="E1091" s="39"/>
      <c r="F1091" s="201" t="s">
        <v>1463</v>
      </c>
      <c r="G1091" s="39"/>
      <c r="H1091" s="39"/>
      <c r="I1091" s="197"/>
      <c r="J1091" s="39"/>
      <c r="K1091" s="39"/>
      <c r="L1091" s="42"/>
      <c r="M1091" s="198"/>
      <c r="N1091" s="199"/>
      <c r="O1091" s="67"/>
      <c r="P1091" s="67"/>
      <c r="Q1091" s="67"/>
      <c r="R1091" s="67"/>
      <c r="S1091" s="67"/>
      <c r="T1091" s="68"/>
      <c r="U1091" s="37"/>
      <c r="V1091" s="37"/>
      <c r="W1091" s="37"/>
      <c r="X1091" s="37"/>
      <c r="Y1091" s="37"/>
      <c r="Z1091" s="37"/>
      <c r="AA1091" s="37"/>
      <c r="AB1091" s="37"/>
      <c r="AC1091" s="37"/>
      <c r="AD1091" s="37"/>
      <c r="AE1091" s="37"/>
      <c r="AT1091" s="20" t="s">
        <v>232</v>
      </c>
      <c r="AU1091" s="20" t="s">
        <v>82</v>
      </c>
    </row>
    <row r="1092" spans="1:65" s="13" customFormat="1">
      <c r="B1092" s="202"/>
      <c r="C1092" s="203"/>
      <c r="D1092" s="195" t="s">
        <v>234</v>
      </c>
      <c r="E1092" s="204" t="s">
        <v>19</v>
      </c>
      <c r="F1092" s="205" t="s">
        <v>1464</v>
      </c>
      <c r="G1092" s="203"/>
      <c r="H1092" s="206">
        <v>1</v>
      </c>
      <c r="I1092" s="207"/>
      <c r="J1092" s="203"/>
      <c r="K1092" s="203"/>
      <c r="L1092" s="208"/>
      <c r="M1092" s="209"/>
      <c r="N1092" s="210"/>
      <c r="O1092" s="210"/>
      <c r="P1092" s="210"/>
      <c r="Q1092" s="210"/>
      <c r="R1092" s="210"/>
      <c r="S1092" s="210"/>
      <c r="T1092" s="211"/>
      <c r="AT1092" s="212" t="s">
        <v>234</v>
      </c>
      <c r="AU1092" s="212" t="s">
        <v>82</v>
      </c>
      <c r="AV1092" s="13" t="s">
        <v>82</v>
      </c>
      <c r="AW1092" s="13" t="s">
        <v>33</v>
      </c>
      <c r="AX1092" s="13" t="s">
        <v>72</v>
      </c>
      <c r="AY1092" s="212" t="s">
        <v>221</v>
      </c>
    </row>
    <row r="1093" spans="1:65" s="15" customFormat="1">
      <c r="B1093" s="223"/>
      <c r="C1093" s="224"/>
      <c r="D1093" s="195" t="s">
        <v>234</v>
      </c>
      <c r="E1093" s="225" t="s">
        <v>19</v>
      </c>
      <c r="F1093" s="226" t="s">
        <v>243</v>
      </c>
      <c r="G1093" s="224"/>
      <c r="H1093" s="227">
        <v>1</v>
      </c>
      <c r="I1093" s="228"/>
      <c r="J1093" s="224"/>
      <c r="K1093" s="224"/>
      <c r="L1093" s="229"/>
      <c r="M1093" s="230"/>
      <c r="N1093" s="231"/>
      <c r="O1093" s="231"/>
      <c r="P1093" s="231"/>
      <c r="Q1093" s="231"/>
      <c r="R1093" s="231"/>
      <c r="S1093" s="231"/>
      <c r="T1093" s="232"/>
      <c r="AT1093" s="233" t="s">
        <v>234</v>
      </c>
      <c r="AU1093" s="233" t="s">
        <v>82</v>
      </c>
      <c r="AV1093" s="15" t="s">
        <v>228</v>
      </c>
      <c r="AW1093" s="15" t="s">
        <v>33</v>
      </c>
      <c r="AX1093" s="15" t="s">
        <v>80</v>
      </c>
      <c r="AY1093" s="233" t="s">
        <v>221</v>
      </c>
    </row>
    <row r="1094" spans="1:65" s="2" customFormat="1" ht="49.15" customHeight="1">
      <c r="A1094" s="37"/>
      <c r="B1094" s="38"/>
      <c r="C1094" s="234" t="s">
        <v>1465</v>
      </c>
      <c r="D1094" s="234" t="s">
        <v>295</v>
      </c>
      <c r="E1094" s="235" t="s">
        <v>1466</v>
      </c>
      <c r="F1094" s="236" t="s">
        <v>1467</v>
      </c>
      <c r="G1094" s="237" t="s">
        <v>336</v>
      </c>
      <c r="H1094" s="238">
        <v>1</v>
      </c>
      <c r="I1094" s="239"/>
      <c r="J1094" s="240">
        <f>ROUND(I1094*H1094,2)</f>
        <v>0</v>
      </c>
      <c r="K1094" s="236" t="s">
        <v>632</v>
      </c>
      <c r="L1094" s="241"/>
      <c r="M1094" s="242" t="s">
        <v>19</v>
      </c>
      <c r="N1094" s="243" t="s">
        <v>43</v>
      </c>
      <c r="O1094" s="67"/>
      <c r="P1094" s="191">
        <f>O1094*H1094</f>
        <v>0</v>
      </c>
      <c r="Q1094" s="191">
        <v>0</v>
      </c>
      <c r="R1094" s="191">
        <f>Q1094*H1094</f>
        <v>0</v>
      </c>
      <c r="S1094" s="191">
        <v>0</v>
      </c>
      <c r="T1094" s="192">
        <f>S1094*H1094</f>
        <v>0</v>
      </c>
      <c r="U1094" s="37"/>
      <c r="V1094" s="37"/>
      <c r="W1094" s="37"/>
      <c r="X1094" s="37"/>
      <c r="Y1094" s="37"/>
      <c r="Z1094" s="37"/>
      <c r="AA1094" s="37"/>
      <c r="AB1094" s="37"/>
      <c r="AC1094" s="37"/>
      <c r="AD1094" s="37"/>
      <c r="AE1094" s="37"/>
      <c r="AR1094" s="193" t="s">
        <v>279</v>
      </c>
      <c r="AT1094" s="193" t="s">
        <v>295</v>
      </c>
      <c r="AU1094" s="193" t="s">
        <v>82</v>
      </c>
      <c r="AY1094" s="20" t="s">
        <v>221</v>
      </c>
      <c r="BE1094" s="194">
        <f>IF(N1094="základní",J1094,0)</f>
        <v>0</v>
      </c>
      <c r="BF1094" s="194">
        <f>IF(N1094="snížená",J1094,0)</f>
        <v>0</v>
      </c>
      <c r="BG1094" s="194">
        <f>IF(N1094="zákl. přenesená",J1094,0)</f>
        <v>0</v>
      </c>
      <c r="BH1094" s="194">
        <f>IF(N1094="sníž. přenesená",J1094,0)</f>
        <v>0</v>
      </c>
      <c r="BI1094" s="194">
        <f>IF(N1094="nulová",J1094,0)</f>
        <v>0</v>
      </c>
      <c r="BJ1094" s="20" t="s">
        <v>80</v>
      </c>
      <c r="BK1094" s="194">
        <f>ROUND(I1094*H1094,2)</f>
        <v>0</v>
      </c>
      <c r="BL1094" s="20" t="s">
        <v>228</v>
      </c>
      <c r="BM1094" s="193" t="s">
        <v>1468</v>
      </c>
    </row>
    <row r="1095" spans="1:65" s="2" customFormat="1" ht="29.25">
      <c r="A1095" s="37"/>
      <c r="B1095" s="38"/>
      <c r="C1095" s="39"/>
      <c r="D1095" s="195" t="s">
        <v>230</v>
      </c>
      <c r="E1095" s="39"/>
      <c r="F1095" s="196" t="s">
        <v>1467</v>
      </c>
      <c r="G1095" s="39"/>
      <c r="H1095" s="39"/>
      <c r="I1095" s="197"/>
      <c r="J1095" s="39"/>
      <c r="K1095" s="39"/>
      <c r="L1095" s="42"/>
      <c r="M1095" s="198"/>
      <c r="N1095" s="199"/>
      <c r="O1095" s="67"/>
      <c r="P1095" s="67"/>
      <c r="Q1095" s="67"/>
      <c r="R1095" s="67"/>
      <c r="S1095" s="67"/>
      <c r="T1095" s="68"/>
      <c r="U1095" s="37"/>
      <c r="V1095" s="37"/>
      <c r="W1095" s="37"/>
      <c r="X1095" s="37"/>
      <c r="Y1095" s="37"/>
      <c r="Z1095" s="37"/>
      <c r="AA1095" s="37"/>
      <c r="AB1095" s="37"/>
      <c r="AC1095" s="37"/>
      <c r="AD1095" s="37"/>
      <c r="AE1095" s="37"/>
      <c r="AT1095" s="20" t="s">
        <v>230</v>
      </c>
      <c r="AU1095" s="20" t="s">
        <v>82</v>
      </c>
    </row>
    <row r="1096" spans="1:65" s="2" customFormat="1" ht="24.2" customHeight="1">
      <c r="A1096" s="37"/>
      <c r="B1096" s="38"/>
      <c r="C1096" s="182" t="s">
        <v>1469</v>
      </c>
      <c r="D1096" s="182" t="s">
        <v>223</v>
      </c>
      <c r="E1096" s="183" t="s">
        <v>1470</v>
      </c>
      <c r="F1096" s="184" t="s">
        <v>1471</v>
      </c>
      <c r="G1096" s="185" t="s">
        <v>336</v>
      </c>
      <c r="H1096" s="186">
        <v>2</v>
      </c>
      <c r="I1096" s="187"/>
      <c r="J1096" s="188">
        <f>ROUND(I1096*H1096,2)</f>
        <v>0</v>
      </c>
      <c r="K1096" s="184" t="s">
        <v>227</v>
      </c>
      <c r="L1096" s="42"/>
      <c r="M1096" s="189" t="s">
        <v>19</v>
      </c>
      <c r="N1096" s="190" t="s">
        <v>43</v>
      </c>
      <c r="O1096" s="67"/>
      <c r="P1096" s="191">
        <f>O1096*H1096</f>
        <v>0</v>
      </c>
      <c r="Q1096" s="191">
        <v>0</v>
      </c>
      <c r="R1096" s="191">
        <f>Q1096*H1096</f>
        <v>0</v>
      </c>
      <c r="S1096" s="191">
        <v>0</v>
      </c>
      <c r="T1096" s="192">
        <f>S1096*H1096</f>
        <v>0</v>
      </c>
      <c r="U1096" s="37"/>
      <c r="V1096" s="37"/>
      <c r="W1096" s="37"/>
      <c r="X1096" s="37"/>
      <c r="Y1096" s="37"/>
      <c r="Z1096" s="37"/>
      <c r="AA1096" s="37"/>
      <c r="AB1096" s="37"/>
      <c r="AC1096" s="37"/>
      <c r="AD1096" s="37"/>
      <c r="AE1096" s="37"/>
      <c r="AR1096" s="193" t="s">
        <v>341</v>
      </c>
      <c r="AT1096" s="193" t="s">
        <v>223</v>
      </c>
      <c r="AU1096" s="193" t="s">
        <v>82</v>
      </c>
      <c r="AY1096" s="20" t="s">
        <v>221</v>
      </c>
      <c r="BE1096" s="194">
        <f>IF(N1096="základní",J1096,0)</f>
        <v>0</v>
      </c>
      <c r="BF1096" s="194">
        <f>IF(N1096="snížená",J1096,0)</f>
        <v>0</v>
      </c>
      <c r="BG1096" s="194">
        <f>IF(N1096="zákl. přenesená",J1096,0)</f>
        <v>0</v>
      </c>
      <c r="BH1096" s="194">
        <f>IF(N1096="sníž. přenesená",J1096,0)</f>
        <v>0</v>
      </c>
      <c r="BI1096" s="194">
        <f>IF(N1096="nulová",J1096,0)</f>
        <v>0</v>
      </c>
      <c r="BJ1096" s="20" t="s">
        <v>80</v>
      </c>
      <c r="BK1096" s="194">
        <f>ROUND(I1096*H1096,2)</f>
        <v>0</v>
      </c>
      <c r="BL1096" s="20" t="s">
        <v>341</v>
      </c>
      <c r="BM1096" s="193" t="s">
        <v>1472</v>
      </c>
    </row>
    <row r="1097" spans="1:65" s="2" customFormat="1" ht="29.25">
      <c r="A1097" s="37"/>
      <c r="B1097" s="38"/>
      <c r="C1097" s="39"/>
      <c r="D1097" s="195" t="s">
        <v>230</v>
      </c>
      <c r="E1097" s="39"/>
      <c r="F1097" s="196" t="s">
        <v>1473</v>
      </c>
      <c r="G1097" s="39"/>
      <c r="H1097" s="39"/>
      <c r="I1097" s="197"/>
      <c r="J1097" s="39"/>
      <c r="K1097" s="39"/>
      <c r="L1097" s="42"/>
      <c r="M1097" s="198"/>
      <c r="N1097" s="199"/>
      <c r="O1097" s="67"/>
      <c r="P1097" s="67"/>
      <c r="Q1097" s="67"/>
      <c r="R1097" s="67"/>
      <c r="S1097" s="67"/>
      <c r="T1097" s="68"/>
      <c r="U1097" s="37"/>
      <c r="V1097" s="37"/>
      <c r="W1097" s="37"/>
      <c r="X1097" s="37"/>
      <c r="Y1097" s="37"/>
      <c r="Z1097" s="37"/>
      <c r="AA1097" s="37"/>
      <c r="AB1097" s="37"/>
      <c r="AC1097" s="37"/>
      <c r="AD1097" s="37"/>
      <c r="AE1097" s="37"/>
      <c r="AT1097" s="20" t="s">
        <v>230</v>
      </c>
      <c r="AU1097" s="20" t="s">
        <v>82</v>
      </c>
    </row>
    <row r="1098" spans="1:65" s="2" customFormat="1">
      <c r="A1098" s="37"/>
      <c r="B1098" s="38"/>
      <c r="C1098" s="39"/>
      <c r="D1098" s="200" t="s">
        <v>232</v>
      </c>
      <c r="E1098" s="39"/>
      <c r="F1098" s="201" t="s">
        <v>1474</v>
      </c>
      <c r="G1098" s="39"/>
      <c r="H1098" s="39"/>
      <c r="I1098" s="197"/>
      <c r="J1098" s="39"/>
      <c r="K1098" s="39"/>
      <c r="L1098" s="42"/>
      <c r="M1098" s="198"/>
      <c r="N1098" s="199"/>
      <c r="O1098" s="67"/>
      <c r="P1098" s="67"/>
      <c r="Q1098" s="67"/>
      <c r="R1098" s="67"/>
      <c r="S1098" s="67"/>
      <c r="T1098" s="68"/>
      <c r="U1098" s="37"/>
      <c r="V1098" s="37"/>
      <c r="W1098" s="37"/>
      <c r="X1098" s="37"/>
      <c r="Y1098" s="37"/>
      <c r="Z1098" s="37"/>
      <c r="AA1098" s="37"/>
      <c r="AB1098" s="37"/>
      <c r="AC1098" s="37"/>
      <c r="AD1098" s="37"/>
      <c r="AE1098" s="37"/>
      <c r="AT1098" s="20" t="s">
        <v>232</v>
      </c>
      <c r="AU1098" s="20" t="s">
        <v>82</v>
      </c>
    </row>
    <row r="1099" spans="1:65" s="13" customFormat="1">
      <c r="B1099" s="202"/>
      <c r="C1099" s="203"/>
      <c r="D1099" s="195" t="s">
        <v>234</v>
      </c>
      <c r="E1099" s="204" t="s">
        <v>19</v>
      </c>
      <c r="F1099" s="205" t="s">
        <v>1291</v>
      </c>
      <c r="G1099" s="203"/>
      <c r="H1099" s="206">
        <v>2</v>
      </c>
      <c r="I1099" s="207"/>
      <c r="J1099" s="203"/>
      <c r="K1099" s="203"/>
      <c r="L1099" s="208"/>
      <c r="M1099" s="209"/>
      <c r="N1099" s="210"/>
      <c r="O1099" s="210"/>
      <c r="P1099" s="210"/>
      <c r="Q1099" s="210"/>
      <c r="R1099" s="210"/>
      <c r="S1099" s="210"/>
      <c r="T1099" s="211"/>
      <c r="AT1099" s="212" t="s">
        <v>234</v>
      </c>
      <c r="AU1099" s="212" t="s">
        <v>82</v>
      </c>
      <c r="AV1099" s="13" t="s">
        <v>82</v>
      </c>
      <c r="AW1099" s="13" t="s">
        <v>33</v>
      </c>
      <c r="AX1099" s="13" t="s">
        <v>72</v>
      </c>
      <c r="AY1099" s="212" t="s">
        <v>221</v>
      </c>
    </row>
    <row r="1100" spans="1:65" s="15" customFormat="1">
      <c r="B1100" s="223"/>
      <c r="C1100" s="224"/>
      <c r="D1100" s="195" t="s">
        <v>234</v>
      </c>
      <c r="E1100" s="225" t="s">
        <v>19</v>
      </c>
      <c r="F1100" s="226" t="s">
        <v>243</v>
      </c>
      <c r="G1100" s="224"/>
      <c r="H1100" s="227">
        <v>2</v>
      </c>
      <c r="I1100" s="228"/>
      <c r="J1100" s="224"/>
      <c r="K1100" s="224"/>
      <c r="L1100" s="229"/>
      <c r="M1100" s="230"/>
      <c r="N1100" s="231"/>
      <c r="O1100" s="231"/>
      <c r="P1100" s="231"/>
      <c r="Q1100" s="231"/>
      <c r="R1100" s="231"/>
      <c r="S1100" s="231"/>
      <c r="T1100" s="232"/>
      <c r="AT1100" s="233" t="s">
        <v>234</v>
      </c>
      <c r="AU1100" s="233" t="s">
        <v>82</v>
      </c>
      <c r="AV1100" s="15" t="s">
        <v>228</v>
      </c>
      <c r="AW1100" s="15" t="s">
        <v>33</v>
      </c>
      <c r="AX1100" s="15" t="s">
        <v>80</v>
      </c>
      <c r="AY1100" s="233" t="s">
        <v>221</v>
      </c>
    </row>
    <row r="1101" spans="1:65" s="2" customFormat="1" ht="44.25" customHeight="1">
      <c r="A1101" s="37"/>
      <c r="B1101" s="38"/>
      <c r="C1101" s="234" t="s">
        <v>1475</v>
      </c>
      <c r="D1101" s="234" t="s">
        <v>295</v>
      </c>
      <c r="E1101" s="235" t="s">
        <v>1476</v>
      </c>
      <c r="F1101" s="236" t="s">
        <v>1477</v>
      </c>
      <c r="G1101" s="237" t="s">
        <v>336</v>
      </c>
      <c r="H1101" s="238">
        <v>2</v>
      </c>
      <c r="I1101" s="239"/>
      <c r="J1101" s="240">
        <f>ROUND(I1101*H1101,2)</f>
        <v>0</v>
      </c>
      <c r="K1101" s="236" t="s">
        <v>632</v>
      </c>
      <c r="L1101" s="241"/>
      <c r="M1101" s="242" t="s">
        <v>19</v>
      </c>
      <c r="N1101" s="243" t="s">
        <v>43</v>
      </c>
      <c r="O1101" s="67"/>
      <c r="P1101" s="191">
        <f>O1101*H1101</f>
        <v>0</v>
      </c>
      <c r="Q1101" s="191">
        <v>0</v>
      </c>
      <c r="R1101" s="191">
        <f>Q1101*H1101</f>
        <v>0</v>
      </c>
      <c r="S1101" s="191">
        <v>0</v>
      </c>
      <c r="T1101" s="192">
        <f>S1101*H1101</f>
        <v>0</v>
      </c>
      <c r="U1101" s="37"/>
      <c r="V1101" s="37"/>
      <c r="W1101" s="37"/>
      <c r="X1101" s="37"/>
      <c r="Y1101" s="37"/>
      <c r="Z1101" s="37"/>
      <c r="AA1101" s="37"/>
      <c r="AB1101" s="37"/>
      <c r="AC1101" s="37"/>
      <c r="AD1101" s="37"/>
      <c r="AE1101" s="37"/>
      <c r="AR1101" s="193" t="s">
        <v>279</v>
      </c>
      <c r="AT1101" s="193" t="s">
        <v>295</v>
      </c>
      <c r="AU1101" s="193" t="s">
        <v>82</v>
      </c>
      <c r="AY1101" s="20" t="s">
        <v>221</v>
      </c>
      <c r="BE1101" s="194">
        <f>IF(N1101="základní",J1101,0)</f>
        <v>0</v>
      </c>
      <c r="BF1101" s="194">
        <f>IF(N1101="snížená",J1101,0)</f>
        <v>0</v>
      </c>
      <c r="BG1101" s="194">
        <f>IF(N1101="zákl. přenesená",J1101,0)</f>
        <v>0</v>
      </c>
      <c r="BH1101" s="194">
        <f>IF(N1101="sníž. přenesená",J1101,0)</f>
        <v>0</v>
      </c>
      <c r="BI1101" s="194">
        <f>IF(N1101="nulová",J1101,0)</f>
        <v>0</v>
      </c>
      <c r="BJ1101" s="20" t="s">
        <v>80</v>
      </c>
      <c r="BK1101" s="194">
        <f>ROUND(I1101*H1101,2)</f>
        <v>0</v>
      </c>
      <c r="BL1101" s="20" t="s">
        <v>228</v>
      </c>
      <c r="BM1101" s="193" t="s">
        <v>1478</v>
      </c>
    </row>
    <row r="1102" spans="1:65" s="2" customFormat="1" ht="29.25">
      <c r="A1102" s="37"/>
      <c r="B1102" s="38"/>
      <c r="C1102" s="39"/>
      <c r="D1102" s="195" t="s">
        <v>230</v>
      </c>
      <c r="E1102" s="39"/>
      <c r="F1102" s="196" t="s">
        <v>1477</v>
      </c>
      <c r="G1102" s="39"/>
      <c r="H1102" s="39"/>
      <c r="I1102" s="197"/>
      <c r="J1102" s="39"/>
      <c r="K1102" s="39"/>
      <c r="L1102" s="42"/>
      <c r="M1102" s="198"/>
      <c r="N1102" s="199"/>
      <c r="O1102" s="67"/>
      <c r="P1102" s="67"/>
      <c r="Q1102" s="67"/>
      <c r="R1102" s="67"/>
      <c r="S1102" s="67"/>
      <c r="T1102" s="68"/>
      <c r="U1102" s="37"/>
      <c r="V1102" s="37"/>
      <c r="W1102" s="37"/>
      <c r="X1102" s="37"/>
      <c r="Y1102" s="37"/>
      <c r="Z1102" s="37"/>
      <c r="AA1102" s="37"/>
      <c r="AB1102" s="37"/>
      <c r="AC1102" s="37"/>
      <c r="AD1102" s="37"/>
      <c r="AE1102" s="37"/>
      <c r="AT1102" s="20" t="s">
        <v>230</v>
      </c>
      <c r="AU1102" s="20" t="s">
        <v>82</v>
      </c>
    </row>
    <row r="1103" spans="1:65" s="2" customFormat="1" ht="24.2" customHeight="1">
      <c r="A1103" s="37"/>
      <c r="B1103" s="38"/>
      <c r="C1103" s="182" t="s">
        <v>1479</v>
      </c>
      <c r="D1103" s="182" t="s">
        <v>223</v>
      </c>
      <c r="E1103" s="183" t="s">
        <v>1480</v>
      </c>
      <c r="F1103" s="184" t="s">
        <v>1481</v>
      </c>
      <c r="G1103" s="185" t="s">
        <v>336</v>
      </c>
      <c r="H1103" s="186">
        <v>2</v>
      </c>
      <c r="I1103" s="187"/>
      <c r="J1103" s="188">
        <f>ROUND(I1103*H1103,2)</f>
        <v>0</v>
      </c>
      <c r="K1103" s="184" t="s">
        <v>227</v>
      </c>
      <c r="L1103" s="42"/>
      <c r="M1103" s="189" t="s">
        <v>19</v>
      </c>
      <c r="N1103" s="190" t="s">
        <v>43</v>
      </c>
      <c r="O1103" s="67"/>
      <c r="P1103" s="191">
        <f>O1103*H1103</f>
        <v>0</v>
      </c>
      <c r="Q1103" s="191">
        <v>9.3000000000000005E-4</v>
      </c>
      <c r="R1103" s="191">
        <f>Q1103*H1103</f>
        <v>1.8600000000000001E-3</v>
      </c>
      <c r="S1103" s="191">
        <v>0</v>
      </c>
      <c r="T1103" s="192">
        <f>S1103*H1103</f>
        <v>0</v>
      </c>
      <c r="U1103" s="37"/>
      <c r="V1103" s="37"/>
      <c r="W1103" s="37"/>
      <c r="X1103" s="37"/>
      <c r="Y1103" s="37"/>
      <c r="Z1103" s="37"/>
      <c r="AA1103" s="37"/>
      <c r="AB1103" s="37"/>
      <c r="AC1103" s="37"/>
      <c r="AD1103" s="37"/>
      <c r="AE1103" s="37"/>
      <c r="AR1103" s="193" t="s">
        <v>341</v>
      </c>
      <c r="AT1103" s="193" t="s">
        <v>223</v>
      </c>
      <c r="AU1103" s="193" t="s">
        <v>82</v>
      </c>
      <c r="AY1103" s="20" t="s">
        <v>221</v>
      </c>
      <c r="BE1103" s="194">
        <f>IF(N1103="základní",J1103,0)</f>
        <v>0</v>
      </c>
      <c r="BF1103" s="194">
        <f>IF(N1103="snížená",J1103,0)</f>
        <v>0</v>
      </c>
      <c r="BG1103" s="194">
        <f>IF(N1103="zákl. přenesená",J1103,0)</f>
        <v>0</v>
      </c>
      <c r="BH1103" s="194">
        <f>IF(N1103="sníž. přenesená",J1103,0)</f>
        <v>0</v>
      </c>
      <c r="BI1103" s="194">
        <f>IF(N1103="nulová",J1103,0)</f>
        <v>0</v>
      </c>
      <c r="BJ1103" s="20" t="s">
        <v>80</v>
      </c>
      <c r="BK1103" s="194">
        <f>ROUND(I1103*H1103,2)</f>
        <v>0</v>
      </c>
      <c r="BL1103" s="20" t="s">
        <v>341</v>
      </c>
      <c r="BM1103" s="193" t="s">
        <v>1482</v>
      </c>
    </row>
    <row r="1104" spans="1:65" s="2" customFormat="1" ht="19.5">
      <c r="A1104" s="37"/>
      <c r="B1104" s="38"/>
      <c r="C1104" s="39"/>
      <c r="D1104" s="195" t="s">
        <v>230</v>
      </c>
      <c r="E1104" s="39"/>
      <c r="F1104" s="196" t="s">
        <v>1483</v>
      </c>
      <c r="G1104" s="39"/>
      <c r="H1104" s="39"/>
      <c r="I1104" s="197"/>
      <c r="J1104" s="39"/>
      <c r="K1104" s="39"/>
      <c r="L1104" s="42"/>
      <c r="M1104" s="198"/>
      <c r="N1104" s="199"/>
      <c r="O1104" s="67"/>
      <c r="P1104" s="67"/>
      <c r="Q1104" s="67"/>
      <c r="R1104" s="67"/>
      <c r="S1104" s="67"/>
      <c r="T1104" s="68"/>
      <c r="U1104" s="37"/>
      <c r="V1104" s="37"/>
      <c r="W1104" s="37"/>
      <c r="X1104" s="37"/>
      <c r="Y1104" s="37"/>
      <c r="Z1104" s="37"/>
      <c r="AA1104" s="37"/>
      <c r="AB1104" s="37"/>
      <c r="AC1104" s="37"/>
      <c r="AD1104" s="37"/>
      <c r="AE1104" s="37"/>
      <c r="AT1104" s="20" t="s">
        <v>230</v>
      </c>
      <c r="AU1104" s="20" t="s">
        <v>82</v>
      </c>
    </row>
    <row r="1105" spans="1:65" s="2" customFormat="1">
      <c r="A1105" s="37"/>
      <c r="B1105" s="38"/>
      <c r="C1105" s="39"/>
      <c r="D1105" s="200" t="s">
        <v>232</v>
      </c>
      <c r="E1105" s="39"/>
      <c r="F1105" s="201" t="s">
        <v>1484</v>
      </c>
      <c r="G1105" s="39"/>
      <c r="H1105" s="39"/>
      <c r="I1105" s="197"/>
      <c r="J1105" s="39"/>
      <c r="K1105" s="39"/>
      <c r="L1105" s="42"/>
      <c r="M1105" s="198"/>
      <c r="N1105" s="199"/>
      <c r="O1105" s="67"/>
      <c r="P1105" s="67"/>
      <c r="Q1105" s="67"/>
      <c r="R1105" s="67"/>
      <c r="S1105" s="67"/>
      <c r="T1105" s="68"/>
      <c r="U1105" s="37"/>
      <c r="V1105" s="37"/>
      <c r="W1105" s="37"/>
      <c r="X1105" s="37"/>
      <c r="Y1105" s="37"/>
      <c r="Z1105" s="37"/>
      <c r="AA1105" s="37"/>
      <c r="AB1105" s="37"/>
      <c r="AC1105" s="37"/>
      <c r="AD1105" s="37"/>
      <c r="AE1105" s="37"/>
      <c r="AT1105" s="20" t="s">
        <v>232</v>
      </c>
      <c r="AU1105" s="20" t="s">
        <v>82</v>
      </c>
    </row>
    <row r="1106" spans="1:65" s="13" customFormat="1">
      <c r="B1106" s="202"/>
      <c r="C1106" s="203"/>
      <c r="D1106" s="195" t="s">
        <v>234</v>
      </c>
      <c r="E1106" s="204" t="s">
        <v>19</v>
      </c>
      <c r="F1106" s="205" t="s">
        <v>1485</v>
      </c>
      <c r="G1106" s="203"/>
      <c r="H1106" s="206">
        <v>2</v>
      </c>
      <c r="I1106" s="207"/>
      <c r="J1106" s="203"/>
      <c r="K1106" s="203"/>
      <c r="L1106" s="208"/>
      <c r="M1106" s="209"/>
      <c r="N1106" s="210"/>
      <c r="O1106" s="210"/>
      <c r="P1106" s="210"/>
      <c r="Q1106" s="210"/>
      <c r="R1106" s="210"/>
      <c r="S1106" s="210"/>
      <c r="T1106" s="211"/>
      <c r="AT1106" s="212" t="s">
        <v>234</v>
      </c>
      <c r="AU1106" s="212" t="s">
        <v>82</v>
      </c>
      <c r="AV1106" s="13" t="s">
        <v>82</v>
      </c>
      <c r="AW1106" s="13" t="s">
        <v>33</v>
      </c>
      <c r="AX1106" s="13" t="s">
        <v>72</v>
      </c>
      <c r="AY1106" s="212" t="s">
        <v>221</v>
      </c>
    </row>
    <row r="1107" spans="1:65" s="15" customFormat="1">
      <c r="B1107" s="223"/>
      <c r="C1107" s="224"/>
      <c r="D1107" s="195" t="s">
        <v>234</v>
      </c>
      <c r="E1107" s="225" t="s">
        <v>19</v>
      </c>
      <c r="F1107" s="226" t="s">
        <v>243</v>
      </c>
      <c r="G1107" s="224"/>
      <c r="H1107" s="227">
        <v>2</v>
      </c>
      <c r="I1107" s="228"/>
      <c r="J1107" s="224"/>
      <c r="K1107" s="224"/>
      <c r="L1107" s="229"/>
      <c r="M1107" s="230"/>
      <c r="N1107" s="231"/>
      <c r="O1107" s="231"/>
      <c r="P1107" s="231"/>
      <c r="Q1107" s="231"/>
      <c r="R1107" s="231"/>
      <c r="S1107" s="231"/>
      <c r="T1107" s="232"/>
      <c r="AT1107" s="233" t="s">
        <v>234</v>
      </c>
      <c r="AU1107" s="233" t="s">
        <v>82</v>
      </c>
      <c r="AV1107" s="15" t="s">
        <v>228</v>
      </c>
      <c r="AW1107" s="15" t="s">
        <v>33</v>
      </c>
      <c r="AX1107" s="15" t="s">
        <v>80</v>
      </c>
      <c r="AY1107" s="233" t="s">
        <v>221</v>
      </c>
    </row>
    <row r="1108" spans="1:65" s="2" customFormat="1" ht="44.25" customHeight="1">
      <c r="A1108" s="37"/>
      <c r="B1108" s="38"/>
      <c r="C1108" s="234" t="s">
        <v>1486</v>
      </c>
      <c r="D1108" s="234" t="s">
        <v>295</v>
      </c>
      <c r="E1108" s="235" t="s">
        <v>1487</v>
      </c>
      <c r="F1108" s="236" t="s">
        <v>1488</v>
      </c>
      <c r="G1108" s="237" t="s">
        <v>336</v>
      </c>
      <c r="H1108" s="238">
        <v>2</v>
      </c>
      <c r="I1108" s="239"/>
      <c r="J1108" s="240">
        <f>ROUND(I1108*H1108,2)</f>
        <v>0</v>
      </c>
      <c r="K1108" s="236" t="s">
        <v>632</v>
      </c>
      <c r="L1108" s="241"/>
      <c r="M1108" s="242" t="s">
        <v>19</v>
      </c>
      <c r="N1108" s="243" t="s">
        <v>43</v>
      </c>
      <c r="O1108" s="67"/>
      <c r="P1108" s="191">
        <f>O1108*H1108</f>
        <v>0</v>
      </c>
      <c r="Q1108" s="191">
        <v>0</v>
      </c>
      <c r="R1108" s="191">
        <f>Q1108*H1108</f>
        <v>0</v>
      </c>
      <c r="S1108" s="191">
        <v>0</v>
      </c>
      <c r="T1108" s="192">
        <f>S1108*H1108</f>
        <v>0</v>
      </c>
      <c r="U1108" s="37"/>
      <c r="V1108" s="37"/>
      <c r="W1108" s="37"/>
      <c r="X1108" s="37"/>
      <c r="Y1108" s="37"/>
      <c r="Z1108" s="37"/>
      <c r="AA1108" s="37"/>
      <c r="AB1108" s="37"/>
      <c r="AC1108" s="37"/>
      <c r="AD1108" s="37"/>
      <c r="AE1108" s="37"/>
      <c r="AR1108" s="193" t="s">
        <v>279</v>
      </c>
      <c r="AT1108" s="193" t="s">
        <v>295</v>
      </c>
      <c r="AU1108" s="193" t="s">
        <v>82</v>
      </c>
      <c r="AY1108" s="20" t="s">
        <v>221</v>
      </c>
      <c r="BE1108" s="194">
        <f>IF(N1108="základní",J1108,0)</f>
        <v>0</v>
      </c>
      <c r="BF1108" s="194">
        <f>IF(N1108="snížená",J1108,0)</f>
        <v>0</v>
      </c>
      <c r="BG1108" s="194">
        <f>IF(N1108="zákl. přenesená",J1108,0)</f>
        <v>0</v>
      </c>
      <c r="BH1108" s="194">
        <f>IF(N1108="sníž. přenesená",J1108,0)</f>
        <v>0</v>
      </c>
      <c r="BI1108" s="194">
        <f>IF(N1108="nulová",J1108,0)</f>
        <v>0</v>
      </c>
      <c r="BJ1108" s="20" t="s">
        <v>80</v>
      </c>
      <c r="BK1108" s="194">
        <f>ROUND(I1108*H1108,2)</f>
        <v>0</v>
      </c>
      <c r="BL1108" s="20" t="s">
        <v>228</v>
      </c>
      <c r="BM1108" s="193" t="s">
        <v>1489</v>
      </c>
    </row>
    <row r="1109" spans="1:65" s="2" customFormat="1" ht="29.25">
      <c r="A1109" s="37"/>
      <c r="B1109" s="38"/>
      <c r="C1109" s="39"/>
      <c r="D1109" s="195" t="s">
        <v>230</v>
      </c>
      <c r="E1109" s="39"/>
      <c r="F1109" s="196" t="s">
        <v>1488</v>
      </c>
      <c r="G1109" s="39"/>
      <c r="H1109" s="39"/>
      <c r="I1109" s="197"/>
      <c r="J1109" s="39"/>
      <c r="K1109" s="39"/>
      <c r="L1109" s="42"/>
      <c r="M1109" s="198"/>
      <c r="N1109" s="199"/>
      <c r="O1109" s="67"/>
      <c r="P1109" s="67"/>
      <c r="Q1109" s="67"/>
      <c r="R1109" s="67"/>
      <c r="S1109" s="67"/>
      <c r="T1109" s="68"/>
      <c r="U1109" s="37"/>
      <c r="V1109" s="37"/>
      <c r="W1109" s="37"/>
      <c r="X1109" s="37"/>
      <c r="Y1109" s="37"/>
      <c r="Z1109" s="37"/>
      <c r="AA1109" s="37"/>
      <c r="AB1109" s="37"/>
      <c r="AC1109" s="37"/>
      <c r="AD1109" s="37"/>
      <c r="AE1109" s="37"/>
      <c r="AT1109" s="20" t="s">
        <v>230</v>
      </c>
      <c r="AU1109" s="20" t="s">
        <v>82</v>
      </c>
    </row>
    <row r="1110" spans="1:65" s="2" customFormat="1" ht="24.2" customHeight="1">
      <c r="A1110" s="37"/>
      <c r="B1110" s="38"/>
      <c r="C1110" s="182" t="s">
        <v>1490</v>
      </c>
      <c r="D1110" s="182" t="s">
        <v>223</v>
      </c>
      <c r="E1110" s="183" t="s">
        <v>1491</v>
      </c>
      <c r="F1110" s="184" t="s">
        <v>1492</v>
      </c>
      <c r="G1110" s="185" t="s">
        <v>336</v>
      </c>
      <c r="H1110" s="186">
        <v>8</v>
      </c>
      <c r="I1110" s="187"/>
      <c r="J1110" s="188">
        <f>ROUND(I1110*H1110,2)</f>
        <v>0</v>
      </c>
      <c r="K1110" s="184" t="s">
        <v>227</v>
      </c>
      <c r="L1110" s="42"/>
      <c r="M1110" s="189" t="s">
        <v>19</v>
      </c>
      <c r="N1110" s="190" t="s">
        <v>43</v>
      </c>
      <c r="O1110" s="67"/>
      <c r="P1110" s="191">
        <f>O1110*H1110</f>
        <v>0</v>
      </c>
      <c r="Q1110" s="191">
        <v>8.5999999999999998E-4</v>
      </c>
      <c r="R1110" s="191">
        <f>Q1110*H1110</f>
        <v>6.8799999999999998E-3</v>
      </c>
      <c r="S1110" s="191">
        <v>0</v>
      </c>
      <c r="T1110" s="192">
        <f>S1110*H1110</f>
        <v>0</v>
      </c>
      <c r="U1110" s="37"/>
      <c r="V1110" s="37"/>
      <c r="W1110" s="37"/>
      <c r="X1110" s="37"/>
      <c r="Y1110" s="37"/>
      <c r="Z1110" s="37"/>
      <c r="AA1110" s="37"/>
      <c r="AB1110" s="37"/>
      <c r="AC1110" s="37"/>
      <c r="AD1110" s="37"/>
      <c r="AE1110" s="37"/>
      <c r="AR1110" s="193" t="s">
        <v>341</v>
      </c>
      <c r="AT1110" s="193" t="s">
        <v>223</v>
      </c>
      <c r="AU1110" s="193" t="s">
        <v>82</v>
      </c>
      <c r="AY1110" s="20" t="s">
        <v>221</v>
      </c>
      <c r="BE1110" s="194">
        <f>IF(N1110="základní",J1110,0)</f>
        <v>0</v>
      </c>
      <c r="BF1110" s="194">
        <f>IF(N1110="snížená",J1110,0)</f>
        <v>0</v>
      </c>
      <c r="BG1110" s="194">
        <f>IF(N1110="zákl. přenesená",J1110,0)</f>
        <v>0</v>
      </c>
      <c r="BH1110" s="194">
        <f>IF(N1110="sníž. přenesená",J1110,0)</f>
        <v>0</v>
      </c>
      <c r="BI1110" s="194">
        <f>IF(N1110="nulová",J1110,0)</f>
        <v>0</v>
      </c>
      <c r="BJ1110" s="20" t="s">
        <v>80</v>
      </c>
      <c r="BK1110" s="194">
        <f>ROUND(I1110*H1110,2)</f>
        <v>0</v>
      </c>
      <c r="BL1110" s="20" t="s">
        <v>341</v>
      </c>
      <c r="BM1110" s="193" t="s">
        <v>1493</v>
      </c>
    </row>
    <row r="1111" spans="1:65" s="2" customFormat="1" ht="19.5">
      <c r="A1111" s="37"/>
      <c r="B1111" s="38"/>
      <c r="C1111" s="39"/>
      <c r="D1111" s="195" t="s">
        <v>230</v>
      </c>
      <c r="E1111" s="39"/>
      <c r="F1111" s="196" t="s">
        <v>1494</v>
      </c>
      <c r="G1111" s="39"/>
      <c r="H1111" s="39"/>
      <c r="I1111" s="197"/>
      <c r="J1111" s="39"/>
      <c r="K1111" s="39"/>
      <c r="L1111" s="42"/>
      <c r="M1111" s="198"/>
      <c r="N1111" s="199"/>
      <c r="O1111" s="67"/>
      <c r="P1111" s="67"/>
      <c r="Q1111" s="67"/>
      <c r="R1111" s="67"/>
      <c r="S1111" s="67"/>
      <c r="T1111" s="68"/>
      <c r="U1111" s="37"/>
      <c r="V1111" s="37"/>
      <c r="W1111" s="37"/>
      <c r="X1111" s="37"/>
      <c r="Y1111" s="37"/>
      <c r="Z1111" s="37"/>
      <c r="AA1111" s="37"/>
      <c r="AB1111" s="37"/>
      <c r="AC1111" s="37"/>
      <c r="AD1111" s="37"/>
      <c r="AE1111" s="37"/>
      <c r="AT1111" s="20" t="s">
        <v>230</v>
      </c>
      <c r="AU1111" s="20" t="s">
        <v>82</v>
      </c>
    </row>
    <row r="1112" spans="1:65" s="2" customFormat="1">
      <c r="A1112" s="37"/>
      <c r="B1112" s="38"/>
      <c r="C1112" s="39"/>
      <c r="D1112" s="200" t="s">
        <v>232</v>
      </c>
      <c r="E1112" s="39"/>
      <c r="F1112" s="201" t="s">
        <v>1495</v>
      </c>
      <c r="G1112" s="39"/>
      <c r="H1112" s="39"/>
      <c r="I1112" s="197"/>
      <c r="J1112" s="39"/>
      <c r="K1112" s="39"/>
      <c r="L1112" s="42"/>
      <c r="M1112" s="198"/>
      <c r="N1112" s="199"/>
      <c r="O1112" s="67"/>
      <c r="P1112" s="67"/>
      <c r="Q1112" s="67"/>
      <c r="R1112" s="67"/>
      <c r="S1112" s="67"/>
      <c r="T1112" s="68"/>
      <c r="U1112" s="37"/>
      <c r="V1112" s="37"/>
      <c r="W1112" s="37"/>
      <c r="X1112" s="37"/>
      <c r="Y1112" s="37"/>
      <c r="Z1112" s="37"/>
      <c r="AA1112" s="37"/>
      <c r="AB1112" s="37"/>
      <c r="AC1112" s="37"/>
      <c r="AD1112" s="37"/>
      <c r="AE1112" s="37"/>
      <c r="AT1112" s="20" t="s">
        <v>232</v>
      </c>
      <c r="AU1112" s="20" t="s">
        <v>82</v>
      </c>
    </row>
    <row r="1113" spans="1:65" s="13" customFormat="1">
      <c r="B1113" s="202"/>
      <c r="C1113" s="203"/>
      <c r="D1113" s="195" t="s">
        <v>234</v>
      </c>
      <c r="E1113" s="204" t="s">
        <v>19</v>
      </c>
      <c r="F1113" s="205" t="s">
        <v>1496</v>
      </c>
      <c r="G1113" s="203"/>
      <c r="H1113" s="206">
        <v>2</v>
      </c>
      <c r="I1113" s="207"/>
      <c r="J1113" s="203"/>
      <c r="K1113" s="203"/>
      <c r="L1113" s="208"/>
      <c r="M1113" s="209"/>
      <c r="N1113" s="210"/>
      <c r="O1113" s="210"/>
      <c r="P1113" s="210"/>
      <c r="Q1113" s="210"/>
      <c r="R1113" s="210"/>
      <c r="S1113" s="210"/>
      <c r="T1113" s="211"/>
      <c r="AT1113" s="212" t="s">
        <v>234</v>
      </c>
      <c r="AU1113" s="212" t="s">
        <v>82</v>
      </c>
      <c r="AV1113" s="13" t="s">
        <v>82</v>
      </c>
      <c r="AW1113" s="13" t="s">
        <v>33</v>
      </c>
      <c r="AX1113" s="13" t="s">
        <v>72</v>
      </c>
      <c r="AY1113" s="212" t="s">
        <v>221</v>
      </c>
    </row>
    <row r="1114" spans="1:65" s="13" customFormat="1">
      <c r="B1114" s="202"/>
      <c r="C1114" s="203"/>
      <c r="D1114" s="195" t="s">
        <v>234</v>
      </c>
      <c r="E1114" s="204" t="s">
        <v>19</v>
      </c>
      <c r="F1114" s="205" t="s">
        <v>1497</v>
      </c>
      <c r="G1114" s="203"/>
      <c r="H1114" s="206">
        <v>6</v>
      </c>
      <c r="I1114" s="207"/>
      <c r="J1114" s="203"/>
      <c r="K1114" s="203"/>
      <c r="L1114" s="208"/>
      <c r="M1114" s="209"/>
      <c r="N1114" s="210"/>
      <c r="O1114" s="210"/>
      <c r="P1114" s="210"/>
      <c r="Q1114" s="210"/>
      <c r="R1114" s="210"/>
      <c r="S1114" s="210"/>
      <c r="T1114" s="211"/>
      <c r="AT1114" s="212" t="s">
        <v>234</v>
      </c>
      <c r="AU1114" s="212" t="s">
        <v>82</v>
      </c>
      <c r="AV1114" s="13" t="s">
        <v>82</v>
      </c>
      <c r="AW1114" s="13" t="s">
        <v>33</v>
      </c>
      <c r="AX1114" s="13" t="s">
        <v>72</v>
      </c>
      <c r="AY1114" s="212" t="s">
        <v>221</v>
      </c>
    </row>
    <row r="1115" spans="1:65" s="15" customFormat="1">
      <c r="B1115" s="223"/>
      <c r="C1115" s="224"/>
      <c r="D1115" s="195" t="s">
        <v>234</v>
      </c>
      <c r="E1115" s="225" t="s">
        <v>19</v>
      </c>
      <c r="F1115" s="226" t="s">
        <v>243</v>
      </c>
      <c r="G1115" s="224"/>
      <c r="H1115" s="227">
        <v>8</v>
      </c>
      <c r="I1115" s="228"/>
      <c r="J1115" s="224"/>
      <c r="K1115" s="224"/>
      <c r="L1115" s="229"/>
      <c r="M1115" s="230"/>
      <c r="N1115" s="231"/>
      <c r="O1115" s="231"/>
      <c r="P1115" s="231"/>
      <c r="Q1115" s="231"/>
      <c r="R1115" s="231"/>
      <c r="S1115" s="231"/>
      <c r="T1115" s="232"/>
      <c r="AT1115" s="233" t="s">
        <v>234</v>
      </c>
      <c r="AU1115" s="233" t="s">
        <v>82</v>
      </c>
      <c r="AV1115" s="15" t="s">
        <v>228</v>
      </c>
      <c r="AW1115" s="15" t="s">
        <v>33</v>
      </c>
      <c r="AX1115" s="15" t="s">
        <v>80</v>
      </c>
      <c r="AY1115" s="233" t="s">
        <v>221</v>
      </c>
    </row>
    <row r="1116" spans="1:65" s="2" customFormat="1" ht="49.15" customHeight="1">
      <c r="A1116" s="37"/>
      <c r="B1116" s="38"/>
      <c r="C1116" s="234" t="s">
        <v>1498</v>
      </c>
      <c r="D1116" s="234" t="s">
        <v>295</v>
      </c>
      <c r="E1116" s="235" t="s">
        <v>1499</v>
      </c>
      <c r="F1116" s="236" t="s">
        <v>1500</v>
      </c>
      <c r="G1116" s="237" t="s">
        <v>336</v>
      </c>
      <c r="H1116" s="238">
        <v>2</v>
      </c>
      <c r="I1116" s="239"/>
      <c r="J1116" s="240">
        <f>ROUND(I1116*H1116,2)</f>
        <v>0</v>
      </c>
      <c r="K1116" s="236" t="s">
        <v>632</v>
      </c>
      <c r="L1116" s="241"/>
      <c r="M1116" s="242" t="s">
        <v>19</v>
      </c>
      <c r="N1116" s="243" t="s">
        <v>43</v>
      </c>
      <c r="O1116" s="67"/>
      <c r="P1116" s="191">
        <f>O1116*H1116</f>
        <v>0</v>
      </c>
      <c r="Q1116" s="191">
        <v>0</v>
      </c>
      <c r="R1116" s="191">
        <f>Q1116*H1116</f>
        <v>0</v>
      </c>
      <c r="S1116" s="191">
        <v>0</v>
      </c>
      <c r="T1116" s="192">
        <f>S1116*H1116</f>
        <v>0</v>
      </c>
      <c r="U1116" s="37"/>
      <c r="V1116" s="37"/>
      <c r="W1116" s="37"/>
      <c r="X1116" s="37"/>
      <c r="Y1116" s="37"/>
      <c r="Z1116" s="37"/>
      <c r="AA1116" s="37"/>
      <c r="AB1116" s="37"/>
      <c r="AC1116" s="37"/>
      <c r="AD1116" s="37"/>
      <c r="AE1116" s="37"/>
      <c r="AR1116" s="193" t="s">
        <v>279</v>
      </c>
      <c r="AT1116" s="193" t="s">
        <v>295</v>
      </c>
      <c r="AU1116" s="193" t="s">
        <v>82</v>
      </c>
      <c r="AY1116" s="20" t="s">
        <v>221</v>
      </c>
      <c r="BE1116" s="194">
        <f>IF(N1116="základní",J1116,0)</f>
        <v>0</v>
      </c>
      <c r="BF1116" s="194">
        <f>IF(N1116="snížená",J1116,0)</f>
        <v>0</v>
      </c>
      <c r="BG1116" s="194">
        <f>IF(N1116="zákl. přenesená",J1116,0)</f>
        <v>0</v>
      </c>
      <c r="BH1116" s="194">
        <f>IF(N1116="sníž. přenesená",J1116,0)</f>
        <v>0</v>
      </c>
      <c r="BI1116" s="194">
        <f>IF(N1116="nulová",J1116,0)</f>
        <v>0</v>
      </c>
      <c r="BJ1116" s="20" t="s">
        <v>80</v>
      </c>
      <c r="BK1116" s="194">
        <f>ROUND(I1116*H1116,2)</f>
        <v>0</v>
      </c>
      <c r="BL1116" s="20" t="s">
        <v>228</v>
      </c>
      <c r="BM1116" s="193" t="s">
        <v>1501</v>
      </c>
    </row>
    <row r="1117" spans="1:65" s="2" customFormat="1" ht="29.25">
      <c r="A1117" s="37"/>
      <c r="B1117" s="38"/>
      <c r="C1117" s="39"/>
      <c r="D1117" s="195" t="s">
        <v>230</v>
      </c>
      <c r="E1117" s="39"/>
      <c r="F1117" s="196" t="s">
        <v>1500</v>
      </c>
      <c r="G1117" s="39"/>
      <c r="H1117" s="39"/>
      <c r="I1117" s="197"/>
      <c r="J1117" s="39"/>
      <c r="K1117" s="39"/>
      <c r="L1117" s="42"/>
      <c r="M1117" s="198"/>
      <c r="N1117" s="199"/>
      <c r="O1117" s="67"/>
      <c r="P1117" s="67"/>
      <c r="Q1117" s="67"/>
      <c r="R1117" s="67"/>
      <c r="S1117" s="67"/>
      <c r="T1117" s="68"/>
      <c r="U1117" s="37"/>
      <c r="V1117" s="37"/>
      <c r="W1117" s="37"/>
      <c r="X1117" s="37"/>
      <c r="Y1117" s="37"/>
      <c r="Z1117" s="37"/>
      <c r="AA1117" s="37"/>
      <c r="AB1117" s="37"/>
      <c r="AC1117" s="37"/>
      <c r="AD1117" s="37"/>
      <c r="AE1117" s="37"/>
      <c r="AT1117" s="20" t="s">
        <v>230</v>
      </c>
      <c r="AU1117" s="20" t="s">
        <v>82</v>
      </c>
    </row>
    <row r="1118" spans="1:65" s="2" customFormat="1" ht="49.15" customHeight="1">
      <c r="A1118" s="37"/>
      <c r="B1118" s="38"/>
      <c r="C1118" s="234" t="s">
        <v>1502</v>
      </c>
      <c r="D1118" s="234" t="s">
        <v>295</v>
      </c>
      <c r="E1118" s="235" t="s">
        <v>1503</v>
      </c>
      <c r="F1118" s="236" t="s">
        <v>1504</v>
      </c>
      <c r="G1118" s="237" t="s">
        <v>336</v>
      </c>
      <c r="H1118" s="238">
        <v>6</v>
      </c>
      <c r="I1118" s="239"/>
      <c r="J1118" s="240">
        <f>ROUND(I1118*H1118,2)</f>
        <v>0</v>
      </c>
      <c r="K1118" s="236" t="s">
        <v>632</v>
      </c>
      <c r="L1118" s="241"/>
      <c r="M1118" s="242" t="s">
        <v>19</v>
      </c>
      <c r="N1118" s="243" t="s">
        <v>43</v>
      </c>
      <c r="O1118" s="67"/>
      <c r="P1118" s="191">
        <f>O1118*H1118</f>
        <v>0</v>
      </c>
      <c r="Q1118" s="191">
        <v>0</v>
      </c>
      <c r="R1118" s="191">
        <f>Q1118*H1118</f>
        <v>0</v>
      </c>
      <c r="S1118" s="191">
        <v>0</v>
      </c>
      <c r="T1118" s="192">
        <f>S1118*H1118</f>
        <v>0</v>
      </c>
      <c r="U1118" s="37"/>
      <c r="V1118" s="37"/>
      <c r="W1118" s="37"/>
      <c r="X1118" s="37"/>
      <c r="Y1118" s="37"/>
      <c r="Z1118" s="37"/>
      <c r="AA1118" s="37"/>
      <c r="AB1118" s="37"/>
      <c r="AC1118" s="37"/>
      <c r="AD1118" s="37"/>
      <c r="AE1118" s="37"/>
      <c r="AR1118" s="193" t="s">
        <v>279</v>
      </c>
      <c r="AT1118" s="193" t="s">
        <v>295</v>
      </c>
      <c r="AU1118" s="193" t="s">
        <v>82</v>
      </c>
      <c r="AY1118" s="20" t="s">
        <v>221</v>
      </c>
      <c r="BE1118" s="194">
        <f>IF(N1118="základní",J1118,0)</f>
        <v>0</v>
      </c>
      <c r="BF1118" s="194">
        <f>IF(N1118="snížená",J1118,0)</f>
        <v>0</v>
      </c>
      <c r="BG1118" s="194">
        <f>IF(N1118="zákl. přenesená",J1118,0)</f>
        <v>0</v>
      </c>
      <c r="BH1118" s="194">
        <f>IF(N1118="sníž. přenesená",J1118,0)</f>
        <v>0</v>
      </c>
      <c r="BI1118" s="194">
        <f>IF(N1118="nulová",J1118,0)</f>
        <v>0</v>
      </c>
      <c r="BJ1118" s="20" t="s">
        <v>80</v>
      </c>
      <c r="BK1118" s="194">
        <f>ROUND(I1118*H1118,2)</f>
        <v>0</v>
      </c>
      <c r="BL1118" s="20" t="s">
        <v>228</v>
      </c>
      <c r="BM1118" s="193" t="s">
        <v>1505</v>
      </c>
    </row>
    <row r="1119" spans="1:65" s="2" customFormat="1" ht="29.25">
      <c r="A1119" s="37"/>
      <c r="B1119" s="38"/>
      <c r="C1119" s="39"/>
      <c r="D1119" s="195" t="s">
        <v>230</v>
      </c>
      <c r="E1119" s="39"/>
      <c r="F1119" s="196" t="s">
        <v>1504</v>
      </c>
      <c r="G1119" s="39"/>
      <c r="H1119" s="39"/>
      <c r="I1119" s="197"/>
      <c r="J1119" s="39"/>
      <c r="K1119" s="39"/>
      <c r="L1119" s="42"/>
      <c r="M1119" s="198"/>
      <c r="N1119" s="199"/>
      <c r="O1119" s="67"/>
      <c r="P1119" s="67"/>
      <c r="Q1119" s="67"/>
      <c r="R1119" s="67"/>
      <c r="S1119" s="67"/>
      <c r="T1119" s="68"/>
      <c r="U1119" s="37"/>
      <c r="V1119" s="37"/>
      <c r="W1119" s="37"/>
      <c r="X1119" s="37"/>
      <c r="Y1119" s="37"/>
      <c r="Z1119" s="37"/>
      <c r="AA1119" s="37"/>
      <c r="AB1119" s="37"/>
      <c r="AC1119" s="37"/>
      <c r="AD1119" s="37"/>
      <c r="AE1119" s="37"/>
      <c r="AT1119" s="20" t="s">
        <v>230</v>
      </c>
      <c r="AU1119" s="20" t="s">
        <v>82</v>
      </c>
    </row>
    <row r="1120" spans="1:65" s="2" customFormat="1" ht="16.5" customHeight="1">
      <c r="A1120" s="37"/>
      <c r="B1120" s="38"/>
      <c r="C1120" s="182" t="s">
        <v>1506</v>
      </c>
      <c r="D1120" s="182" t="s">
        <v>223</v>
      </c>
      <c r="E1120" s="183" t="s">
        <v>1507</v>
      </c>
      <c r="F1120" s="184" t="s">
        <v>1508</v>
      </c>
      <c r="G1120" s="185" t="s">
        <v>336</v>
      </c>
      <c r="H1120" s="186">
        <v>1</v>
      </c>
      <c r="I1120" s="187"/>
      <c r="J1120" s="188">
        <f>ROUND(I1120*H1120,2)</f>
        <v>0</v>
      </c>
      <c r="K1120" s="184" t="s">
        <v>227</v>
      </c>
      <c r="L1120" s="42"/>
      <c r="M1120" s="189" t="s">
        <v>19</v>
      </c>
      <c r="N1120" s="190" t="s">
        <v>43</v>
      </c>
      <c r="O1120" s="67"/>
      <c r="P1120" s="191">
        <f>O1120*H1120</f>
        <v>0</v>
      </c>
      <c r="Q1120" s="191">
        <v>0</v>
      </c>
      <c r="R1120" s="191">
        <f>Q1120*H1120</f>
        <v>0</v>
      </c>
      <c r="S1120" s="191">
        <v>0</v>
      </c>
      <c r="T1120" s="192">
        <f>S1120*H1120</f>
        <v>0</v>
      </c>
      <c r="U1120" s="37"/>
      <c r="V1120" s="37"/>
      <c r="W1120" s="37"/>
      <c r="X1120" s="37"/>
      <c r="Y1120" s="37"/>
      <c r="Z1120" s="37"/>
      <c r="AA1120" s="37"/>
      <c r="AB1120" s="37"/>
      <c r="AC1120" s="37"/>
      <c r="AD1120" s="37"/>
      <c r="AE1120" s="37"/>
      <c r="AR1120" s="193" t="s">
        <v>341</v>
      </c>
      <c r="AT1120" s="193" t="s">
        <v>223</v>
      </c>
      <c r="AU1120" s="193" t="s">
        <v>82</v>
      </c>
      <c r="AY1120" s="20" t="s">
        <v>221</v>
      </c>
      <c r="BE1120" s="194">
        <f>IF(N1120="základní",J1120,0)</f>
        <v>0</v>
      </c>
      <c r="BF1120" s="194">
        <f>IF(N1120="snížená",J1120,0)</f>
        <v>0</v>
      </c>
      <c r="BG1120" s="194">
        <f>IF(N1120="zákl. přenesená",J1120,0)</f>
        <v>0</v>
      </c>
      <c r="BH1120" s="194">
        <f>IF(N1120="sníž. přenesená",J1120,0)</f>
        <v>0</v>
      </c>
      <c r="BI1120" s="194">
        <f>IF(N1120="nulová",J1120,0)</f>
        <v>0</v>
      </c>
      <c r="BJ1120" s="20" t="s">
        <v>80</v>
      </c>
      <c r="BK1120" s="194">
        <f>ROUND(I1120*H1120,2)</f>
        <v>0</v>
      </c>
      <c r="BL1120" s="20" t="s">
        <v>341</v>
      </c>
      <c r="BM1120" s="193" t="s">
        <v>1509</v>
      </c>
    </row>
    <row r="1121" spans="1:65" s="2" customFormat="1" ht="19.5">
      <c r="A1121" s="37"/>
      <c r="B1121" s="38"/>
      <c r="C1121" s="39"/>
      <c r="D1121" s="195" t="s">
        <v>230</v>
      </c>
      <c r="E1121" s="39"/>
      <c r="F1121" s="196" t="s">
        <v>1510</v>
      </c>
      <c r="G1121" s="39"/>
      <c r="H1121" s="39"/>
      <c r="I1121" s="197"/>
      <c r="J1121" s="39"/>
      <c r="K1121" s="39"/>
      <c r="L1121" s="42"/>
      <c r="M1121" s="198"/>
      <c r="N1121" s="199"/>
      <c r="O1121" s="67"/>
      <c r="P1121" s="67"/>
      <c r="Q1121" s="67"/>
      <c r="R1121" s="67"/>
      <c r="S1121" s="67"/>
      <c r="T1121" s="68"/>
      <c r="U1121" s="37"/>
      <c r="V1121" s="37"/>
      <c r="W1121" s="37"/>
      <c r="X1121" s="37"/>
      <c r="Y1121" s="37"/>
      <c r="Z1121" s="37"/>
      <c r="AA1121" s="37"/>
      <c r="AB1121" s="37"/>
      <c r="AC1121" s="37"/>
      <c r="AD1121" s="37"/>
      <c r="AE1121" s="37"/>
      <c r="AT1121" s="20" t="s">
        <v>230</v>
      </c>
      <c r="AU1121" s="20" t="s">
        <v>82</v>
      </c>
    </row>
    <row r="1122" spans="1:65" s="2" customFormat="1">
      <c r="A1122" s="37"/>
      <c r="B1122" s="38"/>
      <c r="C1122" s="39"/>
      <c r="D1122" s="200" t="s">
        <v>232</v>
      </c>
      <c r="E1122" s="39"/>
      <c r="F1122" s="201" t="s">
        <v>1511</v>
      </c>
      <c r="G1122" s="39"/>
      <c r="H1122" s="39"/>
      <c r="I1122" s="197"/>
      <c r="J1122" s="39"/>
      <c r="K1122" s="39"/>
      <c r="L1122" s="42"/>
      <c r="M1122" s="198"/>
      <c r="N1122" s="199"/>
      <c r="O1122" s="67"/>
      <c r="P1122" s="67"/>
      <c r="Q1122" s="67"/>
      <c r="R1122" s="67"/>
      <c r="S1122" s="67"/>
      <c r="T1122" s="68"/>
      <c r="U1122" s="37"/>
      <c r="V1122" s="37"/>
      <c r="W1122" s="37"/>
      <c r="X1122" s="37"/>
      <c r="Y1122" s="37"/>
      <c r="Z1122" s="37"/>
      <c r="AA1122" s="37"/>
      <c r="AB1122" s="37"/>
      <c r="AC1122" s="37"/>
      <c r="AD1122" s="37"/>
      <c r="AE1122" s="37"/>
      <c r="AT1122" s="20" t="s">
        <v>232</v>
      </c>
      <c r="AU1122" s="20" t="s">
        <v>82</v>
      </c>
    </row>
    <row r="1123" spans="1:65" s="13" customFormat="1">
      <c r="B1123" s="202"/>
      <c r="C1123" s="203"/>
      <c r="D1123" s="195" t="s">
        <v>234</v>
      </c>
      <c r="E1123" s="204" t="s">
        <v>19</v>
      </c>
      <c r="F1123" s="205" t="s">
        <v>1512</v>
      </c>
      <c r="G1123" s="203"/>
      <c r="H1123" s="206">
        <v>1</v>
      </c>
      <c r="I1123" s="207"/>
      <c r="J1123" s="203"/>
      <c r="K1123" s="203"/>
      <c r="L1123" s="208"/>
      <c r="M1123" s="209"/>
      <c r="N1123" s="210"/>
      <c r="O1123" s="210"/>
      <c r="P1123" s="210"/>
      <c r="Q1123" s="210"/>
      <c r="R1123" s="210"/>
      <c r="S1123" s="210"/>
      <c r="T1123" s="211"/>
      <c r="AT1123" s="212" t="s">
        <v>234</v>
      </c>
      <c r="AU1123" s="212" t="s">
        <v>82</v>
      </c>
      <c r="AV1123" s="13" t="s">
        <v>82</v>
      </c>
      <c r="AW1123" s="13" t="s">
        <v>33</v>
      </c>
      <c r="AX1123" s="13" t="s">
        <v>72</v>
      </c>
      <c r="AY1123" s="212" t="s">
        <v>221</v>
      </c>
    </row>
    <row r="1124" spans="1:65" s="15" customFormat="1">
      <c r="B1124" s="223"/>
      <c r="C1124" s="224"/>
      <c r="D1124" s="195" t="s">
        <v>234</v>
      </c>
      <c r="E1124" s="225" t="s">
        <v>19</v>
      </c>
      <c r="F1124" s="226" t="s">
        <v>243</v>
      </c>
      <c r="G1124" s="224"/>
      <c r="H1124" s="227">
        <v>1</v>
      </c>
      <c r="I1124" s="228"/>
      <c r="J1124" s="224"/>
      <c r="K1124" s="224"/>
      <c r="L1124" s="229"/>
      <c r="M1124" s="230"/>
      <c r="N1124" s="231"/>
      <c r="O1124" s="231"/>
      <c r="P1124" s="231"/>
      <c r="Q1124" s="231"/>
      <c r="R1124" s="231"/>
      <c r="S1124" s="231"/>
      <c r="T1124" s="232"/>
      <c r="AT1124" s="233" t="s">
        <v>234</v>
      </c>
      <c r="AU1124" s="233" t="s">
        <v>82</v>
      </c>
      <c r="AV1124" s="15" t="s">
        <v>228</v>
      </c>
      <c r="AW1124" s="15" t="s">
        <v>33</v>
      </c>
      <c r="AX1124" s="15" t="s">
        <v>80</v>
      </c>
      <c r="AY1124" s="233" t="s">
        <v>221</v>
      </c>
    </row>
    <row r="1125" spans="1:65" s="2" customFormat="1" ht="44.25" customHeight="1">
      <c r="A1125" s="37"/>
      <c r="B1125" s="38"/>
      <c r="C1125" s="234" t="s">
        <v>1513</v>
      </c>
      <c r="D1125" s="234" t="s">
        <v>295</v>
      </c>
      <c r="E1125" s="235" t="s">
        <v>1514</v>
      </c>
      <c r="F1125" s="236" t="s">
        <v>1515</v>
      </c>
      <c r="G1125" s="237" t="s">
        <v>336</v>
      </c>
      <c r="H1125" s="238">
        <v>1</v>
      </c>
      <c r="I1125" s="239"/>
      <c r="J1125" s="240">
        <f>ROUND(I1125*H1125,2)</f>
        <v>0</v>
      </c>
      <c r="K1125" s="236" t="s">
        <v>632</v>
      </c>
      <c r="L1125" s="241"/>
      <c r="M1125" s="242" t="s">
        <v>19</v>
      </c>
      <c r="N1125" s="243" t="s">
        <v>43</v>
      </c>
      <c r="O1125" s="67"/>
      <c r="P1125" s="191">
        <f>O1125*H1125</f>
        <v>0</v>
      </c>
      <c r="Q1125" s="191">
        <v>0</v>
      </c>
      <c r="R1125" s="191">
        <f>Q1125*H1125</f>
        <v>0</v>
      </c>
      <c r="S1125" s="191">
        <v>0</v>
      </c>
      <c r="T1125" s="192">
        <f>S1125*H1125</f>
        <v>0</v>
      </c>
      <c r="U1125" s="37"/>
      <c r="V1125" s="37"/>
      <c r="W1125" s="37"/>
      <c r="X1125" s="37"/>
      <c r="Y1125" s="37"/>
      <c r="Z1125" s="37"/>
      <c r="AA1125" s="37"/>
      <c r="AB1125" s="37"/>
      <c r="AC1125" s="37"/>
      <c r="AD1125" s="37"/>
      <c r="AE1125" s="37"/>
      <c r="AR1125" s="193" t="s">
        <v>279</v>
      </c>
      <c r="AT1125" s="193" t="s">
        <v>295</v>
      </c>
      <c r="AU1125" s="193" t="s">
        <v>82</v>
      </c>
      <c r="AY1125" s="20" t="s">
        <v>221</v>
      </c>
      <c r="BE1125" s="194">
        <f>IF(N1125="základní",J1125,0)</f>
        <v>0</v>
      </c>
      <c r="BF1125" s="194">
        <f>IF(N1125="snížená",J1125,0)</f>
        <v>0</v>
      </c>
      <c r="BG1125" s="194">
        <f>IF(N1125="zákl. přenesená",J1125,0)</f>
        <v>0</v>
      </c>
      <c r="BH1125" s="194">
        <f>IF(N1125="sníž. přenesená",J1125,0)</f>
        <v>0</v>
      </c>
      <c r="BI1125" s="194">
        <f>IF(N1125="nulová",J1125,0)</f>
        <v>0</v>
      </c>
      <c r="BJ1125" s="20" t="s">
        <v>80</v>
      </c>
      <c r="BK1125" s="194">
        <f>ROUND(I1125*H1125,2)</f>
        <v>0</v>
      </c>
      <c r="BL1125" s="20" t="s">
        <v>228</v>
      </c>
      <c r="BM1125" s="193" t="s">
        <v>1516</v>
      </c>
    </row>
    <row r="1126" spans="1:65" s="2" customFormat="1" ht="29.25">
      <c r="A1126" s="37"/>
      <c r="B1126" s="38"/>
      <c r="C1126" s="39"/>
      <c r="D1126" s="195" t="s">
        <v>230</v>
      </c>
      <c r="E1126" s="39"/>
      <c r="F1126" s="196" t="s">
        <v>1515</v>
      </c>
      <c r="G1126" s="39"/>
      <c r="H1126" s="39"/>
      <c r="I1126" s="197"/>
      <c r="J1126" s="39"/>
      <c r="K1126" s="39"/>
      <c r="L1126" s="42"/>
      <c r="M1126" s="198"/>
      <c r="N1126" s="199"/>
      <c r="O1126" s="67"/>
      <c r="P1126" s="67"/>
      <c r="Q1126" s="67"/>
      <c r="R1126" s="67"/>
      <c r="S1126" s="67"/>
      <c r="T1126" s="68"/>
      <c r="U1126" s="37"/>
      <c r="V1126" s="37"/>
      <c r="W1126" s="37"/>
      <c r="X1126" s="37"/>
      <c r="Y1126" s="37"/>
      <c r="Z1126" s="37"/>
      <c r="AA1126" s="37"/>
      <c r="AB1126" s="37"/>
      <c r="AC1126" s="37"/>
      <c r="AD1126" s="37"/>
      <c r="AE1126" s="37"/>
      <c r="AT1126" s="20" t="s">
        <v>230</v>
      </c>
      <c r="AU1126" s="20" t="s">
        <v>82</v>
      </c>
    </row>
    <row r="1127" spans="1:65" s="2" customFormat="1" ht="24.2" customHeight="1">
      <c r="A1127" s="37"/>
      <c r="B1127" s="38"/>
      <c r="C1127" s="182" t="s">
        <v>1517</v>
      </c>
      <c r="D1127" s="182" t="s">
        <v>223</v>
      </c>
      <c r="E1127" s="183" t="s">
        <v>1518</v>
      </c>
      <c r="F1127" s="184" t="s">
        <v>1519</v>
      </c>
      <c r="G1127" s="185" t="s">
        <v>336</v>
      </c>
      <c r="H1127" s="186">
        <v>3</v>
      </c>
      <c r="I1127" s="187"/>
      <c r="J1127" s="188">
        <f>ROUND(I1127*H1127,2)</f>
        <v>0</v>
      </c>
      <c r="K1127" s="184" t="s">
        <v>227</v>
      </c>
      <c r="L1127" s="42"/>
      <c r="M1127" s="189" t="s">
        <v>19</v>
      </c>
      <c r="N1127" s="190" t="s">
        <v>43</v>
      </c>
      <c r="O1127" s="67"/>
      <c r="P1127" s="191">
        <f>O1127*H1127</f>
        <v>0</v>
      </c>
      <c r="Q1127" s="191">
        <v>4.7281249999999998E-4</v>
      </c>
      <c r="R1127" s="191">
        <f>Q1127*H1127</f>
        <v>1.4184375E-3</v>
      </c>
      <c r="S1127" s="191">
        <v>0</v>
      </c>
      <c r="T1127" s="192">
        <f>S1127*H1127</f>
        <v>0</v>
      </c>
      <c r="U1127" s="37"/>
      <c r="V1127" s="37"/>
      <c r="W1127" s="37"/>
      <c r="X1127" s="37"/>
      <c r="Y1127" s="37"/>
      <c r="Z1127" s="37"/>
      <c r="AA1127" s="37"/>
      <c r="AB1127" s="37"/>
      <c r="AC1127" s="37"/>
      <c r="AD1127" s="37"/>
      <c r="AE1127" s="37"/>
      <c r="AR1127" s="193" t="s">
        <v>341</v>
      </c>
      <c r="AT1127" s="193" t="s">
        <v>223</v>
      </c>
      <c r="AU1127" s="193" t="s">
        <v>82</v>
      </c>
      <c r="AY1127" s="20" t="s">
        <v>221</v>
      </c>
      <c r="BE1127" s="194">
        <f>IF(N1127="základní",J1127,0)</f>
        <v>0</v>
      </c>
      <c r="BF1127" s="194">
        <f>IF(N1127="snížená",J1127,0)</f>
        <v>0</v>
      </c>
      <c r="BG1127" s="194">
        <f>IF(N1127="zákl. přenesená",J1127,0)</f>
        <v>0</v>
      </c>
      <c r="BH1127" s="194">
        <f>IF(N1127="sníž. přenesená",J1127,0)</f>
        <v>0</v>
      </c>
      <c r="BI1127" s="194">
        <f>IF(N1127="nulová",J1127,0)</f>
        <v>0</v>
      </c>
      <c r="BJ1127" s="20" t="s">
        <v>80</v>
      </c>
      <c r="BK1127" s="194">
        <f>ROUND(I1127*H1127,2)</f>
        <v>0</v>
      </c>
      <c r="BL1127" s="20" t="s">
        <v>341</v>
      </c>
      <c r="BM1127" s="193" t="s">
        <v>1520</v>
      </c>
    </row>
    <row r="1128" spans="1:65" s="2" customFormat="1" ht="19.5">
      <c r="A1128" s="37"/>
      <c r="B1128" s="38"/>
      <c r="C1128" s="39"/>
      <c r="D1128" s="195" t="s">
        <v>230</v>
      </c>
      <c r="E1128" s="39"/>
      <c r="F1128" s="196" t="s">
        <v>1521</v>
      </c>
      <c r="G1128" s="39"/>
      <c r="H1128" s="39"/>
      <c r="I1128" s="197"/>
      <c r="J1128" s="39"/>
      <c r="K1128" s="39"/>
      <c r="L1128" s="42"/>
      <c r="M1128" s="198"/>
      <c r="N1128" s="199"/>
      <c r="O1128" s="67"/>
      <c r="P1128" s="67"/>
      <c r="Q1128" s="67"/>
      <c r="R1128" s="67"/>
      <c r="S1128" s="67"/>
      <c r="T1128" s="68"/>
      <c r="U1128" s="37"/>
      <c r="V1128" s="37"/>
      <c r="W1128" s="37"/>
      <c r="X1128" s="37"/>
      <c r="Y1128" s="37"/>
      <c r="Z1128" s="37"/>
      <c r="AA1128" s="37"/>
      <c r="AB1128" s="37"/>
      <c r="AC1128" s="37"/>
      <c r="AD1128" s="37"/>
      <c r="AE1128" s="37"/>
      <c r="AT1128" s="20" t="s">
        <v>230</v>
      </c>
      <c r="AU1128" s="20" t="s">
        <v>82</v>
      </c>
    </row>
    <row r="1129" spans="1:65" s="2" customFormat="1">
      <c r="A1129" s="37"/>
      <c r="B1129" s="38"/>
      <c r="C1129" s="39"/>
      <c r="D1129" s="200" t="s">
        <v>232</v>
      </c>
      <c r="E1129" s="39"/>
      <c r="F1129" s="201" t="s">
        <v>1522</v>
      </c>
      <c r="G1129" s="39"/>
      <c r="H1129" s="39"/>
      <c r="I1129" s="197"/>
      <c r="J1129" s="39"/>
      <c r="K1129" s="39"/>
      <c r="L1129" s="42"/>
      <c r="M1129" s="198"/>
      <c r="N1129" s="199"/>
      <c r="O1129" s="67"/>
      <c r="P1129" s="67"/>
      <c r="Q1129" s="67"/>
      <c r="R1129" s="67"/>
      <c r="S1129" s="67"/>
      <c r="T1129" s="68"/>
      <c r="U1129" s="37"/>
      <c r="V1129" s="37"/>
      <c r="W1129" s="37"/>
      <c r="X1129" s="37"/>
      <c r="Y1129" s="37"/>
      <c r="Z1129" s="37"/>
      <c r="AA1129" s="37"/>
      <c r="AB1129" s="37"/>
      <c r="AC1129" s="37"/>
      <c r="AD1129" s="37"/>
      <c r="AE1129" s="37"/>
      <c r="AT1129" s="20" t="s">
        <v>232</v>
      </c>
      <c r="AU1129" s="20" t="s">
        <v>82</v>
      </c>
    </row>
    <row r="1130" spans="1:65" s="13" customFormat="1">
      <c r="B1130" s="202"/>
      <c r="C1130" s="203"/>
      <c r="D1130" s="195" t="s">
        <v>234</v>
      </c>
      <c r="E1130" s="204" t="s">
        <v>19</v>
      </c>
      <c r="F1130" s="205" t="s">
        <v>1423</v>
      </c>
      <c r="G1130" s="203"/>
      <c r="H1130" s="206">
        <v>1</v>
      </c>
      <c r="I1130" s="207"/>
      <c r="J1130" s="203"/>
      <c r="K1130" s="203"/>
      <c r="L1130" s="208"/>
      <c r="M1130" s="209"/>
      <c r="N1130" s="210"/>
      <c r="O1130" s="210"/>
      <c r="P1130" s="210"/>
      <c r="Q1130" s="210"/>
      <c r="R1130" s="210"/>
      <c r="S1130" s="210"/>
      <c r="T1130" s="211"/>
      <c r="AT1130" s="212" t="s">
        <v>234</v>
      </c>
      <c r="AU1130" s="212" t="s">
        <v>82</v>
      </c>
      <c r="AV1130" s="13" t="s">
        <v>82</v>
      </c>
      <c r="AW1130" s="13" t="s">
        <v>33</v>
      </c>
      <c r="AX1130" s="13" t="s">
        <v>72</v>
      </c>
      <c r="AY1130" s="212" t="s">
        <v>221</v>
      </c>
    </row>
    <row r="1131" spans="1:65" s="13" customFormat="1">
      <c r="B1131" s="202"/>
      <c r="C1131" s="203"/>
      <c r="D1131" s="195" t="s">
        <v>234</v>
      </c>
      <c r="E1131" s="204" t="s">
        <v>19</v>
      </c>
      <c r="F1131" s="205" t="s">
        <v>1523</v>
      </c>
      <c r="G1131" s="203"/>
      <c r="H1131" s="206">
        <v>2</v>
      </c>
      <c r="I1131" s="207"/>
      <c r="J1131" s="203"/>
      <c r="K1131" s="203"/>
      <c r="L1131" s="208"/>
      <c r="M1131" s="209"/>
      <c r="N1131" s="210"/>
      <c r="O1131" s="210"/>
      <c r="P1131" s="210"/>
      <c r="Q1131" s="210"/>
      <c r="R1131" s="210"/>
      <c r="S1131" s="210"/>
      <c r="T1131" s="211"/>
      <c r="AT1131" s="212" t="s">
        <v>234</v>
      </c>
      <c r="AU1131" s="212" t="s">
        <v>82</v>
      </c>
      <c r="AV1131" s="13" t="s">
        <v>82</v>
      </c>
      <c r="AW1131" s="13" t="s">
        <v>33</v>
      </c>
      <c r="AX1131" s="13" t="s">
        <v>72</v>
      </c>
      <c r="AY1131" s="212" t="s">
        <v>221</v>
      </c>
    </row>
    <row r="1132" spans="1:65" s="15" customFormat="1">
      <c r="B1132" s="223"/>
      <c r="C1132" s="224"/>
      <c r="D1132" s="195" t="s">
        <v>234</v>
      </c>
      <c r="E1132" s="225" t="s">
        <v>19</v>
      </c>
      <c r="F1132" s="226" t="s">
        <v>243</v>
      </c>
      <c r="G1132" s="224"/>
      <c r="H1132" s="227">
        <v>3</v>
      </c>
      <c r="I1132" s="228"/>
      <c r="J1132" s="224"/>
      <c r="K1132" s="224"/>
      <c r="L1132" s="229"/>
      <c r="M1132" s="230"/>
      <c r="N1132" s="231"/>
      <c r="O1132" s="231"/>
      <c r="P1132" s="231"/>
      <c r="Q1132" s="231"/>
      <c r="R1132" s="231"/>
      <c r="S1132" s="231"/>
      <c r="T1132" s="232"/>
      <c r="AT1132" s="233" t="s">
        <v>234</v>
      </c>
      <c r="AU1132" s="233" t="s">
        <v>82</v>
      </c>
      <c r="AV1132" s="15" t="s">
        <v>228</v>
      </c>
      <c r="AW1132" s="15" t="s">
        <v>33</v>
      </c>
      <c r="AX1132" s="15" t="s">
        <v>80</v>
      </c>
      <c r="AY1132" s="233" t="s">
        <v>221</v>
      </c>
    </row>
    <row r="1133" spans="1:65" s="2" customFormat="1" ht="24.2" customHeight="1">
      <c r="A1133" s="37"/>
      <c r="B1133" s="38"/>
      <c r="C1133" s="182" t="s">
        <v>1524</v>
      </c>
      <c r="D1133" s="182" t="s">
        <v>223</v>
      </c>
      <c r="E1133" s="183" t="s">
        <v>1525</v>
      </c>
      <c r="F1133" s="184" t="s">
        <v>1526</v>
      </c>
      <c r="G1133" s="185" t="s">
        <v>336</v>
      </c>
      <c r="H1133" s="186">
        <v>4</v>
      </c>
      <c r="I1133" s="187"/>
      <c r="J1133" s="188">
        <f>ROUND(I1133*H1133,2)</f>
        <v>0</v>
      </c>
      <c r="K1133" s="184" t="s">
        <v>227</v>
      </c>
      <c r="L1133" s="42"/>
      <c r="M1133" s="189" t="s">
        <v>19</v>
      </c>
      <c r="N1133" s="190" t="s">
        <v>43</v>
      </c>
      <c r="O1133" s="67"/>
      <c r="P1133" s="191">
        <f>O1133*H1133</f>
        <v>0</v>
      </c>
      <c r="Q1133" s="191">
        <v>4.8067500000000002E-4</v>
      </c>
      <c r="R1133" s="191">
        <f>Q1133*H1133</f>
        <v>1.9227000000000001E-3</v>
      </c>
      <c r="S1133" s="191">
        <v>0</v>
      </c>
      <c r="T1133" s="192">
        <f>S1133*H1133</f>
        <v>0</v>
      </c>
      <c r="U1133" s="37"/>
      <c r="V1133" s="37"/>
      <c r="W1133" s="37"/>
      <c r="X1133" s="37"/>
      <c r="Y1133" s="37"/>
      <c r="Z1133" s="37"/>
      <c r="AA1133" s="37"/>
      <c r="AB1133" s="37"/>
      <c r="AC1133" s="37"/>
      <c r="AD1133" s="37"/>
      <c r="AE1133" s="37"/>
      <c r="AR1133" s="193" t="s">
        <v>341</v>
      </c>
      <c r="AT1133" s="193" t="s">
        <v>223</v>
      </c>
      <c r="AU1133" s="193" t="s">
        <v>82</v>
      </c>
      <c r="AY1133" s="20" t="s">
        <v>221</v>
      </c>
      <c r="BE1133" s="194">
        <f>IF(N1133="základní",J1133,0)</f>
        <v>0</v>
      </c>
      <c r="BF1133" s="194">
        <f>IF(N1133="snížená",J1133,0)</f>
        <v>0</v>
      </c>
      <c r="BG1133" s="194">
        <f>IF(N1133="zákl. přenesená",J1133,0)</f>
        <v>0</v>
      </c>
      <c r="BH1133" s="194">
        <f>IF(N1133="sníž. přenesená",J1133,0)</f>
        <v>0</v>
      </c>
      <c r="BI1133" s="194">
        <f>IF(N1133="nulová",J1133,0)</f>
        <v>0</v>
      </c>
      <c r="BJ1133" s="20" t="s">
        <v>80</v>
      </c>
      <c r="BK1133" s="194">
        <f>ROUND(I1133*H1133,2)</f>
        <v>0</v>
      </c>
      <c r="BL1133" s="20" t="s">
        <v>341</v>
      </c>
      <c r="BM1133" s="193" t="s">
        <v>1527</v>
      </c>
    </row>
    <row r="1134" spans="1:65" s="2" customFormat="1" ht="19.5">
      <c r="A1134" s="37"/>
      <c r="B1134" s="38"/>
      <c r="C1134" s="39"/>
      <c r="D1134" s="195" t="s">
        <v>230</v>
      </c>
      <c r="E1134" s="39"/>
      <c r="F1134" s="196" t="s">
        <v>1528</v>
      </c>
      <c r="G1134" s="39"/>
      <c r="H1134" s="39"/>
      <c r="I1134" s="197"/>
      <c r="J1134" s="39"/>
      <c r="K1134" s="39"/>
      <c r="L1134" s="42"/>
      <c r="M1134" s="198"/>
      <c r="N1134" s="199"/>
      <c r="O1134" s="67"/>
      <c r="P1134" s="67"/>
      <c r="Q1134" s="67"/>
      <c r="R1134" s="67"/>
      <c r="S1134" s="67"/>
      <c r="T1134" s="68"/>
      <c r="U1134" s="37"/>
      <c r="V1134" s="37"/>
      <c r="W1134" s="37"/>
      <c r="X1134" s="37"/>
      <c r="Y1134" s="37"/>
      <c r="Z1134" s="37"/>
      <c r="AA1134" s="37"/>
      <c r="AB1134" s="37"/>
      <c r="AC1134" s="37"/>
      <c r="AD1134" s="37"/>
      <c r="AE1134" s="37"/>
      <c r="AT1134" s="20" t="s">
        <v>230</v>
      </c>
      <c r="AU1134" s="20" t="s">
        <v>82</v>
      </c>
    </row>
    <row r="1135" spans="1:65" s="2" customFormat="1">
      <c r="A1135" s="37"/>
      <c r="B1135" s="38"/>
      <c r="C1135" s="39"/>
      <c r="D1135" s="200" t="s">
        <v>232</v>
      </c>
      <c r="E1135" s="39"/>
      <c r="F1135" s="201" t="s">
        <v>1529</v>
      </c>
      <c r="G1135" s="39"/>
      <c r="H1135" s="39"/>
      <c r="I1135" s="197"/>
      <c r="J1135" s="39"/>
      <c r="K1135" s="39"/>
      <c r="L1135" s="42"/>
      <c r="M1135" s="198"/>
      <c r="N1135" s="199"/>
      <c r="O1135" s="67"/>
      <c r="P1135" s="67"/>
      <c r="Q1135" s="67"/>
      <c r="R1135" s="67"/>
      <c r="S1135" s="67"/>
      <c r="T1135" s="68"/>
      <c r="U1135" s="37"/>
      <c r="V1135" s="37"/>
      <c r="W1135" s="37"/>
      <c r="X1135" s="37"/>
      <c r="Y1135" s="37"/>
      <c r="Z1135" s="37"/>
      <c r="AA1135" s="37"/>
      <c r="AB1135" s="37"/>
      <c r="AC1135" s="37"/>
      <c r="AD1135" s="37"/>
      <c r="AE1135" s="37"/>
      <c r="AT1135" s="20" t="s">
        <v>232</v>
      </c>
      <c r="AU1135" s="20" t="s">
        <v>82</v>
      </c>
    </row>
    <row r="1136" spans="1:65" s="13" customFormat="1">
      <c r="B1136" s="202"/>
      <c r="C1136" s="203"/>
      <c r="D1136" s="195" t="s">
        <v>234</v>
      </c>
      <c r="E1136" s="204" t="s">
        <v>19</v>
      </c>
      <c r="F1136" s="205" t="s">
        <v>1416</v>
      </c>
      <c r="G1136" s="203"/>
      <c r="H1136" s="206">
        <v>2</v>
      </c>
      <c r="I1136" s="207"/>
      <c r="J1136" s="203"/>
      <c r="K1136" s="203"/>
      <c r="L1136" s="208"/>
      <c r="M1136" s="209"/>
      <c r="N1136" s="210"/>
      <c r="O1136" s="210"/>
      <c r="P1136" s="210"/>
      <c r="Q1136" s="210"/>
      <c r="R1136" s="210"/>
      <c r="S1136" s="210"/>
      <c r="T1136" s="211"/>
      <c r="AT1136" s="212" t="s">
        <v>234</v>
      </c>
      <c r="AU1136" s="212" t="s">
        <v>82</v>
      </c>
      <c r="AV1136" s="13" t="s">
        <v>82</v>
      </c>
      <c r="AW1136" s="13" t="s">
        <v>33</v>
      </c>
      <c r="AX1136" s="13" t="s">
        <v>72</v>
      </c>
      <c r="AY1136" s="212" t="s">
        <v>221</v>
      </c>
    </row>
    <row r="1137" spans="1:65" s="13" customFormat="1">
      <c r="B1137" s="202"/>
      <c r="C1137" s="203"/>
      <c r="D1137" s="195" t="s">
        <v>234</v>
      </c>
      <c r="E1137" s="204" t="s">
        <v>19</v>
      </c>
      <c r="F1137" s="205" t="s">
        <v>1424</v>
      </c>
      <c r="G1137" s="203"/>
      <c r="H1137" s="206">
        <v>2</v>
      </c>
      <c r="I1137" s="207"/>
      <c r="J1137" s="203"/>
      <c r="K1137" s="203"/>
      <c r="L1137" s="208"/>
      <c r="M1137" s="209"/>
      <c r="N1137" s="210"/>
      <c r="O1137" s="210"/>
      <c r="P1137" s="210"/>
      <c r="Q1137" s="210"/>
      <c r="R1137" s="210"/>
      <c r="S1137" s="210"/>
      <c r="T1137" s="211"/>
      <c r="AT1137" s="212" t="s">
        <v>234</v>
      </c>
      <c r="AU1137" s="212" t="s">
        <v>82</v>
      </c>
      <c r="AV1137" s="13" t="s">
        <v>82</v>
      </c>
      <c r="AW1137" s="13" t="s">
        <v>33</v>
      </c>
      <c r="AX1137" s="13" t="s">
        <v>72</v>
      </c>
      <c r="AY1137" s="212" t="s">
        <v>221</v>
      </c>
    </row>
    <row r="1138" spans="1:65" s="15" customFormat="1">
      <c r="B1138" s="223"/>
      <c r="C1138" s="224"/>
      <c r="D1138" s="195" t="s">
        <v>234</v>
      </c>
      <c r="E1138" s="225" t="s">
        <v>19</v>
      </c>
      <c r="F1138" s="226" t="s">
        <v>243</v>
      </c>
      <c r="G1138" s="224"/>
      <c r="H1138" s="227">
        <v>4</v>
      </c>
      <c r="I1138" s="228"/>
      <c r="J1138" s="224"/>
      <c r="K1138" s="224"/>
      <c r="L1138" s="229"/>
      <c r="M1138" s="230"/>
      <c r="N1138" s="231"/>
      <c r="O1138" s="231"/>
      <c r="P1138" s="231"/>
      <c r="Q1138" s="231"/>
      <c r="R1138" s="231"/>
      <c r="S1138" s="231"/>
      <c r="T1138" s="232"/>
      <c r="AT1138" s="233" t="s">
        <v>234</v>
      </c>
      <c r="AU1138" s="233" t="s">
        <v>82</v>
      </c>
      <c r="AV1138" s="15" t="s">
        <v>228</v>
      </c>
      <c r="AW1138" s="15" t="s">
        <v>33</v>
      </c>
      <c r="AX1138" s="15" t="s">
        <v>80</v>
      </c>
      <c r="AY1138" s="233" t="s">
        <v>221</v>
      </c>
    </row>
    <row r="1139" spans="1:65" s="2" customFormat="1" ht="24.2" customHeight="1">
      <c r="A1139" s="37"/>
      <c r="B1139" s="38"/>
      <c r="C1139" s="182" t="s">
        <v>1530</v>
      </c>
      <c r="D1139" s="182" t="s">
        <v>223</v>
      </c>
      <c r="E1139" s="183" t="s">
        <v>1531</v>
      </c>
      <c r="F1139" s="184" t="s">
        <v>1532</v>
      </c>
      <c r="G1139" s="185" t="s">
        <v>336</v>
      </c>
      <c r="H1139" s="186">
        <v>4</v>
      </c>
      <c r="I1139" s="187"/>
      <c r="J1139" s="188">
        <f>ROUND(I1139*H1139,2)</f>
        <v>0</v>
      </c>
      <c r="K1139" s="184" t="s">
        <v>227</v>
      </c>
      <c r="L1139" s="42"/>
      <c r="M1139" s="189" t="s">
        <v>19</v>
      </c>
      <c r="N1139" s="190" t="s">
        <v>43</v>
      </c>
      <c r="O1139" s="67"/>
      <c r="P1139" s="191">
        <f>O1139*H1139</f>
        <v>0</v>
      </c>
      <c r="Q1139" s="191">
        <v>4.0118579999999998E-4</v>
      </c>
      <c r="R1139" s="191">
        <f>Q1139*H1139</f>
        <v>1.6047431999999999E-3</v>
      </c>
      <c r="S1139" s="191">
        <v>0</v>
      </c>
      <c r="T1139" s="192">
        <f>S1139*H1139</f>
        <v>0</v>
      </c>
      <c r="U1139" s="37"/>
      <c r="V1139" s="37"/>
      <c r="W1139" s="37"/>
      <c r="X1139" s="37"/>
      <c r="Y1139" s="37"/>
      <c r="Z1139" s="37"/>
      <c r="AA1139" s="37"/>
      <c r="AB1139" s="37"/>
      <c r="AC1139" s="37"/>
      <c r="AD1139" s="37"/>
      <c r="AE1139" s="37"/>
      <c r="AR1139" s="193" t="s">
        <v>341</v>
      </c>
      <c r="AT1139" s="193" t="s">
        <v>223</v>
      </c>
      <c r="AU1139" s="193" t="s">
        <v>82</v>
      </c>
      <c r="AY1139" s="20" t="s">
        <v>221</v>
      </c>
      <c r="BE1139" s="194">
        <f>IF(N1139="základní",J1139,0)</f>
        <v>0</v>
      </c>
      <c r="BF1139" s="194">
        <f>IF(N1139="snížená",J1139,0)</f>
        <v>0</v>
      </c>
      <c r="BG1139" s="194">
        <f>IF(N1139="zákl. přenesená",J1139,0)</f>
        <v>0</v>
      </c>
      <c r="BH1139" s="194">
        <f>IF(N1139="sníž. přenesená",J1139,0)</f>
        <v>0</v>
      </c>
      <c r="BI1139" s="194">
        <f>IF(N1139="nulová",J1139,0)</f>
        <v>0</v>
      </c>
      <c r="BJ1139" s="20" t="s">
        <v>80</v>
      </c>
      <c r="BK1139" s="194">
        <f>ROUND(I1139*H1139,2)</f>
        <v>0</v>
      </c>
      <c r="BL1139" s="20" t="s">
        <v>341</v>
      </c>
      <c r="BM1139" s="193" t="s">
        <v>1533</v>
      </c>
    </row>
    <row r="1140" spans="1:65" s="2" customFormat="1" ht="19.5">
      <c r="A1140" s="37"/>
      <c r="B1140" s="38"/>
      <c r="C1140" s="39"/>
      <c r="D1140" s="195" t="s">
        <v>230</v>
      </c>
      <c r="E1140" s="39"/>
      <c r="F1140" s="196" t="s">
        <v>1534</v>
      </c>
      <c r="G1140" s="39"/>
      <c r="H1140" s="39"/>
      <c r="I1140" s="197"/>
      <c r="J1140" s="39"/>
      <c r="K1140" s="39"/>
      <c r="L1140" s="42"/>
      <c r="M1140" s="198"/>
      <c r="N1140" s="199"/>
      <c r="O1140" s="67"/>
      <c r="P1140" s="67"/>
      <c r="Q1140" s="67"/>
      <c r="R1140" s="67"/>
      <c r="S1140" s="67"/>
      <c r="T1140" s="68"/>
      <c r="U1140" s="37"/>
      <c r="V1140" s="37"/>
      <c r="W1140" s="37"/>
      <c r="X1140" s="37"/>
      <c r="Y1140" s="37"/>
      <c r="Z1140" s="37"/>
      <c r="AA1140" s="37"/>
      <c r="AB1140" s="37"/>
      <c r="AC1140" s="37"/>
      <c r="AD1140" s="37"/>
      <c r="AE1140" s="37"/>
      <c r="AT1140" s="20" t="s">
        <v>230</v>
      </c>
      <c r="AU1140" s="20" t="s">
        <v>82</v>
      </c>
    </row>
    <row r="1141" spans="1:65" s="2" customFormat="1">
      <c r="A1141" s="37"/>
      <c r="B1141" s="38"/>
      <c r="C1141" s="39"/>
      <c r="D1141" s="200" t="s">
        <v>232</v>
      </c>
      <c r="E1141" s="39"/>
      <c r="F1141" s="201" t="s">
        <v>1535</v>
      </c>
      <c r="G1141" s="39"/>
      <c r="H1141" s="39"/>
      <c r="I1141" s="197"/>
      <c r="J1141" s="39"/>
      <c r="K1141" s="39"/>
      <c r="L1141" s="42"/>
      <c r="M1141" s="198"/>
      <c r="N1141" s="199"/>
      <c r="O1141" s="67"/>
      <c r="P1141" s="67"/>
      <c r="Q1141" s="67"/>
      <c r="R1141" s="67"/>
      <c r="S1141" s="67"/>
      <c r="T1141" s="68"/>
      <c r="U1141" s="37"/>
      <c r="V1141" s="37"/>
      <c r="W1141" s="37"/>
      <c r="X1141" s="37"/>
      <c r="Y1141" s="37"/>
      <c r="Z1141" s="37"/>
      <c r="AA1141" s="37"/>
      <c r="AB1141" s="37"/>
      <c r="AC1141" s="37"/>
      <c r="AD1141" s="37"/>
      <c r="AE1141" s="37"/>
      <c r="AT1141" s="20" t="s">
        <v>232</v>
      </c>
      <c r="AU1141" s="20" t="s">
        <v>82</v>
      </c>
    </row>
    <row r="1142" spans="1:65" s="13" customFormat="1">
      <c r="B1142" s="202"/>
      <c r="C1142" s="203"/>
      <c r="D1142" s="195" t="s">
        <v>234</v>
      </c>
      <c r="E1142" s="204" t="s">
        <v>19</v>
      </c>
      <c r="F1142" s="205" t="s">
        <v>1443</v>
      </c>
      <c r="G1142" s="203"/>
      <c r="H1142" s="206">
        <v>2</v>
      </c>
      <c r="I1142" s="207"/>
      <c r="J1142" s="203"/>
      <c r="K1142" s="203"/>
      <c r="L1142" s="208"/>
      <c r="M1142" s="209"/>
      <c r="N1142" s="210"/>
      <c r="O1142" s="210"/>
      <c r="P1142" s="210"/>
      <c r="Q1142" s="210"/>
      <c r="R1142" s="210"/>
      <c r="S1142" s="210"/>
      <c r="T1142" s="211"/>
      <c r="AT1142" s="212" t="s">
        <v>234</v>
      </c>
      <c r="AU1142" s="212" t="s">
        <v>82</v>
      </c>
      <c r="AV1142" s="13" t="s">
        <v>82</v>
      </c>
      <c r="AW1142" s="13" t="s">
        <v>33</v>
      </c>
      <c r="AX1142" s="13" t="s">
        <v>72</v>
      </c>
      <c r="AY1142" s="212" t="s">
        <v>221</v>
      </c>
    </row>
    <row r="1143" spans="1:65" s="13" customFormat="1">
      <c r="B1143" s="202"/>
      <c r="C1143" s="203"/>
      <c r="D1143" s="195" t="s">
        <v>234</v>
      </c>
      <c r="E1143" s="204" t="s">
        <v>19</v>
      </c>
      <c r="F1143" s="205" t="s">
        <v>1415</v>
      </c>
      <c r="G1143" s="203"/>
      <c r="H1143" s="206">
        <v>2</v>
      </c>
      <c r="I1143" s="207"/>
      <c r="J1143" s="203"/>
      <c r="K1143" s="203"/>
      <c r="L1143" s="208"/>
      <c r="M1143" s="209"/>
      <c r="N1143" s="210"/>
      <c r="O1143" s="210"/>
      <c r="P1143" s="210"/>
      <c r="Q1143" s="210"/>
      <c r="R1143" s="210"/>
      <c r="S1143" s="210"/>
      <c r="T1143" s="211"/>
      <c r="AT1143" s="212" t="s">
        <v>234</v>
      </c>
      <c r="AU1143" s="212" t="s">
        <v>82</v>
      </c>
      <c r="AV1143" s="13" t="s">
        <v>82</v>
      </c>
      <c r="AW1143" s="13" t="s">
        <v>33</v>
      </c>
      <c r="AX1143" s="13" t="s">
        <v>72</v>
      </c>
      <c r="AY1143" s="212" t="s">
        <v>221</v>
      </c>
    </row>
    <row r="1144" spans="1:65" s="15" customFormat="1">
      <c r="B1144" s="223"/>
      <c r="C1144" s="224"/>
      <c r="D1144" s="195" t="s">
        <v>234</v>
      </c>
      <c r="E1144" s="225" t="s">
        <v>19</v>
      </c>
      <c r="F1144" s="226" t="s">
        <v>243</v>
      </c>
      <c r="G1144" s="224"/>
      <c r="H1144" s="227">
        <v>4</v>
      </c>
      <c r="I1144" s="228"/>
      <c r="J1144" s="224"/>
      <c r="K1144" s="224"/>
      <c r="L1144" s="229"/>
      <c r="M1144" s="230"/>
      <c r="N1144" s="231"/>
      <c r="O1144" s="231"/>
      <c r="P1144" s="231"/>
      <c r="Q1144" s="231"/>
      <c r="R1144" s="231"/>
      <c r="S1144" s="231"/>
      <c r="T1144" s="232"/>
      <c r="AT1144" s="233" t="s">
        <v>234</v>
      </c>
      <c r="AU1144" s="233" t="s">
        <v>82</v>
      </c>
      <c r="AV1144" s="15" t="s">
        <v>228</v>
      </c>
      <c r="AW1144" s="15" t="s">
        <v>33</v>
      </c>
      <c r="AX1144" s="15" t="s">
        <v>80</v>
      </c>
      <c r="AY1144" s="233" t="s">
        <v>221</v>
      </c>
    </row>
    <row r="1145" spans="1:65" s="2" customFormat="1" ht="33" customHeight="1">
      <c r="A1145" s="37"/>
      <c r="B1145" s="38"/>
      <c r="C1145" s="182" t="s">
        <v>1536</v>
      </c>
      <c r="D1145" s="182" t="s">
        <v>223</v>
      </c>
      <c r="E1145" s="183" t="s">
        <v>1537</v>
      </c>
      <c r="F1145" s="184" t="s">
        <v>1538</v>
      </c>
      <c r="G1145" s="185" t="s">
        <v>336</v>
      </c>
      <c r="H1145" s="186">
        <v>1</v>
      </c>
      <c r="I1145" s="187"/>
      <c r="J1145" s="188">
        <f>ROUND(I1145*H1145,2)</f>
        <v>0</v>
      </c>
      <c r="K1145" s="184" t="s">
        <v>227</v>
      </c>
      <c r="L1145" s="42"/>
      <c r="M1145" s="189" t="s">
        <v>19</v>
      </c>
      <c r="N1145" s="190" t="s">
        <v>43</v>
      </c>
      <c r="O1145" s="67"/>
      <c r="P1145" s="191">
        <f>O1145*H1145</f>
        <v>0</v>
      </c>
      <c r="Q1145" s="191">
        <v>4.0517690000000002E-4</v>
      </c>
      <c r="R1145" s="191">
        <f>Q1145*H1145</f>
        <v>4.0517690000000002E-4</v>
      </c>
      <c r="S1145" s="191">
        <v>0</v>
      </c>
      <c r="T1145" s="192">
        <f>S1145*H1145</f>
        <v>0</v>
      </c>
      <c r="U1145" s="37"/>
      <c r="V1145" s="37"/>
      <c r="W1145" s="37"/>
      <c r="X1145" s="37"/>
      <c r="Y1145" s="37"/>
      <c r="Z1145" s="37"/>
      <c r="AA1145" s="37"/>
      <c r="AB1145" s="37"/>
      <c r="AC1145" s="37"/>
      <c r="AD1145" s="37"/>
      <c r="AE1145" s="37"/>
      <c r="AR1145" s="193" t="s">
        <v>341</v>
      </c>
      <c r="AT1145" s="193" t="s">
        <v>223</v>
      </c>
      <c r="AU1145" s="193" t="s">
        <v>82</v>
      </c>
      <c r="AY1145" s="20" t="s">
        <v>221</v>
      </c>
      <c r="BE1145" s="194">
        <f>IF(N1145="základní",J1145,0)</f>
        <v>0</v>
      </c>
      <c r="BF1145" s="194">
        <f>IF(N1145="snížená",J1145,0)</f>
        <v>0</v>
      </c>
      <c r="BG1145" s="194">
        <f>IF(N1145="zákl. přenesená",J1145,0)</f>
        <v>0</v>
      </c>
      <c r="BH1145" s="194">
        <f>IF(N1145="sníž. přenesená",J1145,0)</f>
        <v>0</v>
      </c>
      <c r="BI1145" s="194">
        <f>IF(N1145="nulová",J1145,0)</f>
        <v>0</v>
      </c>
      <c r="BJ1145" s="20" t="s">
        <v>80</v>
      </c>
      <c r="BK1145" s="194">
        <f>ROUND(I1145*H1145,2)</f>
        <v>0</v>
      </c>
      <c r="BL1145" s="20" t="s">
        <v>341</v>
      </c>
      <c r="BM1145" s="193" t="s">
        <v>1539</v>
      </c>
    </row>
    <row r="1146" spans="1:65" s="2" customFormat="1" ht="29.25">
      <c r="A1146" s="37"/>
      <c r="B1146" s="38"/>
      <c r="C1146" s="39"/>
      <c r="D1146" s="195" t="s">
        <v>230</v>
      </c>
      <c r="E1146" s="39"/>
      <c r="F1146" s="196" t="s">
        <v>1540</v>
      </c>
      <c r="G1146" s="39"/>
      <c r="H1146" s="39"/>
      <c r="I1146" s="197"/>
      <c r="J1146" s="39"/>
      <c r="K1146" s="39"/>
      <c r="L1146" s="42"/>
      <c r="M1146" s="198"/>
      <c r="N1146" s="199"/>
      <c r="O1146" s="67"/>
      <c r="P1146" s="67"/>
      <c r="Q1146" s="67"/>
      <c r="R1146" s="67"/>
      <c r="S1146" s="67"/>
      <c r="T1146" s="68"/>
      <c r="U1146" s="37"/>
      <c r="V1146" s="37"/>
      <c r="W1146" s="37"/>
      <c r="X1146" s="37"/>
      <c r="Y1146" s="37"/>
      <c r="Z1146" s="37"/>
      <c r="AA1146" s="37"/>
      <c r="AB1146" s="37"/>
      <c r="AC1146" s="37"/>
      <c r="AD1146" s="37"/>
      <c r="AE1146" s="37"/>
      <c r="AT1146" s="20" t="s">
        <v>230</v>
      </c>
      <c r="AU1146" s="20" t="s">
        <v>82</v>
      </c>
    </row>
    <row r="1147" spans="1:65" s="2" customFormat="1">
      <c r="A1147" s="37"/>
      <c r="B1147" s="38"/>
      <c r="C1147" s="39"/>
      <c r="D1147" s="200" t="s">
        <v>232</v>
      </c>
      <c r="E1147" s="39"/>
      <c r="F1147" s="201" t="s">
        <v>1541</v>
      </c>
      <c r="G1147" s="39"/>
      <c r="H1147" s="39"/>
      <c r="I1147" s="197"/>
      <c r="J1147" s="39"/>
      <c r="K1147" s="39"/>
      <c r="L1147" s="42"/>
      <c r="M1147" s="198"/>
      <c r="N1147" s="199"/>
      <c r="O1147" s="67"/>
      <c r="P1147" s="67"/>
      <c r="Q1147" s="67"/>
      <c r="R1147" s="67"/>
      <c r="S1147" s="67"/>
      <c r="T1147" s="68"/>
      <c r="U1147" s="37"/>
      <c r="V1147" s="37"/>
      <c r="W1147" s="37"/>
      <c r="X1147" s="37"/>
      <c r="Y1147" s="37"/>
      <c r="Z1147" s="37"/>
      <c r="AA1147" s="37"/>
      <c r="AB1147" s="37"/>
      <c r="AC1147" s="37"/>
      <c r="AD1147" s="37"/>
      <c r="AE1147" s="37"/>
      <c r="AT1147" s="20" t="s">
        <v>232</v>
      </c>
      <c r="AU1147" s="20" t="s">
        <v>82</v>
      </c>
    </row>
    <row r="1148" spans="1:65" s="13" customFormat="1">
      <c r="B1148" s="202"/>
      <c r="C1148" s="203"/>
      <c r="D1148" s="195" t="s">
        <v>234</v>
      </c>
      <c r="E1148" s="204" t="s">
        <v>19</v>
      </c>
      <c r="F1148" s="205" t="s">
        <v>1464</v>
      </c>
      <c r="G1148" s="203"/>
      <c r="H1148" s="206">
        <v>1</v>
      </c>
      <c r="I1148" s="207"/>
      <c r="J1148" s="203"/>
      <c r="K1148" s="203"/>
      <c r="L1148" s="208"/>
      <c r="M1148" s="209"/>
      <c r="N1148" s="210"/>
      <c r="O1148" s="210"/>
      <c r="P1148" s="210"/>
      <c r="Q1148" s="210"/>
      <c r="R1148" s="210"/>
      <c r="S1148" s="210"/>
      <c r="T1148" s="211"/>
      <c r="AT1148" s="212" t="s">
        <v>234</v>
      </c>
      <c r="AU1148" s="212" t="s">
        <v>82</v>
      </c>
      <c r="AV1148" s="13" t="s">
        <v>82</v>
      </c>
      <c r="AW1148" s="13" t="s">
        <v>33</v>
      </c>
      <c r="AX1148" s="13" t="s">
        <v>72</v>
      </c>
      <c r="AY1148" s="212" t="s">
        <v>221</v>
      </c>
    </row>
    <row r="1149" spans="1:65" s="15" customFormat="1">
      <c r="B1149" s="223"/>
      <c r="C1149" s="224"/>
      <c r="D1149" s="195" t="s">
        <v>234</v>
      </c>
      <c r="E1149" s="225" t="s">
        <v>19</v>
      </c>
      <c r="F1149" s="226" t="s">
        <v>243</v>
      </c>
      <c r="G1149" s="224"/>
      <c r="H1149" s="227">
        <v>1</v>
      </c>
      <c r="I1149" s="228"/>
      <c r="J1149" s="224"/>
      <c r="K1149" s="224"/>
      <c r="L1149" s="229"/>
      <c r="M1149" s="230"/>
      <c r="N1149" s="231"/>
      <c r="O1149" s="231"/>
      <c r="P1149" s="231"/>
      <c r="Q1149" s="231"/>
      <c r="R1149" s="231"/>
      <c r="S1149" s="231"/>
      <c r="T1149" s="232"/>
      <c r="AT1149" s="233" t="s">
        <v>234</v>
      </c>
      <c r="AU1149" s="233" t="s">
        <v>82</v>
      </c>
      <c r="AV1149" s="15" t="s">
        <v>228</v>
      </c>
      <c r="AW1149" s="15" t="s">
        <v>33</v>
      </c>
      <c r="AX1149" s="15" t="s">
        <v>80</v>
      </c>
      <c r="AY1149" s="233" t="s">
        <v>221</v>
      </c>
    </row>
    <row r="1150" spans="1:65" s="2" customFormat="1" ht="24.2" customHeight="1">
      <c r="A1150" s="37"/>
      <c r="B1150" s="38"/>
      <c r="C1150" s="182" t="s">
        <v>1542</v>
      </c>
      <c r="D1150" s="182" t="s">
        <v>223</v>
      </c>
      <c r="E1150" s="183" t="s">
        <v>1543</v>
      </c>
      <c r="F1150" s="184" t="s">
        <v>1544</v>
      </c>
      <c r="G1150" s="185" t="s">
        <v>267</v>
      </c>
      <c r="H1150" s="186">
        <v>15.058</v>
      </c>
      <c r="I1150" s="187"/>
      <c r="J1150" s="188">
        <f>ROUND(I1150*H1150,2)</f>
        <v>0</v>
      </c>
      <c r="K1150" s="184" t="s">
        <v>227</v>
      </c>
      <c r="L1150" s="42"/>
      <c r="M1150" s="189" t="s">
        <v>19</v>
      </c>
      <c r="N1150" s="190" t="s">
        <v>43</v>
      </c>
      <c r="O1150" s="67"/>
      <c r="P1150" s="191">
        <f>O1150*H1150</f>
        <v>0</v>
      </c>
      <c r="Q1150" s="191">
        <v>0</v>
      </c>
      <c r="R1150" s="191">
        <f>Q1150*H1150</f>
        <v>0</v>
      </c>
      <c r="S1150" s="191">
        <v>0</v>
      </c>
      <c r="T1150" s="192">
        <f>S1150*H1150</f>
        <v>0</v>
      </c>
      <c r="U1150" s="37"/>
      <c r="V1150" s="37"/>
      <c r="W1150" s="37"/>
      <c r="X1150" s="37"/>
      <c r="Y1150" s="37"/>
      <c r="Z1150" s="37"/>
      <c r="AA1150" s="37"/>
      <c r="AB1150" s="37"/>
      <c r="AC1150" s="37"/>
      <c r="AD1150" s="37"/>
      <c r="AE1150" s="37"/>
      <c r="AR1150" s="193" t="s">
        <v>341</v>
      </c>
      <c r="AT1150" s="193" t="s">
        <v>223</v>
      </c>
      <c r="AU1150" s="193" t="s">
        <v>82</v>
      </c>
      <c r="AY1150" s="20" t="s">
        <v>221</v>
      </c>
      <c r="BE1150" s="194">
        <f>IF(N1150="základní",J1150,0)</f>
        <v>0</v>
      </c>
      <c r="BF1150" s="194">
        <f>IF(N1150="snížená",J1150,0)</f>
        <v>0</v>
      </c>
      <c r="BG1150" s="194">
        <f>IF(N1150="zákl. přenesená",J1150,0)</f>
        <v>0</v>
      </c>
      <c r="BH1150" s="194">
        <f>IF(N1150="sníž. přenesená",J1150,0)</f>
        <v>0</v>
      </c>
      <c r="BI1150" s="194">
        <f>IF(N1150="nulová",J1150,0)</f>
        <v>0</v>
      </c>
      <c r="BJ1150" s="20" t="s">
        <v>80</v>
      </c>
      <c r="BK1150" s="194">
        <f>ROUND(I1150*H1150,2)</f>
        <v>0</v>
      </c>
      <c r="BL1150" s="20" t="s">
        <v>341</v>
      </c>
      <c r="BM1150" s="193" t="s">
        <v>1545</v>
      </c>
    </row>
    <row r="1151" spans="1:65" s="2" customFormat="1" ht="29.25">
      <c r="A1151" s="37"/>
      <c r="B1151" s="38"/>
      <c r="C1151" s="39"/>
      <c r="D1151" s="195" t="s">
        <v>230</v>
      </c>
      <c r="E1151" s="39"/>
      <c r="F1151" s="196" t="s">
        <v>1546</v>
      </c>
      <c r="G1151" s="39"/>
      <c r="H1151" s="39"/>
      <c r="I1151" s="197"/>
      <c r="J1151" s="39"/>
      <c r="K1151" s="39"/>
      <c r="L1151" s="42"/>
      <c r="M1151" s="198"/>
      <c r="N1151" s="199"/>
      <c r="O1151" s="67"/>
      <c r="P1151" s="67"/>
      <c r="Q1151" s="67"/>
      <c r="R1151" s="67"/>
      <c r="S1151" s="67"/>
      <c r="T1151" s="68"/>
      <c r="U1151" s="37"/>
      <c r="V1151" s="37"/>
      <c r="W1151" s="37"/>
      <c r="X1151" s="37"/>
      <c r="Y1151" s="37"/>
      <c r="Z1151" s="37"/>
      <c r="AA1151" s="37"/>
      <c r="AB1151" s="37"/>
      <c r="AC1151" s="37"/>
      <c r="AD1151" s="37"/>
      <c r="AE1151" s="37"/>
      <c r="AT1151" s="20" t="s">
        <v>230</v>
      </c>
      <c r="AU1151" s="20" t="s">
        <v>82</v>
      </c>
    </row>
    <row r="1152" spans="1:65" s="2" customFormat="1">
      <c r="A1152" s="37"/>
      <c r="B1152" s="38"/>
      <c r="C1152" s="39"/>
      <c r="D1152" s="200" t="s">
        <v>232</v>
      </c>
      <c r="E1152" s="39"/>
      <c r="F1152" s="201" t="s">
        <v>1547</v>
      </c>
      <c r="G1152" s="39"/>
      <c r="H1152" s="39"/>
      <c r="I1152" s="197"/>
      <c r="J1152" s="39"/>
      <c r="K1152" s="39"/>
      <c r="L1152" s="42"/>
      <c r="M1152" s="198"/>
      <c r="N1152" s="199"/>
      <c r="O1152" s="67"/>
      <c r="P1152" s="67"/>
      <c r="Q1152" s="67"/>
      <c r="R1152" s="67"/>
      <c r="S1152" s="67"/>
      <c r="T1152" s="68"/>
      <c r="U1152" s="37"/>
      <c r="V1152" s="37"/>
      <c r="W1152" s="37"/>
      <c r="X1152" s="37"/>
      <c r="Y1152" s="37"/>
      <c r="Z1152" s="37"/>
      <c r="AA1152" s="37"/>
      <c r="AB1152" s="37"/>
      <c r="AC1152" s="37"/>
      <c r="AD1152" s="37"/>
      <c r="AE1152" s="37"/>
      <c r="AT1152" s="20" t="s">
        <v>232</v>
      </c>
      <c r="AU1152" s="20" t="s">
        <v>82</v>
      </c>
    </row>
    <row r="1153" spans="1:65" s="12" customFormat="1" ht="22.9" customHeight="1">
      <c r="B1153" s="166"/>
      <c r="C1153" s="167"/>
      <c r="D1153" s="168" t="s">
        <v>71</v>
      </c>
      <c r="E1153" s="180" t="s">
        <v>1548</v>
      </c>
      <c r="F1153" s="180" t="s">
        <v>1549</v>
      </c>
      <c r="G1153" s="167"/>
      <c r="H1153" s="167"/>
      <c r="I1153" s="170"/>
      <c r="J1153" s="181">
        <f>BK1153</f>
        <v>0</v>
      </c>
      <c r="K1153" s="167"/>
      <c r="L1153" s="172"/>
      <c r="M1153" s="173"/>
      <c r="N1153" s="174"/>
      <c r="O1153" s="174"/>
      <c r="P1153" s="175">
        <f>SUM(P1154:P1201)</f>
        <v>0</v>
      </c>
      <c r="Q1153" s="174"/>
      <c r="R1153" s="175">
        <f>SUM(R1154:R1201)</f>
        <v>3.4613400000000002E-2</v>
      </c>
      <c r="S1153" s="174"/>
      <c r="T1153" s="176">
        <f>SUM(T1154:T1201)</f>
        <v>0</v>
      </c>
      <c r="AR1153" s="177" t="s">
        <v>82</v>
      </c>
      <c r="AT1153" s="178" t="s">
        <v>71</v>
      </c>
      <c r="AU1153" s="178" t="s">
        <v>80</v>
      </c>
      <c r="AY1153" s="177" t="s">
        <v>221</v>
      </c>
      <c r="BK1153" s="179">
        <f>SUM(BK1154:BK1201)</f>
        <v>0</v>
      </c>
    </row>
    <row r="1154" spans="1:65" s="2" customFormat="1" ht="21.75" customHeight="1">
      <c r="A1154" s="37"/>
      <c r="B1154" s="38"/>
      <c r="C1154" s="182" t="s">
        <v>1550</v>
      </c>
      <c r="D1154" s="182" t="s">
        <v>223</v>
      </c>
      <c r="E1154" s="183" t="s">
        <v>1551</v>
      </c>
      <c r="F1154" s="184" t="s">
        <v>1552</v>
      </c>
      <c r="G1154" s="185" t="s">
        <v>305</v>
      </c>
      <c r="H1154" s="186">
        <v>1.91</v>
      </c>
      <c r="I1154" s="187"/>
      <c r="J1154" s="188">
        <f>ROUND(I1154*H1154,2)</f>
        <v>0</v>
      </c>
      <c r="K1154" s="184" t="s">
        <v>227</v>
      </c>
      <c r="L1154" s="42"/>
      <c r="M1154" s="189" t="s">
        <v>19</v>
      </c>
      <c r="N1154" s="190" t="s">
        <v>43</v>
      </c>
      <c r="O1154" s="67"/>
      <c r="P1154" s="191">
        <f>O1154*H1154</f>
        <v>0</v>
      </c>
      <c r="Q1154" s="191">
        <v>6.0000000000000002E-5</v>
      </c>
      <c r="R1154" s="191">
        <f>Q1154*H1154</f>
        <v>1.1459999999999999E-4</v>
      </c>
      <c r="S1154" s="191">
        <v>0</v>
      </c>
      <c r="T1154" s="192">
        <f>S1154*H1154</f>
        <v>0</v>
      </c>
      <c r="U1154" s="37"/>
      <c r="V1154" s="37"/>
      <c r="W1154" s="37"/>
      <c r="X1154" s="37"/>
      <c r="Y1154" s="37"/>
      <c r="Z1154" s="37"/>
      <c r="AA1154" s="37"/>
      <c r="AB1154" s="37"/>
      <c r="AC1154" s="37"/>
      <c r="AD1154" s="37"/>
      <c r="AE1154" s="37"/>
      <c r="AR1154" s="193" t="s">
        <v>341</v>
      </c>
      <c r="AT1154" s="193" t="s">
        <v>223</v>
      </c>
      <c r="AU1154" s="193" t="s">
        <v>82</v>
      </c>
      <c r="AY1154" s="20" t="s">
        <v>221</v>
      </c>
      <c r="BE1154" s="194">
        <f>IF(N1154="základní",J1154,0)</f>
        <v>0</v>
      </c>
      <c r="BF1154" s="194">
        <f>IF(N1154="snížená",J1154,0)</f>
        <v>0</v>
      </c>
      <c r="BG1154" s="194">
        <f>IF(N1154="zákl. přenesená",J1154,0)</f>
        <v>0</v>
      </c>
      <c r="BH1154" s="194">
        <f>IF(N1154="sníž. přenesená",J1154,0)</f>
        <v>0</v>
      </c>
      <c r="BI1154" s="194">
        <f>IF(N1154="nulová",J1154,0)</f>
        <v>0</v>
      </c>
      <c r="BJ1154" s="20" t="s">
        <v>80</v>
      </c>
      <c r="BK1154" s="194">
        <f>ROUND(I1154*H1154,2)</f>
        <v>0</v>
      </c>
      <c r="BL1154" s="20" t="s">
        <v>341</v>
      </c>
      <c r="BM1154" s="193" t="s">
        <v>1553</v>
      </c>
    </row>
    <row r="1155" spans="1:65" s="2" customFormat="1" ht="19.5">
      <c r="A1155" s="37"/>
      <c r="B1155" s="38"/>
      <c r="C1155" s="39"/>
      <c r="D1155" s="195" t="s">
        <v>230</v>
      </c>
      <c r="E1155" s="39"/>
      <c r="F1155" s="196" t="s">
        <v>1554</v>
      </c>
      <c r="G1155" s="39"/>
      <c r="H1155" s="39"/>
      <c r="I1155" s="197"/>
      <c r="J1155" s="39"/>
      <c r="K1155" s="39"/>
      <c r="L1155" s="42"/>
      <c r="M1155" s="198"/>
      <c r="N1155" s="199"/>
      <c r="O1155" s="67"/>
      <c r="P1155" s="67"/>
      <c r="Q1155" s="67"/>
      <c r="R1155" s="67"/>
      <c r="S1155" s="67"/>
      <c r="T1155" s="68"/>
      <c r="U1155" s="37"/>
      <c r="V1155" s="37"/>
      <c r="W1155" s="37"/>
      <c r="X1155" s="37"/>
      <c r="Y1155" s="37"/>
      <c r="Z1155" s="37"/>
      <c r="AA1155" s="37"/>
      <c r="AB1155" s="37"/>
      <c r="AC1155" s="37"/>
      <c r="AD1155" s="37"/>
      <c r="AE1155" s="37"/>
      <c r="AT1155" s="20" t="s">
        <v>230</v>
      </c>
      <c r="AU1155" s="20" t="s">
        <v>82</v>
      </c>
    </row>
    <row r="1156" spans="1:65" s="2" customFormat="1">
      <c r="A1156" s="37"/>
      <c r="B1156" s="38"/>
      <c r="C1156" s="39"/>
      <c r="D1156" s="200" t="s">
        <v>232</v>
      </c>
      <c r="E1156" s="39"/>
      <c r="F1156" s="201" t="s">
        <v>1555</v>
      </c>
      <c r="G1156" s="39"/>
      <c r="H1156" s="39"/>
      <c r="I1156" s="197"/>
      <c r="J1156" s="39"/>
      <c r="K1156" s="39"/>
      <c r="L1156" s="42"/>
      <c r="M1156" s="198"/>
      <c r="N1156" s="199"/>
      <c r="O1156" s="67"/>
      <c r="P1156" s="67"/>
      <c r="Q1156" s="67"/>
      <c r="R1156" s="67"/>
      <c r="S1156" s="67"/>
      <c r="T1156" s="68"/>
      <c r="U1156" s="37"/>
      <c r="V1156" s="37"/>
      <c r="W1156" s="37"/>
      <c r="X1156" s="37"/>
      <c r="Y1156" s="37"/>
      <c r="Z1156" s="37"/>
      <c r="AA1156" s="37"/>
      <c r="AB1156" s="37"/>
      <c r="AC1156" s="37"/>
      <c r="AD1156" s="37"/>
      <c r="AE1156" s="37"/>
      <c r="AT1156" s="20" t="s">
        <v>232</v>
      </c>
      <c r="AU1156" s="20" t="s">
        <v>82</v>
      </c>
    </row>
    <row r="1157" spans="1:65" s="13" customFormat="1">
      <c r="B1157" s="202"/>
      <c r="C1157" s="203"/>
      <c r="D1157" s="195" t="s">
        <v>234</v>
      </c>
      <c r="E1157" s="204" t="s">
        <v>19</v>
      </c>
      <c r="F1157" s="205" t="s">
        <v>1556</v>
      </c>
      <c r="G1157" s="203"/>
      <c r="H1157" s="206">
        <v>1.91</v>
      </c>
      <c r="I1157" s="207"/>
      <c r="J1157" s="203"/>
      <c r="K1157" s="203"/>
      <c r="L1157" s="208"/>
      <c r="M1157" s="209"/>
      <c r="N1157" s="210"/>
      <c r="O1157" s="210"/>
      <c r="P1157" s="210"/>
      <c r="Q1157" s="210"/>
      <c r="R1157" s="210"/>
      <c r="S1157" s="210"/>
      <c r="T1157" s="211"/>
      <c r="AT1157" s="212" t="s">
        <v>234</v>
      </c>
      <c r="AU1157" s="212" t="s">
        <v>82</v>
      </c>
      <c r="AV1157" s="13" t="s">
        <v>82</v>
      </c>
      <c r="AW1157" s="13" t="s">
        <v>33</v>
      </c>
      <c r="AX1157" s="13" t="s">
        <v>72</v>
      </c>
      <c r="AY1157" s="212" t="s">
        <v>221</v>
      </c>
    </row>
    <row r="1158" spans="1:65" s="15" customFormat="1">
      <c r="B1158" s="223"/>
      <c r="C1158" s="224"/>
      <c r="D1158" s="195" t="s">
        <v>234</v>
      </c>
      <c r="E1158" s="225" t="s">
        <v>19</v>
      </c>
      <c r="F1158" s="226" t="s">
        <v>243</v>
      </c>
      <c r="G1158" s="224"/>
      <c r="H1158" s="227">
        <v>1.91</v>
      </c>
      <c r="I1158" s="228"/>
      <c r="J1158" s="224"/>
      <c r="K1158" s="224"/>
      <c r="L1158" s="229"/>
      <c r="M1158" s="230"/>
      <c r="N1158" s="231"/>
      <c r="O1158" s="231"/>
      <c r="P1158" s="231"/>
      <c r="Q1158" s="231"/>
      <c r="R1158" s="231"/>
      <c r="S1158" s="231"/>
      <c r="T1158" s="232"/>
      <c r="AT1158" s="233" t="s">
        <v>234</v>
      </c>
      <c r="AU1158" s="233" t="s">
        <v>82</v>
      </c>
      <c r="AV1158" s="15" t="s">
        <v>228</v>
      </c>
      <c r="AW1158" s="15" t="s">
        <v>33</v>
      </c>
      <c r="AX1158" s="15" t="s">
        <v>80</v>
      </c>
      <c r="AY1158" s="233" t="s">
        <v>221</v>
      </c>
    </row>
    <row r="1159" spans="1:65" s="2" customFormat="1" ht="44.25" customHeight="1">
      <c r="A1159" s="37"/>
      <c r="B1159" s="38"/>
      <c r="C1159" s="234" t="s">
        <v>1557</v>
      </c>
      <c r="D1159" s="234" t="s">
        <v>295</v>
      </c>
      <c r="E1159" s="235" t="s">
        <v>1558</v>
      </c>
      <c r="F1159" s="236" t="s">
        <v>1559</v>
      </c>
      <c r="G1159" s="237" t="s">
        <v>336</v>
      </c>
      <c r="H1159" s="238">
        <v>1</v>
      </c>
      <c r="I1159" s="239"/>
      <c r="J1159" s="240">
        <f>ROUND(I1159*H1159,2)</f>
        <v>0</v>
      </c>
      <c r="K1159" s="236" t="s">
        <v>632</v>
      </c>
      <c r="L1159" s="241"/>
      <c r="M1159" s="242" t="s">
        <v>19</v>
      </c>
      <c r="N1159" s="243" t="s">
        <v>43</v>
      </c>
      <c r="O1159" s="67"/>
      <c r="P1159" s="191">
        <f>O1159*H1159</f>
        <v>0</v>
      </c>
      <c r="Q1159" s="191">
        <v>0</v>
      </c>
      <c r="R1159" s="191">
        <f>Q1159*H1159</f>
        <v>0</v>
      </c>
      <c r="S1159" s="191">
        <v>0</v>
      </c>
      <c r="T1159" s="192">
        <f>S1159*H1159</f>
        <v>0</v>
      </c>
      <c r="U1159" s="37"/>
      <c r="V1159" s="37"/>
      <c r="W1159" s="37"/>
      <c r="X1159" s="37"/>
      <c r="Y1159" s="37"/>
      <c r="Z1159" s="37"/>
      <c r="AA1159" s="37"/>
      <c r="AB1159" s="37"/>
      <c r="AC1159" s="37"/>
      <c r="AD1159" s="37"/>
      <c r="AE1159" s="37"/>
      <c r="AR1159" s="193" t="s">
        <v>279</v>
      </c>
      <c r="AT1159" s="193" t="s">
        <v>295</v>
      </c>
      <c r="AU1159" s="193" t="s">
        <v>82</v>
      </c>
      <c r="AY1159" s="20" t="s">
        <v>221</v>
      </c>
      <c r="BE1159" s="194">
        <f>IF(N1159="základní",J1159,0)</f>
        <v>0</v>
      </c>
      <c r="BF1159" s="194">
        <f>IF(N1159="snížená",J1159,0)</f>
        <v>0</v>
      </c>
      <c r="BG1159" s="194">
        <f>IF(N1159="zákl. přenesená",J1159,0)</f>
        <v>0</v>
      </c>
      <c r="BH1159" s="194">
        <f>IF(N1159="sníž. přenesená",J1159,0)</f>
        <v>0</v>
      </c>
      <c r="BI1159" s="194">
        <f>IF(N1159="nulová",J1159,0)</f>
        <v>0</v>
      </c>
      <c r="BJ1159" s="20" t="s">
        <v>80</v>
      </c>
      <c r="BK1159" s="194">
        <f>ROUND(I1159*H1159,2)</f>
        <v>0</v>
      </c>
      <c r="BL1159" s="20" t="s">
        <v>228</v>
      </c>
      <c r="BM1159" s="193" t="s">
        <v>1560</v>
      </c>
    </row>
    <row r="1160" spans="1:65" s="2" customFormat="1" ht="29.25">
      <c r="A1160" s="37"/>
      <c r="B1160" s="38"/>
      <c r="C1160" s="39"/>
      <c r="D1160" s="195" t="s">
        <v>230</v>
      </c>
      <c r="E1160" s="39"/>
      <c r="F1160" s="196" t="s">
        <v>1559</v>
      </c>
      <c r="G1160" s="39"/>
      <c r="H1160" s="39"/>
      <c r="I1160" s="197"/>
      <c r="J1160" s="39"/>
      <c r="K1160" s="39"/>
      <c r="L1160" s="42"/>
      <c r="M1160" s="198"/>
      <c r="N1160" s="199"/>
      <c r="O1160" s="67"/>
      <c r="P1160" s="67"/>
      <c r="Q1160" s="67"/>
      <c r="R1160" s="67"/>
      <c r="S1160" s="67"/>
      <c r="T1160" s="68"/>
      <c r="U1160" s="37"/>
      <c r="V1160" s="37"/>
      <c r="W1160" s="37"/>
      <c r="X1160" s="37"/>
      <c r="Y1160" s="37"/>
      <c r="Z1160" s="37"/>
      <c r="AA1160" s="37"/>
      <c r="AB1160" s="37"/>
      <c r="AC1160" s="37"/>
      <c r="AD1160" s="37"/>
      <c r="AE1160" s="37"/>
      <c r="AT1160" s="20" t="s">
        <v>230</v>
      </c>
      <c r="AU1160" s="20" t="s">
        <v>82</v>
      </c>
    </row>
    <row r="1161" spans="1:65" s="2" customFormat="1" ht="24.2" customHeight="1">
      <c r="A1161" s="37"/>
      <c r="B1161" s="38"/>
      <c r="C1161" s="182" t="s">
        <v>1561</v>
      </c>
      <c r="D1161" s="182" t="s">
        <v>223</v>
      </c>
      <c r="E1161" s="183" t="s">
        <v>1562</v>
      </c>
      <c r="F1161" s="184" t="s">
        <v>1563</v>
      </c>
      <c r="G1161" s="185" t="s">
        <v>336</v>
      </c>
      <c r="H1161" s="186">
        <v>2</v>
      </c>
      <c r="I1161" s="187"/>
      <c r="J1161" s="188">
        <f>ROUND(I1161*H1161,2)</f>
        <v>0</v>
      </c>
      <c r="K1161" s="184" t="s">
        <v>227</v>
      </c>
      <c r="L1161" s="42"/>
      <c r="M1161" s="189" t="s">
        <v>19</v>
      </c>
      <c r="N1161" s="190" t="s">
        <v>43</v>
      </c>
      <c r="O1161" s="67"/>
      <c r="P1161" s="191">
        <f>O1161*H1161</f>
        <v>0</v>
      </c>
      <c r="Q1161" s="191">
        <v>0</v>
      </c>
      <c r="R1161" s="191">
        <f>Q1161*H1161</f>
        <v>0</v>
      </c>
      <c r="S1161" s="191">
        <v>0</v>
      </c>
      <c r="T1161" s="192">
        <f>S1161*H1161</f>
        <v>0</v>
      </c>
      <c r="U1161" s="37"/>
      <c r="V1161" s="37"/>
      <c r="W1161" s="37"/>
      <c r="X1161" s="37"/>
      <c r="Y1161" s="37"/>
      <c r="Z1161" s="37"/>
      <c r="AA1161" s="37"/>
      <c r="AB1161" s="37"/>
      <c r="AC1161" s="37"/>
      <c r="AD1161" s="37"/>
      <c r="AE1161" s="37"/>
      <c r="AR1161" s="193" t="s">
        <v>341</v>
      </c>
      <c r="AT1161" s="193" t="s">
        <v>223</v>
      </c>
      <c r="AU1161" s="193" t="s">
        <v>82</v>
      </c>
      <c r="AY1161" s="20" t="s">
        <v>221</v>
      </c>
      <c r="BE1161" s="194">
        <f>IF(N1161="základní",J1161,0)</f>
        <v>0</v>
      </c>
      <c r="BF1161" s="194">
        <f>IF(N1161="snížená",J1161,0)</f>
        <v>0</v>
      </c>
      <c r="BG1161" s="194">
        <f>IF(N1161="zákl. přenesená",J1161,0)</f>
        <v>0</v>
      </c>
      <c r="BH1161" s="194">
        <f>IF(N1161="sníž. přenesená",J1161,0)</f>
        <v>0</v>
      </c>
      <c r="BI1161" s="194">
        <f>IF(N1161="nulová",J1161,0)</f>
        <v>0</v>
      </c>
      <c r="BJ1161" s="20" t="s">
        <v>80</v>
      </c>
      <c r="BK1161" s="194">
        <f>ROUND(I1161*H1161,2)</f>
        <v>0</v>
      </c>
      <c r="BL1161" s="20" t="s">
        <v>341</v>
      </c>
      <c r="BM1161" s="193" t="s">
        <v>1564</v>
      </c>
    </row>
    <row r="1162" spans="1:65" s="2" customFormat="1" ht="19.5">
      <c r="A1162" s="37"/>
      <c r="B1162" s="38"/>
      <c r="C1162" s="39"/>
      <c r="D1162" s="195" t="s">
        <v>230</v>
      </c>
      <c r="E1162" s="39"/>
      <c r="F1162" s="196" t="s">
        <v>1565</v>
      </c>
      <c r="G1162" s="39"/>
      <c r="H1162" s="39"/>
      <c r="I1162" s="197"/>
      <c r="J1162" s="39"/>
      <c r="K1162" s="39"/>
      <c r="L1162" s="42"/>
      <c r="M1162" s="198"/>
      <c r="N1162" s="199"/>
      <c r="O1162" s="67"/>
      <c r="P1162" s="67"/>
      <c r="Q1162" s="67"/>
      <c r="R1162" s="67"/>
      <c r="S1162" s="67"/>
      <c r="T1162" s="68"/>
      <c r="U1162" s="37"/>
      <c r="V1162" s="37"/>
      <c r="W1162" s="37"/>
      <c r="X1162" s="37"/>
      <c r="Y1162" s="37"/>
      <c r="Z1162" s="37"/>
      <c r="AA1162" s="37"/>
      <c r="AB1162" s="37"/>
      <c r="AC1162" s="37"/>
      <c r="AD1162" s="37"/>
      <c r="AE1162" s="37"/>
      <c r="AT1162" s="20" t="s">
        <v>230</v>
      </c>
      <c r="AU1162" s="20" t="s">
        <v>82</v>
      </c>
    </row>
    <row r="1163" spans="1:65" s="2" customFormat="1">
      <c r="A1163" s="37"/>
      <c r="B1163" s="38"/>
      <c r="C1163" s="39"/>
      <c r="D1163" s="200" t="s">
        <v>232</v>
      </c>
      <c r="E1163" s="39"/>
      <c r="F1163" s="201" t="s">
        <v>1566</v>
      </c>
      <c r="G1163" s="39"/>
      <c r="H1163" s="39"/>
      <c r="I1163" s="197"/>
      <c r="J1163" s="39"/>
      <c r="K1163" s="39"/>
      <c r="L1163" s="42"/>
      <c r="M1163" s="198"/>
      <c r="N1163" s="199"/>
      <c r="O1163" s="67"/>
      <c r="P1163" s="67"/>
      <c r="Q1163" s="67"/>
      <c r="R1163" s="67"/>
      <c r="S1163" s="67"/>
      <c r="T1163" s="68"/>
      <c r="U1163" s="37"/>
      <c r="V1163" s="37"/>
      <c r="W1163" s="37"/>
      <c r="X1163" s="37"/>
      <c r="Y1163" s="37"/>
      <c r="Z1163" s="37"/>
      <c r="AA1163" s="37"/>
      <c r="AB1163" s="37"/>
      <c r="AC1163" s="37"/>
      <c r="AD1163" s="37"/>
      <c r="AE1163" s="37"/>
      <c r="AT1163" s="20" t="s">
        <v>232</v>
      </c>
      <c r="AU1163" s="20" t="s">
        <v>82</v>
      </c>
    </row>
    <row r="1164" spans="1:65" s="13" customFormat="1">
      <c r="B1164" s="202"/>
      <c r="C1164" s="203"/>
      <c r="D1164" s="195" t="s">
        <v>234</v>
      </c>
      <c r="E1164" s="204" t="s">
        <v>19</v>
      </c>
      <c r="F1164" s="205" t="s">
        <v>1567</v>
      </c>
      <c r="G1164" s="203"/>
      <c r="H1164" s="206">
        <v>1</v>
      </c>
      <c r="I1164" s="207"/>
      <c r="J1164" s="203"/>
      <c r="K1164" s="203"/>
      <c r="L1164" s="208"/>
      <c r="M1164" s="209"/>
      <c r="N1164" s="210"/>
      <c r="O1164" s="210"/>
      <c r="P1164" s="210"/>
      <c r="Q1164" s="210"/>
      <c r="R1164" s="210"/>
      <c r="S1164" s="210"/>
      <c r="T1164" s="211"/>
      <c r="AT1164" s="212" t="s">
        <v>234</v>
      </c>
      <c r="AU1164" s="212" t="s">
        <v>82</v>
      </c>
      <c r="AV1164" s="13" t="s">
        <v>82</v>
      </c>
      <c r="AW1164" s="13" t="s">
        <v>33</v>
      </c>
      <c r="AX1164" s="13" t="s">
        <v>72</v>
      </c>
      <c r="AY1164" s="212" t="s">
        <v>221</v>
      </c>
    </row>
    <row r="1165" spans="1:65" s="13" customFormat="1">
      <c r="B1165" s="202"/>
      <c r="C1165" s="203"/>
      <c r="D1165" s="195" t="s">
        <v>234</v>
      </c>
      <c r="E1165" s="204" t="s">
        <v>19</v>
      </c>
      <c r="F1165" s="205" t="s">
        <v>1568</v>
      </c>
      <c r="G1165" s="203"/>
      <c r="H1165" s="206">
        <v>1</v>
      </c>
      <c r="I1165" s="207"/>
      <c r="J1165" s="203"/>
      <c r="K1165" s="203"/>
      <c r="L1165" s="208"/>
      <c r="M1165" s="209"/>
      <c r="N1165" s="210"/>
      <c r="O1165" s="210"/>
      <c r="P1165" s="210"/>
      <c r="Q1165" s="210"/>
      <c r="R1165" s="210"/>
      <c r="S1165" s="210"/>
      <c r="T1165" s="211"/>
      <c r="AT1165" s="212" t="s">
        <v>234</v>
      </c>
      <c r="AU1165" s="212" t="s">
        <v>82</v>
      </c>
      <c r="AV1165" s="13" t="s">
        <v>82</v>
      </c>
      <c r="AW1165" s="13" t="s">
        <v>33</v>
      </c>
      <c r="AX1165" s="13" t="s">
        <v>72</v>
      </c>
      <c r="AY1165" s="212" t="s">
        <v>221</v>
      </c>
    </row>
    <row r="1166" spans="1:65" s="15" customFormat="1">
      <c r="B1166" s="223"/>
      <c r="C1166" s="224"/>
      <c r="D1166" s="195" t="s">
        <v>234</v>
      </c>
      <c r="E1166" s="225" t="s">
        <v>19</v>
      </c>
      <c r="F1166" s="226" t="s">
        <v>243</v>
      </c>
      <c r="G1166" s="224"/>
      <c r="H1166" s="227">
        <v>2</v>
      </c>
      <c r="I1166" s="228"/>
      <c r="J1166" s="224"/>
      <c r="K1166" s="224"/>
      <c r="L1166" s="229"/>
      <c r="M1166" s="230"/>
      <c r="N1166" s="231"/>
      <c r="O1166" s="231"/>
      <c r="P1166" s="231"/>
      <c r="Q1166" s="231"/>
      <c r="R1166" s="231"/>
      <c r="S1166" s="231"/>
      <c r="T1166" s="232"/>
      <c r="AT1166" s="233" t="s">
        <v>234</v>
      </c>
      <c r="AU1166" s="233" t="s">
        <v>82</v>
      </c>
      <c r="AV1166" s="15" t="s">
        <v>228</v>
      </c>
      <c r="AW1166" s="15" t="s">
        <v>33</v>
      </c>
      <c r="AX1166" s="15" t="s">
        <v>80</v>
      </c>
      <c r="AY1166" s="233" t="s">
        <v>221</v>
      </c>
    </row>
    <row r="1167" spans="1:65" s="2" customFormat="1" ht="24.2" customHeight="1">
      <c r="A1167" s="37"/>
      <c r="B1167" s="38"/>
      <c r="C1167" s="234" t="s">
        <v>1569</v>
      </c>
      <c r="D1167" s="234" t="s">
        <v>295</v>
      </c>
      <c r="E1167" s="235" t="s">
        <v>1570</v>
      </c>
      <c r="F1167" s="236" t="s">
        <v>1571</v>
      </c>
      <c r="G1167" s="237" t="s">
        <v>226</v>
      </c>
      <c r="H1167" s="238">
        <v>1.837</v>
      </c>
      <c r="I1167" s="239"/>
      <c r="J1167" s="240">
        <f>ROUND(I1167*H1167,2)</f>
        <v>0</v>
      </c>
      <c r="K1167" s="236" t="s">
        <v>227</v>
      </c>
      <c r="L1167" s="241"/>
      <c r="M1167" s="242" t="s">
        <v>19</v>
      </c>
      <c r="N1167" s="243" t="s">
        <v>43</v>
      </c>
      <c r="O1167" s="67"/>
      <c r="P1167" s="191">
        <f>O1167*H1167</f>
        <v>0</v>
      </c>
      <c r="Q1167" s="191">
        <v>1.2E-2</v>
      </c>
      <c r="R1167" s="191">
        <f>Q1167*H1167</f>
        <v>2.2044000000000001E-2</v>
      </c>
      <c r="S1167" s="191">
        <v>0</v>
      </c>
      <c r="T1167" s="192">
        <f>S1167*H1167</f>
        <v>0</v>
      </c>
      <c r="U1167" s="37"/>
      <c r="V1167" s="37"/>
      <c r="W1167" s="37"/>
      <c r="X1167" s="37"/>
      <c r="Y1167" s="37"/>
      <c r="Z1167" s="37"/>
      <c r="AA1167" s="37"/>
      <c r="AB1167" s="37"/>
      <c r="AC1167" s="37"/>
      <c r="AD1167" s="37"/>
      <c r="AE1167" s="37"/>
      <c r="AR1167" s="193" t="s">
        <v>484</v>
      </c>
      <c r="AT1167" s="193" t="s">
        <v>295</v>
      </c>
      <c r="AU1167" s="193" t="s">
        <v>82</v>
      </c>
      <c r="AY1167" s="20" t="s">
        <v>221</v>
      </c>
      <c r="BE1167" s="194">
        <f>IF(N1167="základní",J1167,0)</f>
        <v>0</v>
      </c>
      <c r="BF1167" s="194">
        <f>IF(N1167="snížená",J1167,0)</f>
        <v>0</v>
      </c>
      <c r="BG1167" s="194">
        <f>IF(N1167="zákl. přenesená",J1167,0)</f>
        <v>0</v>
      </c>
      <c r="BH1167" s="194">
        <f>IF(N1167="sníž. přenesená",J1167,0)</f>
        <v>0</v>
      </c>
      <c r="BI1167" s="194">
        <f>IF(N1167="nulová",J1167,0)</f>
        <v>0</v>
      </c>
      <c r="BJ1167" s="20" t="s">
        <v>80</v>
      </c>
      <c r="BK1167" s="194">
        <f>ROUND(I1167*H1167,2)</f>
        <v>0</v>
      </c>
      <c r="BL1167" s="20" t="s">
        <v>341</v>
      </c>
      <c r="BM1167" s="193" t="s">
        <v>1572</v>
      </c>
    </row>
    <row r="1168" spans="1:65" s="2" customFormat="1">
      <c r="A1168" s="37"/>
      <c r="B1168" s="38"/>
      <c r="C1168" s="39"/>
      <c r="D1168" s="195" t="s">
        <v>230</v>
      </c>
      <c r="E1168" s="39"/>
      <c r="F1168" s="196" t="s">
        <v>1571</v>
      </c>
      <c r="G1168" s="39"/>
      <c r="H1168" s="39"/>
      <c r="I1168" s="197"/>
      <c r="J1168" s="39"/>
      <c r="K1168" s="39"/>
      <c r="L1168" s="42"/>
      <c r="M1168" s="198"/>
      <c r="N1168" s="199"/>
      <c r="O1168" s="67"/>
      <c r="P1168" s="67"/>
      <c r="Q1168" s="67"/>
      <c r="R1168" s="67"/>
      <c r="S1168" s="67"/>
      <c r="T1168" s="68"/>
      <c r="U1168" s="37"/>
      <c r="V1168" s="37"/>
      <c r="W1168" s="37"/>
      <c r="X1168" s="37"/>
      <c r="Y1168" s="37"/>
      <c r="Z1168" s="37"/>
      <c r="AA1168" s="37"/>
      <c r="AB1168" s="37"/>
      <c r="AC1168" s="37"/>
      <c r="AD1168" s="37"/>
      <c r="AE1168" s="37"/>
      <c r="AT1168" s="20" t="s">
        <v>230</v>
      </c>
      <c r="AU1168" s="20" t="s">
        <v>82</v>
      </c>
    </row>
    <row r="1169" spans="1:65" s="13" customFormat="1">
      <c r="B1169" s="202"/>
      <c r="C1169" s="203"/>
      <c r="D1169" s="195" t="s">
        <v>234</v>
      </c>
      <c r="E1169" s="204" t="s">
        <v>19</v>
      </c>
      <c r="F1169" s="205" t="s">
        <v>1573</v>
      </c>
      <c r="G1169" s="203"/>
      <c r="H1169" s="206">
        <v>1.67</v>
      </c>
      <c r="I1169" s="207"/>
      <c r="J1169" s="203"/>
      <c r="K1169" s="203"/>
      <c r="L1169" s="208"/>
      <c r="M1169" s="209"/>
      <c r="N1169" s="210"/>
      <c r="O1169" s="210"/>
      <c r="P1169" s="210"/>
      <c r="Q1169" s="210"/>
      <c r="R1169" s="210"/>
      <c r="S1169" s="210"/>
      <c r="T1169" s="211"/>
      <c r="AT1169" s="212" t="s">
        <v>234</v>
      </c>
      <c r="AU1169" s="212" t="s">
        <v>82</v>
      </c>
      <c r="AV1169" s="13" t="s">
        <v>82</v>
      </c>
      <c r="AW1169" s="13" t="s">
        <v>33</v>
      </c>
      <c r="AX1169" s="13" t="s">
        <v>72</v>
      </c>
      <c r="AY1169" s="212" t="s">
        <v>221</v>
      </c>
    </row>
    <row r="1170" spans="1:65" s="15" customFormat="1">
      <c r="B1170" s="223"/>
      <c r="C1170" s="224"/>
      <c r="D1170" s="195" t="s">
        <v>234</v>
      </c>
      <c r="E1170" s="225" t="s">
        <v>19</v>
      </c>
      <c r="F1170" s="226" t="s">
        <v>243</v>
      </c>
      <c r="G1170" s="224"/>
      <c r="H1170" s="227">
        <v>1.67</v>
      </c>
      <c r="I1170" s="228"/>
      <c r="J1170" s="224"/>
      <c r="K1170" s="224"/>
      <c r="L1170" s="229"/>
      <c r="M1170" s="230"/>
      <c r="N1170" s="231"/>
      <c r="O1170" s="231"/>
      <c r="P1170" s="231"/>
      <c r="Q1170" s="231"/>
      <c r="R1170" s="231"/>
      <c r="S1170" s="231"/>
      <c r="T1170" s="232"/>
      <c r="AT1170" s="233" t="s">
        <v>234</v>
      </c>
      <c r="AU1170" s="233" t="s">
        <v>82</v>
      </c>
      <c r="AV1170" s="15" t="s">
        <v>228</v>
      </c>
      <c r="AW1170" s="15" t="s">
        <v>33</v>
      </c>
      <c r="AX1170" s="15" t="s">
        <v>80</v>
      </c>
      <c r="AY1170" s="233" t="s">
        <v>221</v>
      </c>
    </row>
    <row r="1171" spans="1:65" s="13" customFormat="1">
      <c r="B1171" s="202"/>
      <c r="C1171" s="203"/>
      <c r="D1171" s="195" t="s">
        <v>234</v>
      </c>
      <c r="E1171" s="203"/>
      <c r="F1171" s="205" t="s">
        <v>1574</v>
      </c>
      <c r="G1171" s="203"/>
      <c r="H1171" s="206">
        <v>1.837</v>
      </c>
      <c r="I1171" s="207"/>
      <c r="J1171" s="203"/>
      <c r="K1171" s="203"/>
      <c r="L1171" s="208"/>
      <c r="M1171" s="209"/>
      <c r="N1171" s="210"/>
      <c r="O1171" s="210"/>
      <c r="P1171" s="210"/>
      <c r="Q1171" s="210"/>
      <c r="R1171" s="210"/>
      <c r="S1171" s="210"/>
      <c r="T1171" s="211"/>
      <c r="AT1171" s="212" t="s">
        <v>234</v>
      </c>
      <c r="AU1171" s="212" t="s">
        <v>82</v>
      </c>
      <c r="AV1171" s="13" t="s">
        <v>82</v>
      </c>
      <c r="AW1171" s="13" t="s">
        <v>4</v>
      </c>
      <c r="AX1171" s="13" t="s">
        <v>80</v>
      </c>
      <c r="AY1171" s="212" t="s">
        <v>221</v>
      </c>
    </row>
    <row r="1172" spans="1:65" s="2" customFormat="1" ht="24.2" customHeight="1">
      <c r="A1172" s="37"/>
      <c r="B1172" s="38"/>
      <c r="C1172" s="234" t="s">
        <v>1575</v>
      </c>
      <c r="D1172" s="234" t="s">
        <v>295</v>
      </c>
      <c r="E1172" s="235" t="s">
        <v>1576</v>
      </c>
      <c r="F1172" s="236" t="s">
        <v>1577</v>
      </c>
      <c r="G1172" s="237" t="s">
        <v>226</v>
      </c>
      <c r="H1172" s="238">
        <v>1.8120000000000001</v>
      </c>
      <c r="I1172" s="239"/>
      <c r="J1172" s="240">
        <f>ROUND(I1172*H1172,2)</f>
        <v>0</v>
      </c>
      <c r="K1172" s="236" t="s">
        <v>227</v>
      </c>
      <c r="L1172" s="241"/>
      <c r="M1172" s="242" t="s">
        <v>19</v>
      </c>
      <c r="N1172" s="243" t="s">
        <v>43</v>
      </c>
      <c r="O1172" s="67"/>
      <c r="P1172" s="191">
        <f>O1172*H1172</f>
        <v>0</v>
      </c>
      <c r="Q1172" s="191">
        <v>4.1999999999999997E-3</v>
      </c>
      <c r="R1172" s="191">
        <f>Q1172*H1172</f>
        <v>7.6103999999999998E-3</v>
      </c>
      <c r="S1172" s="191">
        <v>0</v>
      </c>
      <c r="T1172" s="192">
        <f>S1172*H1172</f>
        <v>0</v>
      </c>
      <c r="U1172" s="37"/>
      <c r="V1172" s="37"/>
      <c r="W1172" s="37"/>
      <c r="X1172" s="37"/>
      <c r="Y1172" s="37"/>
      <c r="Z1172" s="37"/>
      <c r="AA1172" s="37"/>
      <c r="AB1172" s="37"/>
      <c r="AC1172" s="37"/>
      <c r="AD1172" s="37"/>
      <c r="AE1172" s="37"/>
      <c r="AR1172" s="193" t="s">
        <v>484</v>
      </c>
      <c r="AT1172" s="193" t="s">
        <v>295</v>
      </c>
      <c r="AU1172" s="193" t="s">
        <v>82</v>
      </c>
      <c r="AY1172" s="20" t="s">
        <v>221</v>
      </c>
      <c r="BE1172" s="194">
        <f>IF(N1172="základní",J1172,0)</f>
        <v>0</v>
      </c>
      <c r="BF1172" s="194">
        <f>IF(N1172="snížená",J1172,0)</f>
        <v>0</v>
      </c>
      <c r="BG1172" s="194">
        <f>IF(N1172="zákl. přenesená",J1172,0)</f>
        <v>0</v>
      </c>
      <c r="BH1172" s="194">
        <f>IF(N1172="sníž. přenesená",J1172,0)</f>
        <v>0</v>
      </c>
      <c r="BI1172" s="194">
        <f>IF(N1172="nulová",J1172,0)</f>
        <v>0</v>
      </c>
      <c r="BJ1172" s="20" t="s">
        <v>80</v>
      </c>
      <c r="BK1172" s="194">
        <f>ROUND(I1172*H1172,2)</f>
        <v>0</v>
      </c>
      <c r="BL1172" s="20" t="s">
        <v>341</v>
      </c>
      <c r="BM1172" s="193" t="s">
        <v>1578</v>
      </c>
    </row>
    <row r="1173" spans="1:65" s="2" customFormat="1">
      <c r="A1173" s="37"/>
      <c r="B1173" s="38"/>
      <c r="C1173" s="39"/>
      <c r="D1173" s="195" t="s">
        <v>230</v>
      </c>
      <c r="E1173" s="39"/>
      <c r="F1173" s="196" t="s">
        <v>1577</v>
      </c>
      <c r="G1173" s="39"/>
      <c r="H1173" s="39"/>
      <c r="I1173" s="197"/>
      <c r="J1173" s="39"/>
      <c r="K1173" s="39"/>
      <c r="L1173" s="42"/>
      <c r="M1173" s="198"/>
      <c r="N1173" s="199"/>
      <c r="O1173" s="67"/>
      <c r="P1173" s="67"/>
      <c r="Q1173" s="67"/>
      <c r="R1173" s="67"/>
      <c r="S1173" s="67"/>
      <c r="T1173" s="68"/>
      <c r="U1173" s="37"/>
      <c r="V1173" s="37"/>
      <c r="W1173" s="37"/>
      <c r="X1173" s="37"/>
      <c r="Y1173" s="37"/>
      <c r="Z1173" s="37"/>
      <c r="AA1173" s="37"/>
      <c r="AB1173" s="37"/>
      <c r="AC1173" s="37"/>
      <c r="AD1173" s="37"/>
      <c r="AE1173" s="37"/>
      <c r="AT1173" s="20" t="s">
        <v>230</v>
      </c>
      <c r="AU1173" s="20" t="s">
        <v>82</v>
      </c>
    </row>
    <row r="1174" spans="1:65" s="13" customFormat="1">
      <c r="B1174" s="202"/>
      <c r="C1174" s="203"/>
      <c r="D1174" s="195" t="s">
        <v>234</v>
      </c>
      <c r="E1174" s="204" t="s">
        <v>19</v>
      </c>
      <c r="F1174" s="205" t="s">
        <v>1579</v>
      </c>
      <c r="G1174" s="203"/>
      <c r="H1174" s="206">
        <v>1.8120000000000001</v>
      </c>
      <c r="I1174" s="207"/>
      <c r="J1174" s="203"/>
      <c r="K1174" s="203"/>
      <c r="L1174" s="208"/>
      <c r="M1174" s="209"/>
      <c r="N1174" s="210"/>
      <c r="O1174" s="210"/>
      <c r="P1174" s="210"/>
      <c r="Q1174" s="210"/>
      <c r="R1174" s="210"/>
      <c r="S1174" s="210"/>
      <c r="T1174" s="211"/>
      <c r="AT1174" s="212" t="s">
        <v>234</v>
      </c>
      <c r="AU1174" s="212" t="s">
        <v>82</v>
      </c>
      <c r="AV1174" s="13" t="s">
        <v>82</v>
      </c>
      <c r="AW1174" s="13" t="s">
        <v>33</v>
      </c>
      <c r="AX1174" s="13" t="s">
        <v>72</v>
      </c>
      <c r="AY1174" s="212" t="s">
        <v>221</v>
      </c>
    </row>
    <row r="1175" spans="1:65" s="15" customFormat="1">
      <c r="B1175" s="223"/>
      <c r="C1175" s="224"/>
      <c r="D1175" s="195" t="s">
        <v>234</v>
      </c>
      <c r="E1175" s="225" t="s">
        <v>19</v>
      </c>
      <c r="F1175" s="226" t="s">
        <v>243</v>
      </c>
      <c r="G1175" s="224"/>
      <c r="H1175" s="227">
        <v>1.8120000000000001</v>
      </c>
      <c r="I1175" s="228"/>
      <c r="J1175" s="224"/>
      <c r="K1175" s="224"/>
      <c r="L1175" s="229"/>
      <c r="M1175" s="230"/>
      <c r="N1175" s="231"/>
      <c r="O1175" s="231"/>
      <c r="P1175" s="231"/>
      <c r="Q1175" s="231"/>
      <c r="R1175" s="231"/>
      <c r="S1175" s="231"/>
      <c r="T1175" s="232"/>
      <c r="AT1175" s="233" t="s">
        <v>234</v>
      </c>
      <c r="AU1175" s="233" t="s">
        <v>82</v>
      </c>
      <c r="AV1175" s="15" t="s">
        <v>228</v>
      </c>
      <c r="AW1175" s="15" t="s">
        <v>33</v>
      </c>
      <c r="AX1175" s="15" t="s">
        <v>80</v>
      </c>
      <c r="AY1175" s="233" t="s">
        <v>221</v>
      </c>
    </row>
    <row r="1176" spans="1:65" s="2" customFormat="1" ht="24.2" customHeight="1">
      <c r="A1176" s="37"/>
      <c r="B1176" s="38"/>
      <c r="C1176" s="182" t="s">
        <v>1580</v>
      </c>
      <c r="D1176" s="182" t="s">
        <v>223</v>
      </c>
      <c r="E1176" s="183" t="s">
        <v>1581</v>
      </c>
      <c r="F1176" s="184" t="s">
        <v>1582</v>
      </c>
      <c r="G1176" s="185" t="s">
        <v>305</v>
      </c>
      <c r="H1176" s="186">
        <v>11.76</v>
      </c>
      <c r="I1176" s="187"/>
      <c r="J1176" s="188">
        <f>ROUND(I1176*H1176,2)</f>
        <v>0</v>
      </c>
      <c r="K1176" s="184" t="s">
        <v>227</v>
      </c>
      <c r="L1176" s="42"/>
      <c r="M1176" s="189" t="s">
        <v>19</v>
      </c>
      <c r="N1176" s="190" t="s">
        <v>43</v>
      </c>
      <c r="O1176" s="67"/>
      <c r="P1176" s="191">
        <f>O1176*H1176</f>
        <v>0</v>
      </c>
      <c r="Q1176" s="191">
        <v>0</v>
      </c>
      <c r="R1176" s="191">
        <f>Q1176*H1176</f>
        <v>0</v>
      </c>
      <c r="S1176" s="191">
        <v>0</v>
      </c>
      <c r="T1176" s="192">
        <f>S1176*H1176</f>
        <v>0</v>
      </c>
      <c r="U1176" s="37"/>
      <c r="V1176" s="37"/>
      <c r="W1176" s="37"/>
      <c r="X1176" s="37"/>
      <c r="Y1176" s="37"/>
      <c r="Z1176" s="37"/>
      <c r="AA1176" s="37"/>
      <c r="AB1176" s="37"/>
      <c r="AC1176" s="37"/>
      <c r="AD1176" s="37"/>
      <c r="AE1176" s="37"/>
      <c r="AR1176" s="193" t="s">
        <v>341</v>
      </c>
      <c r="AT1176" s="193" t="s">
        <v>223</v>
      </c>
      <c r="AU1176" s="193" t="s">
        <v>82</v>
      </c>
      <c r="AY1176" s="20" t="s">
        <v>221</v>
      </c>
      <c r="BE1176" s="194">
        <f>IF(N1176="základní",J1176,0)</f>
        <v>0</v>
      </c>
      <c r="BF1176" s="194">
        <f>IF(N1176="snížená",J1176,0)</f>
        <v>0</v>
      </c>
      <c r="BG1176" s="194">
        <f>IF(N1176="zákl. přenesená",J1176,0)</f>
        <v>0</v>
      </c>
      <c r="BH1176" s="194">
        <f>IF(N1176="sníž. přenesená",J1176,0)</f>
        <v>0</v>
      </c>
      <c r="BI1176" s="194">
        <f>IF(N1176="nulová",J1176,0)</f>
        <v>0</v>
      </c>
      <c r="BJ1176" s="20" t="s">
        <v>80</v>
      </c>
      <c r="BK1176" s="194">
        <f>ROUND(I1176*H1176,2)</f>
        <v>0</v>
      </c>
      <c r="BL1176" s="20" t="s">
        <v>341</v>
      </c>
      <c r="BM1176" s="193" t="s">
        <v>1583</v>
      </c>
    </row>
    <row r="1177" spans="1:65" s="2" customFormat="1" ht="19.5">
      <c r="A1177" s="37"/>
      <c r="B1177" s="38"/>
      <c r="C1177" s="39"/>
      <c r="D1177" s="195" t="s">
        <v>230</v>
      </c>
      <c r="E1177" s="39"/>
      <c r="F1177" s="196" t="s">
        <v>1584</v>
      </c>
      <c r="G1177" s="39"/>
      <c r="H1177" s="39"/>
      <c r="I1177" s="197"/>
      <c r="J1177" s="39"/>
      <c r="K1177" s="39"/>
      <c r="L1177" s="42"/>
      <c r="M1177" s="198"/>
      <c r="N1177" s="199"/>
      <c r="O1177" s="67"/>
      <c r="P1177" s="67"/>
      <c r="Q1177" s="67"/>
      <c r="R1177" s="67"/>
      <c r="S1177" s="67"/>
      <c r="T1177" s="68"/>
      <c r="U1177" s="37"/>
      <c r="V1177" s="37"/>
      <c r="W1177" s="37"/>
      <c r="X1177" s="37"/>
      <c r="Y1177" s="37"/>
      <c r="Z1177" s="37"/>
      <c r="AA1177" s="37"/>
      <c r="AB1177" s="37"/>
      <c r="AC1177" s="37"/>
      <c r="AD1177" s="37"/>
      <c r="AE1177" s="37"/>
      <c r="AT1177" s="20" t="s">
        <v>230</v>
      </c>
      <c r="AU1177" s="20" t="s">
        <v>82</v>
      </c>
    </row>
    <row r="1178" spans="1:65" s="2" customFormat="1">
      <c r="A1178" s="37"/>
      <c r="B1178" s="38"/>
      <c r="C1178" s="39"/>
      <c r="D1178" s="200" t="s">
        <v>232</v>
      </c>
      <c r="E1178" s="39"/>
      <c r="F1178" s="201" t="s">
        <v>1585</v>
      </c>
      <c r="G1178" s="39"/>
      <c r="H1178" s="39"/>
      <c r="I1178" s="197"/>
      <c r="J1178" s="39"/>
      <c r="K1178" s="39"/>
      <c r="L1178" s="42"/>
      <c r="M1178" s="198"/>
      <c r="N1178" s="199"/>
      <c r="O1178" s="67"/>
      <c r="P1178" s="67"/>
      <c r="Q1178" s="67"/>
      <c r="R1178" s="67"/>
      <c r="S1178" s="67"/>
      <c r="T1178" s="68"/>
      <c r="U1178" s="37"/>
      <c r="V1178" s="37"/>
      <c r="W1178" s="37"/>
      <c r="X1178" s="37"/>
      <c r="Y1178" s="37"/>
      <c r="Z1178" s="37"/>
      <c r="AA1178" s="37"/>
      <c r="AB1178" s="37"/>
      <c r="AC1178" s="37"/>
      <c r="AD1178" s="37"/>
      <c r="AE1178" s="37"/>
      <c r="AT1178" s="20" t="s">
        <v>232</v>
      </c>
      <c r="AU1178" s="20" t="s">
        <v>82</v>
      </c>
    </row>
    <row r="1179" spans="1:65" s="13" customFormat="1">
      <c r="B1179" s="202"/>
      <c r="C1179" s="203"/>
      <c r="D1179" s="195" t="s">
        <v>234</v>
      </c>
      <c r="E1179" s="204" t="s">
        <v>19</v>
      </c>
      <c r="F1179" s="205" t="s">
        <v>1586</v>
      </c>
      <c r="G1179" s="203"/>
      <c r="H1179" s="206">
        <v>5.63</v>
      </c>
      <c r="I1179" s="207"/>
      <c r="J1179" s="203"/>
      <c r="K1179" s="203"/>
      <c r="L1179" s="208"/>
      <c r="M1179" s="209"/>
      <c r="N1179" s="210"/>
      <c r="O1179" s="210"/>
      <c r="P1179" s="210"/>
      <c r="Q1179" s="210"/>
      <c r="R1179" s="210"/>
      <c r="S1179" s="210"/>
      <c r="T1179" s="211"/>
      <c r="AT1179" s="212" t="s">
        <v>234</v>
      </c>
      <c r="AU1179" s="212" t="s">
        <v>82</v>
      </c>
      <c r="AV1179" s="13" t="s">
        <v>82</v>
      </c>
      <c r="AW1179" s="13" t="s">
        <v>33</v>
      </c>
      <c r="AX1179" s="13" t="s">
        <v>72</v>
      </c>
      <c r="AY1179" s="212" t="s">
        <v>221</v>
      </c>
    </row>
    <row r="1180" spans="1:65" s="13" customFormat="1">
      <c r="B1180" s="202"/>
      <c r="C1180" s="203"/>
      <c r="D1180" s="195" t="s">
        <v>234</v>
      </c>
      <c r="E1180" s="204" t="s">
        <v>19</v>
      </c>
      <c r="F1180" s="205" t="s">
        <v>1587</v>
      </c>
      <c r="G1180" s="203"/>
      <c r="H1180" s="206">
        <v>6.13</v>
      </c>
      <c r="I1180" s="207"/>
      <c r="J1180" s="203"/>
      <c r="K1180" s="203"/>
      <c r="L1180" s="208"/>
      <c r="M1180" s="209"/>
      <c r="N1180" s="210"/>
      <c r="O1180" s="210"/>
      <c r="P1180" s="210"/>
      <c r="Q1180" s="210"/>
      <c r="R1180" s="210"/>
      <c r="S1180" s="210"/>
      <c r="T1180" s="211"/>
      <c r="AT1180" s="212" t="s">
        <v>234</v>
      </c>
      <c r="AU1180" s="212" t="s">
        <v>82</v>
      </c>
      <c r="AV1180" s="13" t="s">
        <v>82</v>
      </c>
      <c r="AW1180" s="13" t="s">
        <v>33</v>
      </c>
      <c r="AX1180" s="13" t="s">
        <v>72</v>
      </c>
      <c r="AY1180" s="212" t="s">
        <v>221</v>
      </c>
    </row>
    <row r="1181" spans="1:65" s="15" customFormat="1">
      <c r="B1181" s="223"/>
      <c r="C1181" s="224"/>
      <c r="D1181" s="195" t="s">
        <v>234</v>
      </c>
      <c r="E1181" s="225" t="s">
        <v>19</v>
      </c>
      <c r="F1181" s="226" t="s">
        <v>243</v>
      </c>
      <c r="G1181" s="224"/>
      <c r="H1181" s="227">
        <v>11.76</v>
      </c>
      <c r="I1181" s="228"/>
      <c r="J1181" s="224"/>
      <c r="K1181" s="224"/>
      <c r="L1181" s="229"/>
      <c r="M1181" s="230"/>
      <c r="N1181" s="231"/>
      <c r="O1181" s="231"/>
      <c r="P1181" s="231"/>
      <c r="Q1181" s="231"/>
      <c r="R1181" s="231"/>
      <c r="S1181" s="231"/>
      <c r="T1181" s="232"/>
      <c r="AT1181" s="233" t="s">
        <v>234</v>
      </c>
      <c r="AU1181" s="233" t="s">
        <v>82</v>
      </c>
      <c r="AV1181" s="15" t="s">
        <v>228</v>
      </c>
      <c r="AW1181" s="15" t="s">
        <v>33</v>
      </c>
      <c r="AX1181" s="15" t="s">
        <v>80</v>
      </c>
      <c r="AY1181" s="233" t="s">
        <v>221</v>
      </c>
    </row>
    <row r="1182" spans="1:65" s="2" customFormat="1" ht="21.75" customHeight="1">
      <c r="A1182" s="37"/>
      <c r="B1182" s="38"/>
      <c r="C1182" s="234" t="s">
        <v>1588</v>
      </c>
      <c r="D1182" s="234" t="s">
        <v>295</v>
      </c>
      <c r="E1182" s="235" t="s">
        <v>1589</v>
      </c>
      <c r="F1182" s="236" t="s">
        <v>1590</v>
      </c>
      <c r="G1182" s="237" t="s">
        <v>305</v>
      </c>
      <c r="H1182" s="238">
        <v>12.936</v>
      </c>
      <c r="I1182" s="239"/>
      <c r="J1182" s="240">
        <f>ROUND(I1182*H1182,2)</f>
        <v>0</v>
      </c>
      <c r="K1182" s="236" t="s">
        <v>227</v>
      </c>
      <c r="L1182" s="241"/>
      <c r="M1182" s="242" t="s">
        <v>19</v>
      </c>
      <c r="N1182" s="243" t="s">
        <v>43</v>
      </c>
      <c r="O1182" s="67"/>
      <c r="P1182" s="191">
        <f>O1182*H1182</f>
        <v>0</v>
      </c>
      <c r="Q1182" s="191">
        <v>2.0000000000000001E-4</v>
      </c>
      <c r="R1182" s="191">
        <f>Q1182*H1182</f>
        <v>2.5872E-3</v>
      </c>
      <c r="S1182" s="191">
        <v>0</v>
      </c>
      <c r="T1182" s="192">
        <f>S1182*H1182</f>
        <v>0</v>
      </c>
      <c r="U1182" s="37"/>
      <c r="V1182" s="37"/>
      <c r="W1182" s="37"/>
      <c r="X1182" s="37"/>
      <c r="Y1182" s="37"/>
      <c r="Z1182" s="37"/>
      <c r="AA1182" s="37"/>
      <c r="AB1182" s="37"/>
      <c r="AC1182" s="37"/>
      <c r="AD1182" s="37"/>
      <c r="AE1182" s="37"/>
      <c r="AR1182" s="193" t="s">
        <v>484</v>
      </c>
      <c r="AT1182" s="193" t="s">
        <v>295</v>
      </c>
      <c r="AU1182" s="193" t="s">
        <v>82</v>
      </c>
      <c r="AY1182" s="20" t="s">
        <v>221</v>
      </c>
      <c r="BE1182" s="194">
        <f>IF(N1182="základní",J1182,0)</f>
        <v>0</v>
      </c>
      <c r="BF1182" s="194">
        <f>IF(N1182="snížená",J1182,0)</f>
        <v>0</v>
      </c>
      <c r="BG1182" s="194">
        <f>IF(N1182="zákl. přenesená",J1182,0)</f>
        <v>0</v>
      </c>
      <c r="BH1182" s="194">
        <f>IF(N1182="sníž. přenesená",J1182,0)</f>
        <v>0</v>
      </c>
      <c r="BI1182" s="194">
        <f>IF(N1182="nulová",J1182,0)</f>
        <v>0</v>
      </c>
      <c r="BJ1182" s="20" t="s">
        <v>80</v>
      </c>
      <c r="BK1182" s="194">
        <f>ROUND(I1182*H1182,2)</f>
        <v>0</v>
      </c>
      <c r="BL1182" s="20" t="s">
        <v>341</v>
      </c>
      <c r="BM1182" s="193" t="s">
        <v>1591</v>
      </c>
    </row>
    <row r="1183" spans="1:65" s="2" customFormat="1">
      <c r="A1183" s="37"/>
      <c r="B1183" s="38"/>
      <c r="C1183" s="39"/>
      <c r="D1183" s="195" t="s">
        <v>230</v>
      </c>
      <c r="E1183" s="39"/>
      <c r="F1183" s="196" t="s">
        <v>1590</v>
      </c>
      <c r="G1183" s="39"/>
      <c r="H1183" s="39"/>
      <c r="I1183" s="197"/>
      <c r="J1183" s="39"/>
      <c r="K1183" s="39"/>
      <c r="L1183" s="42"/>
      <c r="M1183" s="198"/>
      <c r="N1183" s="199"/>
      <c r="O1183" s="67"/>
      <c r="P1183" s="67"/>
      <c r="Q1183" s="67"/>
      <c r="R1183" s="67"/>
      <c r="S1183" s="67"/>
      <c r="T1183" s="68"/>
      <c r="U1183" s="37"/>
      <c r="V1183" s="37"/>
      <c r="W1183" s="37"/>
      <c r="X1183" s="37"/>
      <c r="Y1183" s="37"/>
      <c r="Z1183" s="37"/>
      <c r="AA1183" s="37"/>
      <c r="AB1183" s="37"/>
      <c r="AC1183" s="37"/>
      <c r="AD1183" s="37"/>
      <c r="AE1183" s="37"/>
      <c r="AT1183" s="20" t="s">
        <v>230</v>
      </c>
      <c r="AU1183" s="20" t="s">
        <v>82</v>
      </c>
    </row>
    <row r="1184" spans="1:65" s="13" customFormat="1">
      <c r="B1184" s="202"/>
      <c r="C1184" s="203"/>
      <c r="D1184" s="195" t="s">
        <v>234</v>
      </c>
      <c r="E1184" s="203"/>
      <c r="F1184" s="205" t="s">
        <v>1592</v>
      </c>
      <c r="G1184" s="203"/>
      <c r="H1184" s="206">
        <v>12.936</v>
      </c>
      <c r="I1184" s="207"/>
      <c r="J1184" s="203"/>
      <c r="K1184" s="203"/>
      <c r="L1184" s="208"/>
      <c r="M1184" s="209"/>
      <c r="N1184" s="210"/>
      <c r="O1184" s="210"/>
      <c r="P1184" s="210"/>
      <c r="Q1184" s="210"/>
      <c r="R1184" s="210"/>
      <c r="S1184" s="210"/>
      <c r="T1184" s="211"/>
      <c r="AT1184" s="212" t="s">
        <v>234</v>
      </c>
      <c r="AU1184" s="212" t="s">
        <v>82</v>
      </c>
      <c r="AV1184" s="13" t="s">
        <v>82</v>
      </c>
      <c r="AW1184" s="13" t="s">
        <v>4</v>
      </c>
      <c r="AX1184" s="13" t="s">
        <v>80</v>
      </c>
      <c r="AY1184" s="212" t="s">
        <v>221</v>
      </c>
    </row>
    <row r="1185" spans="1:65" s="2" customFormat="1" ht="33" customHeight="1">
      <c r="A1185" s="37"/>
      <c r="B1185" s="38"/>
      <c r="C1185" s="182" t="s">
        <v>1593</v>
      </c>
      <c r="D1185" s="182" t="s">
        <v>223</v>
      </c>
      <c r="E1185" s="183" t="s">
        <v>1594</v>
      </c>
      <c r="F1185" s="184" t="s">
        <v>1595</v>
      </c>
      <c r="G1185" s="185" t="s">
        <v>226</v>
      </c>
      <c r="H1185" s="186">
        <v>12.54</v>
      </c>
      <c r="I1185" s="187"/>
      <c r="J1185" s="188">
        <f>ROUND(I1185*H1185,2)</f>
        <v>0</v>
      </c>
      <c r="K1185" s="184" t="s">
        <v>227</v>
      </c>
      <c r="L1185" s="42"/>
      <c r="M1185" s="189" t="s">
        <v>19</v>
      </c>
      <c r="N1185" s="190" t="s">
        <v>43</v>
      </c>
      <c r="O1185" s="67"/>
      <c r="P1185" s="191">
        <f>O1185*H1185</f>
        <v>0</v>
      </c>
      <c r="Q1185" s="191">
        <v>1.8000000000000001E-4</v>
      </c>
      <c r="R1185" s="191">
        <f>Q1185*H1185</f>
        <v>2.2572E-3</v>
      </c>
      <c r="S1185" s="191">
        <v>0</v>
      </c>
      <c r="T1185" s="192">
        <f>S1185*H1185</f>
        <v>0</v>
      </c>
      <c r="U1185" s="37"/>
      <c r="V1185" s="37"/>
      <c r="W1185" s="37"/>
      <c r="X1185" s="37"/>
      <c r="Y1185" s="37"/>
      <c r="Z1185" s="37"/>
      <c r="AA1185" s="37"/>
      <c r="AB1185" s="37"/>
      <c r="AC1185" s="37"/>
      <c r="AD1185" s="37"/>
      <c r="AE1185" s="37"/>
      <c r="AR1185" s="193" t="s">
        <v>341</v>
      </c>
      <c r="AT1185" s="193" t="s">
        <v>223</v>
      </c>
      <c r="AU1185" s="193" t="s">
        <v>82</v>
      </c>
      <c r="AY1185" s="20" t="s">
        <v>221</v>
      </c>
      <c r="BE1185" s="194">
        <f>IF(N1185="základní",J1185,0)</f>
        <v>0</v>
      </c>
      <c r="BF1185" s="194">
        <f>IF(N1185="snížená",J1185,0)</f>
        <v>0</v>
      </c>
      <c r="BG1185" s="194">
        <f>IF(N1185="zákl. přenesená",J1185,0)</f>
        <v>0</v>
      </c>
      <c r="BH1185" s="194">
        <f>IF(N1185="sníž. přenesená",J1185,0)</f>
        <v>0</v>
      </c>
      <c r="BI1185" s="194">
        <f>IF(N1185="nulová",J1185,0)</f>
        <v>0</v>
      </c>
      <c r="BJ1185" s="20" t="s">
        <v>80</v>
      </c>
      <c r="BK1185" s="194">
        <f>ROUND(I1185*H1185,2)</f>
        <v>0</v>
      </c>
      <c r="BL1185" s="20" t="s">
        <v>341</v>
      </c>
      <c r="BM1185" s="193" t="s">
        <v>1596</v>
      </c>
    </row>
    <row r="1186" spans="1:65" s="2" customFormat="1" ht="29.25">
      <c r="A1186" s="37"/>
      <c r="B1186" s="38"/>
      <c r="C1186" s="39"/>
      <c r="D1186" s="195" t="s">
        <v>230</v>
      </c>
      <c r="E1186" s="39"/>
      <c r="F1186" s="196" t="s">
        <v>1597</v>
      </c>
      <c r="G1186" s="39"/>
      <c r="H1186" s="39"/>
      <c r="I1186" s="197"/>
      <c r="J1186" s="39"/>
      <c r="K1186" s="39"/>
      <c r="L1186" s="42"/>
      <c r="M1186" s="198"/>
      <c r="N1186" s="199"/>
      <c r="O1186" s="67"/>
      <c r="P1186" s="67"/>
      <c r="Q1186" s="67"/>
      <c r="R1186" s="67"/>
      <c r="S1186" s="67"/>
      <c r="T1186" s="68"/>
      <c r="U1186" s="37"/>
      <c r="V1186" s="37"/>
      <c r="W1186" s="37"/>
      <c r="X1186" s="37"/>
      <c r="Y1186" s="37"/>
      <c r="Z1186" s="37"/>
      <c r="AA1186" s="37"/>
      <c r="AB1186" s="37"/>
      <c r="AC1186" s="37"/>
      <c r="AD1186" s="37"/>
      <c r="AE1186" s="37"/>
      <c r="AT1186" s="20" t="s">
        <v>230</v>
      </c>
      <c r="AU1186" s="20" t="s">
        <v>82</v>
      </c>
    </row>
    <row r="1187" spans="1:65" s="2" customFormat="1">
      <c r="A1187" s="37"/>
      <c r="B1187" s="38"/>
      <c r="C1187" s="39"/>
      <c r="D1187" s="200" t="s">
        <v>232</v>
      </c>
      <c r="E1187" s="39"/>
      <c r="F1187" s="201" t="s">
        <v>1598</v>
      </c>
      <c r="G1187" s="39"/>
      <c r="H1187" s="39"/>
      <c r="I1187" s="197"/>
      <c r="J1187" s="39"/>
      <c r="K1187" s="39"/>
      <c r="L1187" s="42"/>
      <c r="M1187" s="198"/>
      <c r="N1187" s="199"/>
      <c r="O1187" s="67"/>
      <c r="P1187" s="67"/>
      <c r="Q1187" s="67"/>
      <c r="R1187" s="67"/>
      <c r="S1187" s="67"/>
      <c r="T1187" s="68"/>
      <c r="U1187" s="37"/>
      <c r="V1187" s="37"/>
      <c r="W1187" s="37"/>
      <c r="X1187" s="37"/>
      <c r="Y1187" s="37"/>
      <c r="Z1187" s="37"/>
      <c r="AA1187" s="37"/>
      <c r="AB1187" s="37"/>
      <c r="AC1187" s="37"/>
      <c r="AD1187" s="37"/>
      <c r="AE1187" s="37"/>
      <c r="AT1187" s="20" t="s">
        <v>232</v>
      </c>
      <c r="AU1187" s="20" t="s">
        <v>82</v>
      </c>
    </row>
    <row r="1188" spans="1:65" s="13" customFormat="1">
      <c r="B1188" s="202"/>
      <c r="C1188" s="203"/>
      <c r="D1188" s="195" t="s">
        <v>234</v>
      </c>
      <c r="E1188" s="204" t="s">
        <v>19</v>
      </c>
      <c r="F1188" s="205" t="s">
        <v>1599</v>
      </c>
      <c r="G1188" s="203"/>
      <c r="H1188" s="206">
        <v>12.54</v>
      </c>
      <c r="I1188" s="207"/>
      <c r="J1188" s="203"/>
      <c r="K1188" s="203"/>
      <c r="L1188" s="208"/>
      <c r="M1188" s="209"/>
      <c r="N1188" s="210"/>
      <c r="O1188" s="210"/>
      <c r="P1188" s="210"/>
      <c r="Q1188" s="210"/>
      <c r="R1188" s="210"/>
      <c r="S1188" s="210"/>
      <c r="T1188" s="211"/>
      <c r="AT1188" s="212" t="s">
        <v>234</v>
      </c>
      <c r="AU1188" s="212" t="s">
        <v>82</v>
      </c>
      <c r="AV1188" s="13" t="s">
        <v>82</v>
      </c>
      <c r="AW1188" s="13" t="s">
        <v>33</v>
      </c>
      <c r="AX1188" s="13" t="s">
        <v>72</v>
      </c>
      <c r="AY1188" s="212" t="s">
        <v>221</v>
      </c>
    </row>
    <row r="1189" spans="1:65" s="15" customFormat="1">
      <c r="B1189" s="223"/>
      <c r="C1189" s="224"/>
      <c r="D1189" s="195" t="s">
        <v>234</v>
      </c>
      <c r="E1189" s="225" t="s">
        <v>19</v>
      </c>
      <c r="F1189" s="226" t="s">
        <v>243</v>
      </c>
      <c r="G1189" s="224"/>
      <c r="H1189" s="227">
        <v>12.54</v>
      </c>
      <c r="I1189" s="228"/>
      <c r="J1189" s="224"/>
      <c r="K1189" s="224"/>
      <c r="L1189" s="229"/>
      <c r="M1189" s="230"/>
      <c r="N1189" s="231"/>
      <c r="O1189" s="231"/>
      <c r="P1189" s="231"/>
      <c r="Q1189" s="231"/>
      <c r="R1189" s="231"/>
      <c r="S1189" s="231"/>
      <c r="T1189" s="232"/>
      <c r="AT1189" s="233" t="s">
        <v>234</v>
      </c>
      <c r="AU1189" s="233" t="s">
        <v>82</v>
      </c>
      <c r="AV1189" s="15" t="s">
        <v>228</v>
      </c>
      <c r="AW1189" s="15" t="s">
        <v>33</v>
      </c>
      <c r="AX1189" s="15" t="s">
        <v>80</v>
      </c>
      <c r="AY1189" s="233" t="s">
        <v>221</v>
      </c>
    </row>
    <row r="1190" spans="1:65" s="2" customFormat="1" ht="49.15" customHeight="1">
      <c r="A1190" s="37"/>
      <c r="B1190" s="38"/>
      <c r="C1190" s="234" t="s">
        <v>1600</v>
      </c>
      <c r="D1190" s="234" t="s">
        <v>295</v>
      </c>
      <c r="E1190" s="235" t="s">
        <v>1601</v>
      </c>
      <c r="F1190" s="236" t="s">
        <v>1602</v>
      </c>
      <c r="G1190" s="237" t="s">
        <v>336</v>
      </c>
      <c r="H1190" s="238">
        <v>1</v>
      </c>
      <c r="I1190" s="239"/>
      <c r="J1190" s="240">
        <f>ROUND(I1190*H1190,2)</f>
        <v>0</v>
      </c>
      <c r="K1190" s="236" t="s">
        <v>632</v>
      </c>
      <c r="L1190" s="241"/>
      <c r="M1190" s="242" t="s">
        <v>19</v>
      </c>
      <c r="N1190" s="243" t="s">
        <v>43</v>
      </c>
      <c r="O1190" s="67"/>
      <c r="P1190" s="191">
        <f>O1190*H1190</f>
        <v>0</v>
      </c>
      <c r="Q1190" s="191">
        <v>0</v>
      </c>
      <c r="R1190" s="191">
        <f>Q1190*H1190</f>
        <v>0</v>
      </c>
      <c r="S1190" s="191">
        <v>0</v>
      </c>
      <c r="T1190" s="192">
        <f>S1190*H1190</f>
        <v>0</v>
      </c>
      <c r="U1190" s="37"/>
      <c r="V1190" s="37"/>
      <c r="W1190" s="37"/>
      <c r="X1190" s="37"/>
      <c r="Y1190" s="37"/>
      <c r="Z1190" s="37"/>
      <c r="AA1190" s="37"/>
      <c r="AB1190" s="37"/>
      <c r="AC1190" s="37"/>
      <c r="AD1190" s="37"/>
      <c r="AE1190" s="37"/>
      <c r="AR1190" s="193" t="s">
        <v>279</v>
      </c>
      <c r="AT1190" s="193" t="s">
        <v>295</v>
      </c>
      <c r="AU1190" s="193" t="s">
        <v>82</v>
      </c>
      <c r="AY1190" s="20" t="s">
        <v>221</v>
      </c>
      <c r="BE1190" s="194">
        <f>IF(N1190="základní",J1190,0)</f>
        <v>0</v>
      </c>
      <c r="BF1190" s="194">
        <f>IF(N1190="snížená",J1190,0)</f>
        <v>0</v>
      </c>
      <c r="BG1190" s="194">
        <f>IF(N1190="zákl. přenesená",J1190,0)</f>
        <v>0</v>
      </c>
      <c r="BH1190" s="194">
        <f>IF(N1190="sníž. přenesená",J1190,0)</f>
        <v>0</v>
      </c>
      <c r="BI1190" s="194">
        <f>IF(N1190="nulová",J1190,0)</f>
        <v>0</v>
      </c>
      <c r="BJ1190" s="20" t="s">
        <v>80</v>
      </c>
      <c r="BK1190" s="194">
        <f>ROUND(I1190*H1190,2)</f>
        <v>0</v>
      </c>
      <c r="BL1190" s="20" t="s">
        <v>228</v>
      </c>
      <c r="BM1190" s="193" t="s">
        <v>1603</v>
      </c>
    </row>
    <row r="1191" spans="1:65" s="2" customFormat="1" ht="29.25">
      <c r="A1191" s="37"/>
      <c r="B1191" s="38"/>
      <c r="C1191" s="39"/>
      <c r="D1191" s="195" t="s">
        <v>230</v>
      </c>
      <c r="E1191" s="39"/>
      <c r="F1191" s="196" t="s">
        <v>1602</v>
      </c>
      <c r="G1191" s="39"/>
      <c r="H1191" s="39"/>
      <c r="I1191" s="197"/>
      <c r="J1191" s="39"/>
      <c r="K1191" s="39"/>
      <c r="L1191" s="42"/>
      <c r="M1191" s="198"/>
      <c r="N1191" s="199"/>
      <c r="O1191" s="67"/>
      <c r="P1191" s="67"/>
      <c r="Q1191" s="67"/>
      <c r="R1191" s="67"/>
      <c r="S1191" s="67"/>
      <c r="T1191" s="68"/>
      <c r="U1191" s="37"/>
      <c r="V1191" s="37"/>
      <c r="W1191" s="37"/>
      <c r="X1191" s="37"/>
      <c r="Y1191" s="37"/>
      <c r="Z1191" s="37"/>
      <c r="AA1191" s="37"/>
      <c r="AB1191" s="37"/>
      <c r="AC1191" s="37"/>
      <c r="AD1191" s="37"/>
      <c r="AE1191" s="37"/>
      <c r="AT1191" s="20" t="s">
        <v>230</v>
      </c>
      <c r="AU1191" s="20" t="s">
        <v>82</v>
      </c>
    </row>
    <row r="1192" spans="1:65" s="2" customFormat="1" ht="24.2" customHeight="1">
      <c r="A1192" s="37"/>
      <c r="B1192" s="38"/>
      <c r="C1192" s="182" t="s">
        <v>1604</v>
      </c>
      <c r="D1192" s="182" t="s">
        <v>223</v>
      </c>
      <c r="E1192" s="183" t="s">
        <v>1605</v>
      </c>
      <c r="F1192" s="184" t="s">
        <v>1606</v>
      </c>
      <c r="G1192" s="185" t="s">
        <v>305</v>
      </c>
      <c r="H1192" s="186">
        <v>4.9000000000000004</v>
      </c>
      <c r="I1192" s="187"/>
      <c r="J1192" s="188">
        <f>ROUND(I1192*H1192,2)</f>
        <v>0</v>
      </c>
      <c r="K1192" s="184" t="s">
        <v>227</v>
      </c>
      <c r="L1192" s="42"/>
      <c r="M1192" s="189" t="s">
        <v>19</v>
      </c>
      <c r="N1192" s="190" t="s">
        <v>43</v>
      </c>
      <c r="O1192" s="67"/>
      <c r="P1192" s="191">
        <f>O1192*H1192</f>
        <v>0</v>
      </c>
      <c r="Q1192" s="191">
        <v>0</v>
      </c>
      <c r="R1192" s="191">
        <f>Q1192*H1192</f>
        <v>0</v>
      </c>
      <c r="S1192" s="191">
        <v>0</v>
      </c>
      <c r="T1192" s="192">
        <f>S1192*H1192</f>
        <v>0</v>
      </c>
      <c r="U1192" s="37"/>
      <c r="V1192" s="37"/>
      <c r="W1192" s="37"/>
      <c r="X1192" s="37"/>
      <c r="Y1192" s="37"/>
      <c r="Z1192" s="37"/>
      <c r="AA1192" s="37"/>
      <c r="AB1192" s="37"/>
      <c r="AC1192" s="37"/>
      <c r="AD1192" s="37"/>
      <c r="AE1192" s="37"/>
      <c r="AR1192" s="193" t="s">
        <v>341</v>
      </c>
      <c r="AT1192" s="193" t="s">
        <v>223</v>
      </c>
      <c r="AU1192" s="193" t="s">
        <v>82</v>
      </c>
      <c r="AY1192" s="20" t="s">
        <v>221</v>
      </c>
      <c r="BE1192" s="194">
        <f>IF(N1192="základní",J1192,0)</f>
        <v>0</v>
      </c>
      <c r="BF1192" s="194">
        <f>IF(N1192="snížená",J1192,0)</f>
        <v>0</v>
      </c>
      <c r="BG1192" s="194">
        <f>IF(N1192="zákl. přenesená",J1192,0)</f>
        <v>0</v>
      </c>
      <c r="BH1192" s="194">
        <f>IF(N1192="sníž. přenesená",J1192,0)</f>
        <v>0</v>
      </c>
      <c r="BI1192" s="194">
        <f>IF(N1192="nulová",J1192,0)</f>
        <v>0</v>
      </c>
      <c r="BJ1192" s="20" t="s">
        <v>80</v>
      </c>
      <c r="BK1192" s="194">
        <f>ROUND(I1192*H1192,2)</f>
        <v>0</v>
      </c>
      <c r="BL1192" s="20" t="s">
        <v>341</v>
      </c>
      <c r="BM1192" s="193" t="s">
        <v>1607</v>
      </c>
    </row>
    <row r="1193" spans="1:65" s="2" customFormat="1" ht="19.5">
      <c r="A1193" s="37"/>
      <c r="B1193" s="38"/>
      <c r="C1193" s="39"/>
      <c r="D1193" s="195" t="s">
        <v>230</v>
      </c>
      <c r="E1193" s="39"/>
      <c r="F1193" s="196" t="s">
        <v>1608</v>
      </c>
      <c r="G1193" s="39"/>
      <c r="H1193" s="39"/>
      <c r="I1193" s="197"/>
      <c r="J1193" s="39"/>
      <c r="K1193" s="39"/>
      <c r="L1193" s="42"/>
      <c r="M1193" s="198"/>
      <c r="N1193" s="199"/>
      <c r="O1193" s="67"/>
      <c r="P1193" s="67"/>
      <c r="Q1193" s="67"/>
      <c r="R1193" s="67"/>
      <c r="S1193" s="67"/>
      <c r="T1193" s="68"/>
      <c r="U1193" s="37"/>
      <c r="V1193" s="37"/>
      <c r="W1193" s="37"/>
      <c r="X1193" s="37"/>
      <c r="Y1193" s="37"/>
      <c r="Z1193" s="37"/>
      <c r="AA1193" s="37"/>
      <c r="AB1193" s="37"/>
      <c r="AC1193" s="37"/>
      <c r="AD1193" s="37"/>
      <c r="AE1193" s="37"/>
      <c r="AT1193" s="20" t="s">
        <v>230</v>
      </c>
      <c r="AU1193" s="20" t="s">
        <v>82</v>
      </c>
    </row>
    <row r="1194" spans="1:65" s="2" customFormat="1">
      <c r="A1194" s="37"/>
      <c r="B1194" s="38"/>
      <c r="C1194" s="39"/>
      <c r="D1194" s="200" t="s">
        <v>232</v>
      </c>
      <c r="E1194" s="39"/>
      <c r="F1194" s="201" t="s">
        <v>1609</v>
      </c>
      <c r="G1194" s="39"/>
      <c r="H1194" s="39"/>
      <c r="I1194" s="197"/>
      <c r="J1194" s="39"/>
      <c r="K1194" s="39"/>
      <c r="L1194" s="42"/>
      <c r="M1194" s="198"/>
      <c r="N1194" s="199"/>
      <c r="O1194" s="67"/>
      <c r="P1194" s="67"/>
      <c r="Q1194" s="67"/>
      <c r="R1194" s="67"/>
      <c r="S1194" s="67"/>
      <c r="T1194" s="68"/>
      <c r="U1194" s="37"/>
      <c r="V1194" s="37"/>
      <c r="W1194" s="37"/>
      <c r="X1194" s="37"/>
      <c r="Y1194" s="37"/>
      <c r="Z1194" s="37"/>
      <c r="AA1194" s="37"/>
      <c r="AB1194" s="37"/>
      <c r="AC1194" s="37"/>
      <c r="AD1194" s="37"/>
      <c r="AE1194" s="37"/>
      <c r="AT1194" s="20" t="s">
        <v>232</v>
      </c>
      <c r="AU1194" s="20" t="s">
        <v>82</v>
      </c>
    </row>
    <row r="1195" spans="1:65" s="13" customFormat="1">
      <c r="B1195" s="202"/>
      <c r="C1195" s="203"/>
      <c r="D1195" s="195" t="s">
        <v>234</v>
      </c>
      <c r="E1195" s="204" t="s">
        <v>19</v>
      </c>
      <c r="F1195" s="205" t="s">
        <v>1610</v>
      </c>
      <c r="G1195" s="203"/>
      <c r="H1195" s="206">
        <v>4.9000000000000004</v>
      </c>
      <c r="I1195" s="207"/>
      <c r="J1195" s="203"/>
      <c r="K1195" s="203"/>
      <c r="L1195" s="208"/>
      <c r="M1195" s="209"/>
      <c r="N1195" s="210"/>
      <c r="O1195" s="210"/>
      <c r="P1195" s="210"/>
      <c r="Q1195" s="210"/>
      <c r="R1195" s="210"/>
      <c r="S1195" s="210"/>
      <c r="T1195" s="211"/>
      <c r="AT1195" s="212" t="s">
        <v>234</v>
      </c>
      <c r="AU1195" s="212" t="s">
        <v>82</v>
      </c>
      <c r="AV1195" s="13" t="s">
        <v>82</v>
      </c>
      <c r="AW1195" s="13" t="s">
        <v>33</v>
      </c>
      <c r="AX1195" s="13" t="s">
        <v>72</v>
      </c>
      <c r="AY1195" s="212" t="s">
        <v>221</v>
      </c>
    </row>
    <row r="1196" spans="1:65" s="15" customFormat="1">
      <c r="B1196" s="223"/>
      <c r="C1196" s="224"/>
      <c r="D1196" s="195" t="s">
        <v>234</v>
      </c>
      <c r="E1196" s="225" t="s">
        <v>19</v>
      </c>
      <c r="F1196" s="226" t="s">
        <v>243</v>
      </c>
      <c r="G1196" s="224"/>
      <c r="H1196" s="227">
        <v>4.9000000000000004</v>
      </c>
      <c r="I1196" s="228"/>
      <c r="J1196" s="224"/>
      <c r="K1196" s="224"/>
      <c r="L1196" s="229"/>
      <c r="M1196" s="230"/>
      <c r="N1196" s="231"/>
      <c r="O1196" s="231"/>
      <c r="P1196" s="231"/>
      <c r="Q1196" s="231"/>
      <c r="R1196" s="231"/>
      <c r="S1196" s="231"/>
      <c r="T1196" s="232"/>
      <c r="AT1196" s="233" t="s">
        <v>234</v>
      </c>
      <c r="AU1196" s="233" t="s">
        <v>82</v>
      </c>
      <c r="AV1196" s="15" t="s">
        <v>228</v>
      </c>
      <c r="AW1196" s="15" t="s">
        <v>33</v>
      </c>
      <c r="AX1196" s="15" t="s">
        <v>80</v>
      </c>
      <c r="AY1196" s="233" t="s">
        <v>221</v>
      </c>
    </row>
    <row r="1197" spans="1:65" s="2" customFormat="1" ht="55.5" customHeight="1">
      <c r="A1197" s="37"/>
      <c r="B1197" s="38"/>
      <c r="C1197" s="234" t="s">
        <v>1611</v>
      </c>
      <c r="D1197" s="234" t="s">
        <v>295</v>
      </c>
      <c r="E1197" s="235" t="s">
        <v>1612</v>
      </c>
      <c r="F1197" s="236" t="s">
        <v>1613</v>
      </c>
      <c r="G1197" s="237" t="s">
        <v>305</v>
      </c>
      <c r="H1197" s="238">
        <v>4.9000000000000004</v>
      </c>
      <c r="I1197" s="239"/>
      <c r="J1197" s="240">
        <f>ROUND(I1197*H1197,2)</f>
        <v>0</v>
      </c>
      <c r="K1197" s="236" t="s">
        <v>632</v>
      </c>
      <c r="L1197" s="241"/>
      <c r="M1197" s="242" t="s">
        <v>19</v>
      </c>
      <c r="N1197" s="243" t="s">
        <v>43</v>
      </c>
      <c r="O1197" s="67"/>
      <c r="P1197" s="191">
        <f>O1197*H1197</f>
        <v>0</v>
      </c>
      <c r="Q1197" s="191">
        <v>0</v>
      </c>
      <c r="R1197" s="191">
        <f>Q1197*H1197</f>
        <v>0</v>
      </c>
      <c r="S1197" s="191">
        <v>0</v>
      </c>
      <c r="T1197" s="192">
        <f>S1197*H1197</f>
        <v>0</v>
      </c>
      <c r="U1197" s="37"/>
      <c r="V1197" s="37"/>
      <c r="W1197" s="37"/>
      <c r="X1197" s="37"/>
      <c r="Y1197" s="37"/>
      <c r="Z1197" s="37"/>
      <c r="AA1197" s="37"/>
      <c r="AB1197" s="37"/>
      <c r="AC1197" s="37"/>
      <c r="AD1197" s="37"/>
      <c r="AE1197" s="37"/>
      <c r="AR1197" s="193" t="s">
        <v>279</v>
      </c>
      <c r="AT1197" s="193" t="s">
        <v>295</v>
      </c>
      <c r="AU1197" s="193" t="s">
        <v>82</v>
      </c>
      <c r="AY1197" s="20" t="s">
        <v>221</v>
      </c>
      <c r="BE1197" s="194">
        <f>IF(N1197="základní",J1197,0)</f>
        <v>0</v>
      </c>
      <c r="BF1197" s="194">
        <f>IF(N1197="snížená",J1197,0)</f>
        <v>0</v>
      </c>
      <c r="BG1197" s="194">
        <f>IF(N1197="zákl. přenesená",J1197,0)</f>
        <v>0</v>
      </c>
      <c r="BH1197" s="194">
        <f>IF(N1197="sníž. přenesená",J1197,0)</f>
        <v>0</v>
      </c>
      <c r="BI1197" s="194">
        <f>IF(N1197="nulová",J1197,0)</f>
        <v>0</v>
      </c>
      <c r="BJ1197" s="20" t="s">
        <v>80</v>
      </c>
      <c r="BK1197" s="194">
        <f>ROUND(I1197*H1197,2)</f>
        <v>0</v>
      </c>
      <c r="BL1197" s="20" t="s">
        <v>228</v>
      </c>
      <c r="BM1197" s="193" t="s">
        <v>1614</v>
      </c>
    </row>
    <row r="1198" spans="1:65" s="2" customFormat="1" ht="29.25">
      <c r="A1198" s="37"/>
      <c r="B1198" s="38"/>
      <c r="C1198" s="39"/>
      <c r="D1198" s="195" t="s">
        <v>230</v>
      </c>
      <c r="E1198" s="39"/>
      <c r="F1198" s="196" t="s">
        <v>1613</v>
      </c>
      <c r="G1198" s="39"/>
      <c r="H1198" s="39"/>
      <c r="I1198" s="197"/>
      <c r="J1198" s="39"/>
      <c r="K1198" s="39"/>
      <c r="L1198" s="42"/>
      <c r="M1198" s="198"/>
      <c r="N1198" s="199"/>
      <c r="O1198" s="67"/>
      <c r="P1198" s="67"/>
      <c r="Q1198" s="67"/>
      <c r="R1198" s="67"/>
      <c r="S1198" s="67"/>
      <c r="T1198" s="68"/>
      <c r="U1198" s="37"/>
      <c r="V1198" s="37"/>
      <c r="W1198" s="37"/>
      <c r="X1198" s="37"/>
      <c r="Y1198" s="37"/>
      <c r="Z1198" s="37"/>
      <c r="AA1198" s="37"/>
      <c r="AB1198" s="37"/>
      <c r="AC1198" s="37"/>
      <c r="AD1198" s="37"/>
      <c r="AE1198" s="37"/>
      <c r="AT1198" s="20" t="s">
        <v>230</v>
      </c>
      <c r="AU1198" s="20" t="s">
        <v>82</v>
      </c>
    </row>
    <row r="1199" spans="1:65" s="2" customFormat="1" ht="24.2" customHeight="1">
      <c r="A1199" s="37"/>
      <c r="B1199" s="38"/>
      <c r="C1199" s="182" t="s">
        <v>1615</v>
      </c>
      <c r="D1199" s="182" t="s">
        <v>223</v>
      </c>
      <c r="E1199" s="183" t="s">
        <v>1616</v>
      </c>
      <c r="F1199" s="184" t="s">
        <v>1617</v>
      </c>
      <c r="G1199" s="185" t="s">
        <v>267</v>
      </c>
      <c r="H1199" s="186">
        <v>2.036</v>
      </c>
      <c r="I1199" s="187"/>
      <c r="J1199" s="188">
        <f>ROUND(I1199*H1199,2)</f>
        <v>0</v>
      </c>
      <c r="K1199" s="184" t="s">
        <v>227</v>
      </c>
      <c r="L1199" s="42"/>
      <c r="M1199" s="189" t="s">
        <v>19</v>
      </c>
      <c r="N1199" s="190" t="s">
        <v>43</v>
      </c>
      <c r="O1199" s="67"/>
      <c r="P1199" s="191">
        <f>O1199*H1199</f>
        <v>0</v>
      </c>
      <c r="Q1199" s="191">
        <v>0</v>
      </c>
      <c r="R1199" s="191">
        <f>Q1199*H1199</f>
        <v>0</v>
      </c>
      <c r="S1199" s="191">
        <v>0</v>
      </c>
      <c r="T1199" s="192">
        <f>S1199*H1199</f>
        <v>0</v>
      </c>
      <c r="U1199" s="37"/>
      <c r="V1199" s="37"/>
      <c r="W1199" s="37"/>
      <c r="X1199" s="37"/>
      <c r="Y1199" s="37"/>
      <c r="Z1199" s="37"/>
      <c r="AA1199" s="37"/>
      <c r="AB1199" s="37"/>
      <c r="AC1199" s="37"/>
      <c r="AD1199" s="37"/>
      <c r="AE1199" s="37"/>
      <c r="AR1199" s="193" t="s">
        <v>341</v>
      </c>
      <c r="AT1199" s="193" t="s">
        <v>223</v>
      </c>
      <c r="AU1199" s="193" t="s">
        <v>82</v>
      </c>
      <c r="AY1199" s="20" t="s">
        <v>221</v>
      </c>
      <c r="BE1199" s="194">
        <f>IF(N1199="základní",J1199,0)</f>
        <v>0</v>
      </c>
      <c r="BF1199" s="194">
        <f>IF(N1199="snížená",J1199,0)</f>
        <v>0</v>
      </c>
      <c r="BG1199" s="194">
        <f>IF(N1199="zákl. přenesená",J1199,0)</f>
        <v>0</v>
      </c>
      <c r="BH1199" s="194">
        <f>IF(N1199="sníž. přenesená",J1199,0)</f>
        <v>0</v>
      </c>
      <c r="BI1199" s="194">
        <f>IF(N1199="nulová",J1199,0)</f>
        <v>0</v>
      </c>
      <c r="BJ1199" s="20" t="s">
        <v>80</v>
      </c>
      <c r="BK1199" s="194">
        <f>ROUND(I1199*H1199,2)</f>
        <v>0</v>
      </c>
      <c r="BL1199" s="20" t="s">
        <v>341</v>
      </c>
      <c r="BM1199" s="193" t="s">
        <v>1618</v>
      </c>
    </row>
    <row r="1200" spans="1:65" s="2" customFormat="1" ht="29.25">
      <c r="A1200" s="37"/>
      <c r="B1200" s="38"/>
      <c r="C1200" s="39"/>
      <c r="D1200" s="195" t="s">
        <v>230</v>
      </c>
      <c r="E1200" s="39"/>
      <c r="F1200" s="196" t="s">
        <v>1619</v>
      </c>
      <c r="G1200" s="39"/>
      <c r="H1200" s="39"/>
      <c r="I1200" s="197"/>
      <c r="J1200" s="39"/>
      <c r="K1200" s="39"/>
      <c r="L1200" s="42"/>
      <c r="M1200" s="198"/>
      <c r="N1200" s="199"/>
      <c r="O1200" s="67"/>
      <c r="P1200" s="67"/>
      <c r="Q1200" s="67"/>
      <c r="R1200" s="67"/>
      <c r="S1200" s="67"/>
      <c r="T1200" s="68"/>
      <c r="U1200" s="37"/>
      <c r="V1200" s="37"/>
      <c r="W1200" s="37"/>
      <c r="X1200" s="37"/>
      <c r="Y1200" s="37"/>
      <c r="Z1200" s="37"/>
      <c r="AA1200" s="37"/>
      <c r="AB1200" s="37"/>
      <c r="AC1200" s="37"/>
      <c r="AD1200" s="37"/>
      <c r="AE1200" s="37"/>
      <c r="AT1200" s="20" t="s">
        <v>230</v>
      </c>
      <c r="AU1200" s="20" t="s">
        <v>82</v>
      </c>
    </row>
    <row r="1201" spans="1:65" s="2" customFormat="1">
      <c r="A1201" s="37"/>
      <c r="B1201" s="38"/>
      <c r="C1201" s="39"/>
      <c r="D1201" s="200" t="s">
        <v>232</v>
      </c>
      <c r="E1201" s="39"/>
      <c r="F1201" s="201" t="s">
        <v>1620</v>
      </c>
      <c r="G1201" s="39"/>
      <c r="H1201" s="39"/>
      <c r="I1201" s="197"/>
      <c r="J1201" s="39"/>
      <c r="K1201" s="39"/>
      <c r="L1201" s="42"/>
      <c r="M1201" s="198"/>
      <c r="N1201" s="199"/>
      <c r="O1201" s="67"/>
      <c r="P1201" s="67"/>
      <c r="Q1201" s="67"/>
      <c r="R1201" s="67"/>
      <c r="S1201" s="67"/>
      <c r="T1201" s="68"/>
      <c r="U1201" s="37"/>
      <c r="V1201" s="37"/>
      <c r="W1201" s="37"/>
      <c r="X1201" s="37"/>
      <c r="Y1201" s="37"/>
      <c r="Z1201" s="37"/>
      <c r="AA1201" s="37"/>
      <c r="AB1201" s="37"/>
      <c r="AC1201" s="37"/>
      <c r="AD1201" s="37"/>
      <c r="AE1201" s="37"/>
      <c r="AT1201" s="20" t="s">
        <v>232</v>
      </c>
      <c r="AU1201" s="20" t="s">
        <v>82</v>
      </c>
    </row>
    <row r="1202" spans="1:65" s="12" customFormat="1" ht="22.9" customHeight="1">
      <c r="B1202" s="166"/>
      <c r="C1202" s="167"/>
      <c r="D1202" s="168" t="s">
        <v>71</v>
      </c>
      <c r="E1202" s="180" t="s">
        <v>1621</v>
      </c>
      <c r="F1202" s="180" t="s">
        <v>1622</v>
      </c>
      <c r="G1202" s="167"/>
      <c r="H1202" s="167"/>
      <c r="I1202" s="170"/>
      <c r="J1202" s="181">
        <f>BK1202</f>
        <v>0</v>
      </c>
      <c r="K1202" s="167"/>
      <c r="L1202" s="172"/>
      <c r="M1202" s="173"/>
      <c r="N1202" s="174"/>
      <c r="O1202" s="174"/>
      <c r="P1202" s="175">
        <f>SUM(P1203:P1256)</f>
        <v>0</v>
      </c>
      <c r="Q1202" s="174"/>
      <c r="R1202" s="175">
        <f>SUM(R1203:R1256)</f>
        <v>1.4454628300000001</v>
      </c>
      <c r="S1202" s="174"/>
      <c r="T1202" s="176">
        <f>SUM(T1203:T1256)</f>
        <v>0</v>
      </c>
      <c r="AR1202" s="177" t="s">
        <v>82</v>
      </c>
      <c r="AT1202" s="178" t="s">
        <v>71</v>
      </c>
      <c r="AU1202" s="178" t="s">
        <v>80</v>
      </c>
      <c r="AY1202" s="177" t="s">
        <v>221</v>
      </c>
      <c r="BK1202" s="179">
        <f>SUM(BK1203:BK1256)</f>
        <v>0</v>
      </c>
    </row>
    <row r="1203" spans="1:65" s="2" customFormat="1" ht="16.5" customHeight="1">
      <c r="A1203" s="37"/>
      <c r="B1203" s="38"/>
      <c r="C1203" s="182" t="s">
        <v>1623</v>
      </c>
      <c r="D1203" s="182" t="s">
        <v>223</v>
      </c>
      <c r="E1203" s="183" t="s">
        <v>1624</v>
      </c>
      <c r="F1203" s="184" t="s">
        <v>1625</v>
      </c>
      <c r="G1203" s="185" t="s">
        <v>226</v>
      </c>
      <c r="H1203" s="186">
        <v>36.770000000000003</v>
      </c>
      <c r="I1203" s="187"/>
      <c r="J1203" s="188">
        <f>ROUND(I1203*H1203,2)</f>
        <v>0</v>
      </c>
      <c r="K1203" s="184" t="s">
        <v>227</v>
      </c>
      <c r="L1203" s="42"/>
      <c r="M1203" s="189" t="s">
        <v>19</v>
      </c>
      <c r="N1203" s="190" t="s">
        <v>43</v>
      </c>
      <c r="O1203" s="67"/>
      <c r="P1203" s="191">
        <f>O1203*H1203</f>
        <v>0</v>
      </c>
      <c r="Q1203" s="191">
        <v>0</v>
      </c>
      <c r="R1203" s="191">
        <f>Q1203*H1203</f>
        <v>0</v>
      </c>
      <c r="S1203" s="191">
        <v>0</v>
      </c>
      <c r="T1203" s="192">
        <f>S1203*H1203</f>
        <v>0</v>
      </c>
      <c r="U1203" s="37"/>
      <c r="V1203" s="37"/>
      <c r="W1203" s="37"/>
      <c r="X1203" s="37"/>
      <c r="Y1203" s="37"/>
      <c r="Z1203" s="37"/>
      <c r="AA1203" s="37"/>
      <c r="AB1203" s="37"/>
      <c r="AC1203" s="37"/>
      <c r="AD1203" s="37"/>
      <c r="AE1203" s="37"/>
      <c r="AR1203" s="193" t="s">
        <v>341</v>
      </c>
      <c r="AT1203" s="193" t="s">
        <v>223</v>
      </c>
      <c r="AU1203" s="193" t="s">
        <v>82</v>
      </c>
      <c r="AY1203" s="20" t="s">
        <v>221</v>
      </c>
      <c r="BE1203" s="194">
        <f>IF(N1203="základní",J1203,0)</f>
        <v>0</v>
      </c>
      <c r="BF1203" s="194">
        <f>IF(N1203="snížená",J1203,0)</f>
        <v>0</v>
      </c>
      <c r="BG1203" s="194">
        <f>IF(N1203="zákl. přenesená",J1203,0)</f>
        <v>0</v>
      </c>
      <c r="BH1203" s="194">
        <f>IF(N1203="sníž. přenesená",J1203,0)</f>
        <v>0</v>
      </c>
      <c r="BI1203" s="194">
        <f>IF(N1203="nulová",J1203,0)</f>
        <v>0</v>
      </c>
      <c r="BJ1203" s="20" t="s">
        <v>80</v>
      </c>
      <c r="BK1203" s="194">
        <f>ROUND(I1203*H1203,2)</f>
        <v>0</v>
      </c>
      <c r="BL1203" s="20" t="s">
        <v>341</v>
      </c>
      <c r="BM1203" s="193" t="s">
        <v>1626</v>
      </c>
    </row>
    <row r="1204" spans="1:65" s="2" customFormat="1">
      <c r="A1204" s="37"/>
      <c r="B1204" s="38"/>
      <c r="C1204" s="39"/>
      <c r="D1204" s="195" t="s">
        <v>230</v>
      </c>
      <c r="E1204" s="39"/>
      <c r="F1204" s="196" t="s">
        <v>1627</v>
      </c>
      <c r="G1204" s="39"/>
      <c r="H1204" s="39"/>
      <c r="I1204" s="197"/>
      <c r="J1204" s="39"/>
      <c r="K1204" s="39"/>
      <c r="L1204" s="42"/>
      <c r="M1204" s="198"/>
      <c r="N1204" s="199"/>
      <c r="O1204" s="67"/>
      <c r="P1204" s="67"/>
      <c r="Q1204" s="67"/>
      <c r="R1204" s="67"/>
      <c r="S1204" s="67"/>
      <c r="T1204" s="68"/>
      <c r="U1204" s="37"/>
      <c r="V1204" s="37"/>
      <c r="W1204" s="37"/>
      <c r="X1204" s="37"/>
      <c r="Y1204" s="37"/>
      <c r="Z1204" s="37"/>
      <c r="AA1204" s="37"/>
      <c r="AB1204" s="37"/>
      <c r="AC1204" s="37"/>
      <c r="AD1204" s="37"/>
      <c r="AE1204" s="37"/>
      <c r="AT1204" s="20" t="s">
        <v>230</v>
      </c>
      <c r="AU1204" s="20" t="s">
        <v>82</v>
      </c>
    </row>
    <row r="1205" spans="1:65" s="2" customFormat="1">
      <c r="A1205" s="37"/>
      <c r="B1205" s="38"/>
      <c r="C1205" s="39"/>
      <c r="D1205" s="200" t="s">
        <v>232</v>
      </c>
      <c r="E1205" s="39"/>
      <c r="F1205" s="201" t="s">
        <v>1628</v>
      </c>
      <c r="G1205" s="39"/>
      <c r="H1205" s="39"/>
      <c r="I1205" s="197"/>
      <c r="J1205" s="39"/>
      <c r="K1205" s="39"/>
      <c r="L1205" s="42"/>
      <c r="M1205" s="198"/>
      <c r="N1205" s="199"/>
      <c r="O1205" s="67"/>
      <c r="P1205" s="67"/>
      <c r="Q1205" s="67"/>
      <c r="R1205" s="67"/>
      <c r="S1205" s="67"/>
      <c r="T1205" s="68"/>
      <c r="U1205" s="37"/>
      <c r="V1205" s="37"/>
      <c r="W1205" s="37"/>
      <c r="X1205" s="37"/>
      <c r="Y1205" s="37"/>
      <c r="Z1205" s="37"/>
      <c r="AA1205" s="37"/>
      <c r="AB1205" s="37"/>
      <c r="AC1205" s="37"/>
      <c r="AD1205" s="37"/>
      <c r="AE1205" s="37"/>
      <c r="AT1205" s="20" t="s">
        <v>232</v>
      </c>
      <c r="AU1205" s="20" t="s">
        <v>82</v>
      </c>
    </row>
    <row r="1206" spans="1:65" s="14" customFormat="1">
      <c r="B1206" s="213"/>
      <c r="C1206" s="214"/>
      <c r="D1206" s="195" t="s">
        <v>234</v>
      </c>
      <c r="E1206" s="215" t="s">
        <v>19</v>
      </c>
      <c r="F1206" s="216" t="s">
        <v>412</v>
      </c>
      <c r="G1206" s="214"/>
      <c r="H1206" s="215" t="s">
        <v>19</v>
      </c>
      <c r="I1206" s="217"/>
      <c r="J1206" s="214"/>
      <c r="K1206" s="214"/>
      <c r="L1206" s="218"/>
      <c r="M1206" s="219"/>
      <c r="N1206" s="220"/>
      <c r="O1206" s="220"/>
      <c r="P1206" s="220"/>
      <c r="Q1206" s="220"/>
      <c r="R1206" s="220"/>
      <c r="S1206" s="220"/>
      <c r="T1206" s="221"/>
      <c r="AT1206" s="222" t="s">
        <v>234</v>
      </c>
      <c r="AU1206" s="222" t="s">
        <v>82</v>
      </c>
      <c r="AV1206" s="14" t="s">
        <v>80</v>
      </c>
      <c r="AW1206" s="14" t="s">
        <v>33</v>
      </c>
      <c r="AX1206" s="14" t="s">
        <v>72</v>
      </c>
      <c r="AY1206" s="222" t="s">
        <v>221</v>
      </c>
    </row>
    <row r="1207" spans="1:65" s="13" customFormat="1">
      <c r="B1207" s="202"/>
      <c r="C1207" s="203"/>
      <c r="D1207" s="195" t="s">
        <v>234</v>
      </c>
      <c r="E1207" s="204" t="s">
        <v>19</v>
      </c>
      <c r="F1207" s="205" t="s">
        <v>1629</v>
      </c>
      <c r="G1207" s="203"/>
      <c r="H1207" s="206">
        <v>6.55</v>
      </c>
      <c r="I1207" s="207"/>
      <c r="J1207" s="203"/>
      <c r="K1207" s="203"/>
      <c r="L1207" s="208"/>
      <c r="M1207" s="209"/>
      <c r="N1207" s="210"/>
      <c r="O1207" s="210"/>
      <c r="P1207" s="210"/>
      <c r="Q1207" s="210"/>
      <c r="R1207" s="210"/>
      <c r="S1207" s="210"/>
      <c r="T1207" s="211"/>
      <c r="AT1207" s="212" t="s">
        <v>234</v>
      </c>
      <c r="AU1207" s="212" t="s">
        <v>82</v>
      </c>
      <c r="AV1207" s="13" t="s">
        <v>82</v>
      </c>
      <c r="AW1207" s="13" t="s">
        <v>33</v>
      </c>
      <c r="AX1207" s="13" t="s">
        <v>72</v>
      </c>
      <c r="AY1207" s="212" t="s">
        <v>221</v>
      </c>
    </row>
    <row r="1208" spans="1:65" s="14" customFormat="1">
      <c r="B1208" s="213"/>
      <c r="C1208" s="214"/>
      <c r="D1208" s="195" t="s">
        <v>234</v>
      </c>
      <c r="E1208" s="215" t="s">
        <v>19</v>
      </c>
      <c r="F1208" s="216" t="s">
        <v>414</v>
      </c>
      <c r="G1208" s="214"/>
      <c r="H1208" s="215" t="s">
        <v>19</v>
      </c>
      <c r="I1208" s="217"/>
      <c r="J1208" s="214"/>
      <c r="K1208" s="214"/>
      <c r="L1208" s="218"/>
      <c r="M1208" s="219"/>
      <c r="N1208" s="220"/>
      <c r="O1208" s="220"/>
      <c r="P1208" s="220"/>
      <c r="Q1208" s="220"/>
      <c r="R1208" s="220"/>
      <c r="S1208" s="220"/>
      <c r="T1208" s="221"/>
      <c r="AT1208" s="222" t="s">
        <v>234</v>
      </c>
      <c r="AU1208" s="222" t="s">
        <v>82</v>
      </c>
      <c r="AV1208" s="14" t="s">
        <v>80</v>
      </c>
      <c r="AW1208" s="14" t="s">
        <v>33</v>
      </c>
      <c r="AX1208" s="14" t="s">
        <v>72</v>
      </c>
      <c r="AY1208" s="222" t="s">
        <v>221</v>
      </c>
    </row>
    <row r="1209" spans="1:65" s="13" customFormat="1">
      <c r="B1209" s="202"/>
      <c r="C1209" s="203"/>
      <c r="D1209" s="195" t="s">
        <v>234</v>
      </c>
      <c r="E1209" s="204" t="s">
        <v>19</v>
      </c>
      <c r="F1209" s="205" t="s">
        <v>415</v>
      </c>
      <c r="G1209" s="203"/>
      <c r="H1209" s="206">
        <v>4.16</v>
      </c>
      <c r="I1209" s="207"/>
      <c r="J1209" s="203"/>
      <c r="K1209" s="203"/>
      <c r="L1209" s="208"/>
      <c r="M1209" s="209"/>
      <c r="N1209" s="210"/>
      <c r="O1209" s="210"/>
      <c r="P1209" s="210"/>
      <c r="Q1209" s="210"/>
      <c r="R1209" s="210"/>
      <c r="S1209" s="210"/>
      <c r="T1209" s="211"/>
      <c r="AT1209" s="212" t="s">
        <v>234</v>
      </c>
      <c r="AU1209" s="212" t="s">
        <v>82</v>
      </c>
      <c r="AV1209" s="13" t="s">
        <v>82</v>
      </c>
      <c r="AW1209" s="13" t="s">
        <v>33</v>
      </c>
      <c r="AX1209" s="13" t="s">
        <v>72</v>
      </c>
      <c r="AY1209" s="212" t="s">
        <v>221</v>
      </c>
    </row>
    <row r="1210" spans="1:65" s="14" customFormat="1">
      <c r="B1210" s="213"/>
      <c r="C1210" s="214"/>
      <c r="D1210" s="195" t="s">
        <v>234</v>
      </c>
      <c r="E1210" s="215" t="s">
        <v>19</v>
      </c>
      <c r="F1210" s="216" t="s">
        <v>420</v>
      </c>
      <c r="G1210" s="214"/>
      <c r="H1210" s="215" t="s">
        <v>19</v>
      </c>
      <c r="I1210" s="217"/>
      <c r="J1210" s="214"/>
      <c r="K1210" s="214"/>
      <c r="L1210" s="218"/>
      <c r="M1210" s="219"/>
      <c r="N1210" s="220"/>
      <c r="O1210" s="220"/>
      <c r="P1210" s="220"/>
      <c r="Q1210" s="220"/>
      <c r="R1210" s="220"/>
      <c r="S1210" s="220"/>
      <c r="T1210" s="221"/>
      <c r="AT1210" s="222" t="s">
        <v>234</v>
      </c>
      <c r="AU1210" s="222" t="s">
        <v>82</v>
      </c>
      <c r="AV1210" s="14" t="s">
        <v>80</v>
      </c>
      <c r="AW1210" s="14" t="s">
        <v>33</v>
      </c>
      <c r="AX1210" s="14" t="s">
        <v>72</v>
      </c>
      <c r="AY1210" s="222" t="s">
        <v>221</v>
      </c>
    </row>
    <row r="1211" spans="1:65" s="13" customFormat="1">
      <c r="B1211" s="202"/>
      <c r="C1211" s="203"/>
      <c r="D1211" s="195" t="s">
        <v>234</v>
      </c>
      <c r="E1211" s="204" t="s">
        <v>19</v>
      </c>
      <c r="F1211" s="205" t="s">
        <v>421</v>
      </c>
      <c r="G1211" s="203"/>
      <c r="H1211" s="206">
        <v>8.42</v>
      </c>
      <c r="I1211" s="207"/>
      <c r="J1211" s="203"/>
      <c r="K1211" s="203"/>
      <c r="L1211" s="208"/>
      <c r="M1211" s="209"/>
      <c r="N1211" s="210"/>
      <c r="O1211" s="210"/>
      <c r="P1211" s="210"/>
      <c r="Q1211" s="210"/>
      <c r="R1211" s="210"/>
      <c r="S1211" s="210"/>
      <c r="T1211" s="211"/>
      <c r="AT1211" s="212" t="s">
        <v>234</v>
      </c>
      <c r="AU1211" s="212" t="s">
        <v>82</v>
      </c>
      <c r="AV1211" s="13" t="s">
        <v>82</v>
      </c>
      <c r="AW1211" s="13" t="s">
        <v>33</v>
      </c>
      <c r="AX1211" s="13" t="s">
        <v>72</v>
      </c>
      <c r="AY1211" s="212" t="s">
        <v>221</v>
      </c>
    </row>
    <row r="1212" spans="1:65" s="14" customFormat="1">
      <c r="B1212" s="213"/>
      <c r="C1212" s="214"/>
      <c r="D1212" s="195" t="s">
        <v>234</v>
      </c>
      <c r="E1212" s="215" t="s">
        <v>19</v>
      </c>
      <c r="F1212" s="216" t="s">
        <v>423</v>
      </c>
      <c r="G1212" s="214"/>
      <c r="H1212" s="215" t="s">
        <v>19</v>
      </c>
      <c r="I1212" s="217"/>
      <c r="J1212" s="214"/>
      <c r="K1212" s="214"/>
      <c r="L1212" s="218"/>
      <c r="M1212" s="219"/>
      <c r="N1212" s="220"/>
      <c r="O1212" s="220"/>
      <c r="P1212" s="220"/>
      <c r="Q1212" s="220"/>
      <c r="R1212" s="220"/>
      <c r="S1212" s="220"/>
      <c r="T1212" s="221"/>
      <c r="AT1212" s="222" t="s">
        <v>234</v>
      </c>
      <c r="AU1212" s="222" t="s">
        <v>82</v>
      </c>
      <c r="AV1212" s="14" t="s">
        <v>80</v>
      </c>
      <c r="AW1212" s="14" t="s">
        <v>33</v>
      </c>
      <c r="AX1212" s="14" t="s">
        <v>72</v>
      </c>
      <c r="AY1212" s="222" t="s">
        <v>221</v>
      </c>
    </row>
    <row r="1213" spans="1:65" s="13" customFormat="1">
      <c r="B1213" s="202"/>
      <c r="C1213" s="203"/>
      <c r="D1213" s="195" t="s">
        <v>234</v>
      </c>
      <c r="E1213" s="204" t="s">
        <v>19</v>
      </c>
      <c r="F1213" s="205" t="s">
        <v>424</v>
      </c>
      <c r="G1213" s="203"/>
      <c r="H1213" s="206">
        <v>7.2</v>
      </c>
      <c r="I1213" s="207"/>
      <c r="J1213" s="203"/>
      <c r="K1213" s="203"/>
      <c r="L1213" s="208"/>
      <c r="M1213" s="209"/>
      <c r="N1213" s="210"/>
      <c r="O1213" s="210"/>
      <c r="P1213" s="210"/>
      <c r="Q1213" s="210"/>
      <c r="R1213" s="210"/>
      <c r="S1213" s="210"/>
      <c r="T1213" s="211"/>
      <c r="AT1213" s="212" t="s">
        <v>234</v>
      </c>
      <c r="AU1213" s="212" t="s">
        <v>82</v>
      </c>
      <c r="AV1213" s="13" t="s">
        <v>82</v>
      </c>
      <c r="AW1213" s="13" t="s">
        <v>33</v>
      </c>
      <c r="AX1213" s="13" t="s">
        <v>72</v>
      </c>
      <c r="AY1213" s="212" t="s">
        <v>221</v>
      </c>
    </row>
    <row r="1214" spans="1:65" s="14" customFormat="1">
      <c r="B1214" s="213"/>
      <c r="C1214" s="214"/>
      <c r="D1214" s="195" t="s">
        <v>234</v>
      </c>
      <c r="E1214" s="215" t="s">
        <v>19</v>
      </c>
      <c r="F1214" s="216" t="s">
        <v>425</v>
      </c>
      <c r="G1214" s="214"/>
      <c r="H1214" s="215" t="s">
        <v>19</v>
      </c>
      <c r="I1214" s="217"/>
      <c r="J1214" s="214"/>
      <c r="K1214" s="214"/>
      <c r="L1214" s="218"/>
      <c r="M1214" s="219"/>
      <c r="N1214" s="220"/>
      <c r="O1214" s="220"/>
      <c r="P1214" s="220"/>
      <c r="Q1214" s="220"/>
      <c r="R1214" s="220"/>
      <c r="S1214" s="220"/>
      <c r="T1214" s="221"/>
      <c r="AT1214" s="222" t="s">
        <v>234</v>
      </c>
      <c r="AU1214" s="222" t="s">
        <v>82</v>
      </c>
      <c r="AV1214" s="14" t="s">
        <v>80</v>
      </c>
      <c r="AW1214" s="14" t="s">
        <v>33</v>
      </c>
      <c r="AX1214" s="14" t="s">
        <v>72</v>
      </c>
      <c r="AY1214" s="222" t="s">
        <v>221</v>
      </c>
    </row>
    <row r="1215" spans="1:65" s="13" customFormat="1">
      <c r="B1215" s="202"/>
      <c r="C1215" s="203"/>
      <c r="D1215" s="195" t="s">
        <v>234</v>
      </c>
      <c r="E1215" s="204" t="s">
        <v>19</v>
      </c>
      <c r="F1215" s="205" t="s">
        <v>426</v>
      </c>
      <c r="G1215" s="203"/>
      <c r="H1215" s="206">
        <v>1.18</v>
      </c>
      <c r="I1215" s="207"/>
      <c r="J1215" s="203"/>
      <c r="K1215" s="203"/>
      <c r="L1215" s="208"/>
      <c r="M1215" s="209"/>
      <c r="N1215" s="210"/>
      <c r="O1215" s="210"/>
      <c r="P1215" s="210"/>
      <c r="Q1215" s="210"/>
      <c r="R1215" s="210"/>
      <c r="S1215" s="210"/>
      <c r="T1215" s="211"/>
      <c r="AT1215" s="212" t="s">
        <v>234</v>
      </c>
      <c r="AU1215" s="212" t="s">
        <v>82</v>
      </c>
      <c r="AV1215" s="13" t="s">
        <v>82</v>
      </c>
      <c r="AW1215" s="13" t="s">
        <v>33</v>
      </c>
      <c r="AX1215" s="13" t="s">
        <v>72</v>
      </c>
      <c r="AY1215" s="212" t="s">
        <v>221</v>
      </c>
    </row>
    <row r="1216" spans="1:65" s="14" customFormat="1">
      <c r="B1216" s="213"/>
      <c r="C1216" s="214"/>
      <c r="D1216" s="195" t="s">
        <v>234</v>
      </c>
      <c r="E1216" s="215" t="s">
        <v>19</v>
      </c>
      <c r="F1216" s="216" t="s">
        <v>429</v>
      </c>
      <c r="G1216" s="214"/>
      <c r="H1216" s="215" t="s">
        <v>19</v>
      </c>
      <c r="I1216" s="217"/>
      <c r="J1216" s="214"/>
      <c r="K1216" s="214"/>
      <c r="L1216" s="218"/>
      <c r="M1216" s="219"/>
      <c r="N1216" s="220"/>
      <c r="O1216" s="220"/>
      <c r="P1216" s="220"/>
      <c r="Q1216" s="220"/>
      <c r="R1216" s="220"/>
      <c r="S1216" s="220"/>
      <c r="T1216" s="221"/>
      <c r="AT1216" s="222" t="s">
        <v>234</v>
      </c>
      <c r="AU1216" s="222" t="s">
        <v>82</v>
      </c>
      <c r="AV1216" s="14" t="s">
        <v>80</v>
      </c>
      <c r="AW1216" s="14" t="s">
        <v>33</v>
      </c>
      <c r="AX1216" s="14" t="s">
        <v>72</v>
      </c>
      <c r="AY1216" s="222" t="s">
        <v>221</v>
      </c>
    </row>
    <row r="1217" spans="1:65" s="13" customFormat="1">
      <c r="B1217" s="202"/>
      <c r="C1217" s="203"/>
      <c r="D1217" s="195" t="s">
        <v>234</v>
      </c>
      <c r="E1217" s="204" t="s">
        <v>19</v>
      </c>
      <c r="F1217" s="205" t="s">
        <v>430</v>
      </c>
      <c r="G1217" s="203"/>
      <c r="H1217" s="206">
        <v>9.26</v>
      </c>
      <c r="I1217" s="207"/>
      <c r="J1217" s="203"/>
      <c r="K1217" s="203"/>
      <c r="L1217" s="208"/>
      <c r="M1217" s="209"/>
      <c r="N1217" s="210"/>
      <c r="O1217" s="210"/>
      <c r="P1217" s="210"/>
      <c r="Q1217" s="210"/>
      <c r="R1217" s="210"/>
      <c r="S1217" s="210"/>
      <c r="T1217" s="211"/>
      <c r="AT1217" s="212" t="s">
        <v>234</v>
      </c>
      <c r="AU1217" s="212" t="s">
        <v>82</v>
      </c>
      <c r="AV1217" s="13" t="s">
        <v>82</v>
      </c>
      <c r="AW1217" s="13" t="s">
        <v>33</v>
      </c>
      <c r="AX1217" s="13" t="s">
        <v>72</v>
      </c>
      <c r="AY1217" s="212" t="s">
        <v>221</v>
      </c>
    </row>
    <row r="1218" spans="1:65" s="15" customFormat="1">
      <c r="B1218" s="223"/>
      <c r="C1218" s="224"/>
      <c r="D1218" s="195" t="s">
        <v>234</v>
      </c>
      <c r="E1218" s="225" t="s">
        <v>131</v>
      </c>
      <c r="F1218" s="226" t="s">
        <v>243</v>
      </c>
      <c r="G1218" s="224"/>
      <c r="H1218" s="227">
        <v>36.770000000000003</v>
      </c>
      <c r="I1218" s="228"/>
      <c r="J1218" s="224"/>
      <c r="K1218" s="224"/>
      <c r="L1218" s="229"/>
      <c r="M1218" s="230"/>
      <c r="N1218" s="231"/>
      <c r="O1218" s="231"/>
      <c r="P1218" s="231"/>
      <c r="Q1218" s="231"/>
      <c r="R1218" s="231"/>
      <c r="S1218" s="231"/>
      <c r="T1218" s="232"/>
      <c r="AT1218" s="233" t="s">
        <v>234</v>
      </c>
      <c r="AU1218" s="233" t="s">
        <v>82</v>
      </c>
      <c r="AV1218" s="15" t="s">
        <v>228</v>
      </c>
      <c r="AW1218" s="15" t="s">
        <v>33</v>
      </c>
      <c r="AX1218" s="15" t="s">
        <v>80</v>
      </c>
      <c r="AY1218" s="233" t="s">
        <v>221</v>
      </c>
    </row>
    <row r="1219" spans="1:65" s="2" customFormat="1" ht="16.5" customHeight="1">
      <c r="A1219" s="37"/>
      <c r="B1219" s="38"/>
      <c r="C1219" s="182" t="s">
        <v>1630</v>
      </c>
      <c r="D1219" s="182" t="s">
        <v>223</v>
      </c>
      <c r="E1219" s="183" t="s">
        <v>1631</v>
      </c>
      <c r="F1219" s="184" t="s">
        <v>1632</v>
      </c>
      <c r="G1219" s="185" t="s">
        <v>226</v>
      </c>
      <c r="H1219" s="186">
        <v>36.770000000000003</v>
      </c>
      <c r="I1219" s="187"/>
      <c r="J1219" s="188">
        <f>ROUND(I1219*H1219,2)</f>
        <v>0</v>
      </c>
      <c r="K1219" s="184" t="s">
        <v>227</v>
      </c>
      <c r="L1219" s="42"/>
      <c r="M1219" s="189" t="s">
        <v>19</v>
      </c>
      <c r="N1219" s="190" t="s">
        <v>43</v>
      </c>
      <c r="O1219" s="67"/>
      <c r="P1219" s="191">
        <f>O1219*H1219</f>
        <v>0</v>
      </c>
      <c r="Q1219" s="191">
        <v>2.9999999999999997E-4</v>
      </c>
      <c r="R1219" s="191">
        <f>Q1219*H1219</f>
        <v>1.1030999999999999E-2</v>
      </c>
      <c r="S1219" s="191">
        <v>0</v>
      </c>
      <c r="T1219" s="192">
        <f>S1219*H1219</f>
        <v>0</v>
      </c>
      <c r="U1219" s="37"/>
      <c r="V1219" s="37"/>
      <c r="W1219" s="37"/>
      <c r="X1219" s="37"/>
      <c r="Y1219" s="37"/>
      <c r="Z1219" s="37"/>
      <c r="AA1219" s="37"/>
      <c r="AB1219" s="37"/>
      <c r="AC1219" s="37"/>
      <c r="AD1219" s="37"/>
      <c r="AE1219" s="37"/>
      <c r="AR1219" s="193" t="s">
        <v>341</v>
      </c>
      <c r="AT1219" s="193" t="s">
        <v>223</v>
      </c>
      <c r="AU1219" s="193" t="s">
        <v>82</v>
      </c>
      <c r="AY1219" s="20" t="s">
        <v>221</v>
      </c>
      <c r="BE1219" s="194">
        <f>IF(N1219="základní",J1219,0)</f>
        <v>0</v>
      </c>
      <c r="BF1219" s="194">
        <f>IF(N1219="snížená",J1219,0)</f>
        <v>0</v>
      </c>
      <c r="BG1219" s="194">
        <f>IF(N1219="zákl. přenesená",J1219,0)</f>
        <v>0</v>
      </c>
      <c r="BH1219" s="194">
        <f>IF(N1219="sníž. přenesená",J1219,0)</f>
        <v>0</v>
      </c>
      <c r="BI1219" s="194">
        <f>IF(N1219="nulová",J1219,0)</f>
        <v>0</v>
      </c>
      <c r="BJ1219" s="20" t="s">
        <v>80</v>
      </c>
      <c r="BK1219" s="194">
        <f>ROUND(I1219*H1219,2)</f>
        <v>0</v>
      </c>
      <c r="BL1219" s="20" t="s">
        <v>341</v>
      </c>
      <c r="BM1219" s="193" t="s">
        <v>1633</v>
      </c>
    </row>
    <row r="1220" spans="1:65" s="2" customFormat="1" ht="19.5">
      <c r="A1220" s="37"/>
      <c r="B1220" s="38"/>
      <c r="C1220" s="39"/>
      <c r="D1220" s="195" t="s">
        <v>230</v>
      </c>
      <c r="E1220" s="39"/>
      <c r="F1220" s="196" t="s">
        <v>1634</v>
      </c>
      <c r="G1220" s="39"/>
      <c r="H1220" s="39"/>
      <c r="I1220" s="197"/>
      <c r="J1220" s="39"/>
      <c r="K1220" s="39"/>
      <c r="L1220" s="42"/>
      <c r="M1220" s="198"/>
      <c r="N1220" s="199"/>
      <c r="O1220" s="67"/>
      <c r="P1220" s="67"/>
      <c r="Q1220" s="67"/>
      <c r="R1220" s="67"/>
      <c r="S1220" s="67"/>
      <c r="T1220" s="68"/>
      <c r="U1220" s="37"/>
      <c r="V1220" s="37"/>
      <c r="W1220" s="37"/>
      <c r="X1220" s="37"/>
      <c r="Y1220" s="37"/>
      <c r="Z1220" s="37"/>
      <c r="AA1220" s="37"/>
      <c r="AB1220" s="37"/>
      <c r="AC1220" s="37"/>
      <c r="AD1220" s="37"/>
      <c r="AE1220" s="37"/>
      <c r="AT1220" s="20" t="s">
        <v>230</v>
      </c>
      <c r="AU1220" s="20" t="s">
        <v>82</v>
      </c>
    </row>
    <row r="1221" spans="1:65" s="2" customFormat="1">
      <c r="A1221" s="37"/>
      <c r="B1221" s="38"/>
      <c r="C1221" s="39"/>
      <c r="D1221" s="200" t="s">
        <v>232</v>
      </c>
      <c r="E1221" s="39"/>
      <c r="F1221" s="201" t="s">
        <v>1635</v>
      </c>
      <c r="G1221" s="39"/>
      <c r="H1221" s="39"/>
      <c r="I1221" s="197"/>
      <c r="J1221" s="39"/>
      <c r="K1221" s="39"/>
      <c r="L1221" s="42"/>
      <c r="M1221" s="198"/>
      <c r="N1221" s="199"/>
      <c r="O1221" s="67"/>
      <c r="P1221" s="67"/>
      <c r="Q1221" s="67"/>
      <c r="R1221" s="67"/>
      <c r="S1221" s="67"/>
      <c r="T1221" s="68"/>
      <c r="U1221" s="37"/>
      <c r="V1221" s="37"/>
      <c r="W1221" s="37"/>
      <c r="X1221" s="37"/>
      <c r="Y1221" s="37"/>
      <c r="Z1221" s="37"/>
      <c r="AA1221" s="37"/>
      <c r="AB1221" s="37"/>
      <c r="AC1221" s="37"/>
      <c r="AD1221" s="37"/>
      <c r="AE1221" s="37"/>
      <c r="AT1221" s="20" t="s">
        <v>232</v>
      </c>
      <c r="AU1221" s="20" t="s">
        <v>82</v>
      </c>
    </row>
    <row r="1222" spans="1:65" s="13" customFormat="1">
      <c r="B1222" s="202"/>
      <c r="C1222" s="203"/>
      <c r="D1222" s="195" t="s">
        <v>234</v>
      </c>
      <c r="E1222" s="204" t="s">
        <v>19</v>
      </c>
      <c r="F1222" s="205" t="s">
        <v>131</v>
      </c>
      <c r="G1222" s="203"/>
      <c r="H1222" s="206">
        <v>36.770000000000003</v>
      </c>
      <c r="I1222" s="207"/>
      <c r="J1222" s="203"/>
      <c r="K1222" s="203"/>
      <c r="L1222" s="208"/>
      <c r="M1222" s="209"/>
      <c r="N1222" s="210"/>
      <c r="O1222" s="210"/>
      <c r="P1222" s="210"/>
      <c r="Q1222" s="210"/>
      <c r="R1222" s="210"/>
      <c r="S1222" s="210"/>
      <c r="T1222" s="211"/>
      <c r="AT1222" s="212" t="s">
        <v>234</v>
      </c>
      <c r="AU1222" s="212" t="s">
        <v>82</v>
      </c>
      <c r="AV1222" s="13" t="s">
        <v>82</v>
      </c>
      <c r="AW1222" s="13" t="s">
        <v>33</v>
      </c>
      <c r="AX1222" s="13" t="s">
        <v>80</v>
      </c>
      <c r="AY1222" s="212" t="s">
        <v>221</v>
      </c>
    </row>
    <row r="1223" spans="1:65" s="2" customFormat="1" ht="21.75" customHeight="1">
      <c r="A1223" s="37"/>
      <c r="B1223" s="38"/>
      <c r="C1223" s="182" t="s">
        <v>1636</v>
      </c>
      <c r="D1223" s="182" t="s">
        <v>223</v>
      </c>
      <c r="E1223" s="183" t="s">
        <v>1637</v>
      </c>
      <c r="F1223" s="184" t="s">
        <v>1638</v>
      </c>
      <c r="G1223" s="185" t="s">
        <v>226</v>
      </c>
      <c r="H1223" s="186">
        <v>36.770000000000003</v>
      </c>
      <c r="I1223" s="187"/>
      <c r="J1223" s="188">
        <f>ROUND(I1223*H1223,2)</f>
        <v>0</v>
      </c>
      <c r="K1223" s="184" t="s">
        <v>227</v>
      </c>
      <c r="L1223" s="42"/>
      <c r="M1223" s="189" t="s">
        <v>19</v>
      </c>
      <c r="N1223" s="190" t="s">
        <v>43</v>
      </c>
      <c r="O1223" s="67"/>
      <c r="P1223" s="191">
        <f>O1223*H1223</f>
        <v>0</v>
      </c>
      <c r="Q1223" s="191">
        <v>4.5450000000000004E-3</v>
      </c>
      <c r="R1223" s="191">
        <f>Q1223*H1223</f>
        <v>0.16711965000000004</v>
      </c>
      <c r="S1223" s="191">
        <v>0</v>
      </c>
      <c r="T1223" s="192">
        <f>S1223*H1223</f>
        <v>0</v>
      </c>
      <c r="U1223" s="37"/>
      <c r="V1223" s="37"/>
      <c r="W1223" s="37"/>
      <c r="X1223" s="37"/>
      <c r="Y1223" s="37"/>
      <c r="Z1223" s="37"/>
      <c r="AA1223" s="37"/>
      <c r="AB1223" s="37"/>
      <c r="AC1223" s="37"/>
      <c r="AD1223" s="37"/>
      <c r="AE1223" s="37"/>
      <c r="AR1223" s="193" t="s">
        <v>341</v>
      </c>
      <c r="AT1223" s="193" t="s">
        <v>223</v>
      </c>
      <c r="AU1223" s="193" t="s">
        <v>82</v>
      </c>
      <c r="AY1223" s="20" t="s">
        <v>221</v>
      </c>
      <c r="BE1223" s="194">
        <f>IF(N1223="základní",J1223,0)</f>
        <v>0</v>
      </c>
      <c r="BF1223" s="194">
        <f>IF(N1223="snížená",J1223,0)</f>
        <v>0</v>
      </c>
      <c r="BG1223" s="194">
        <f>IF(N1223="zákl. přenesená",J1223,0)</f>
        <v>0</v>
      </c>
      <c r="BH1223" s="194">
        <f>IF(N1223="sníž. přenesená",J1223,0)</f>
        <v>0</v>
      </c>
      <c r="BI1223" s="194">
        <f>IF(N1223="nulová",J1223,0)</f>
        <v>0</v>
      </c>
      <c r="BJ1223" s="20" t="s">
        <v>80</v>
      </c>
      <c r="BK1223" s="194">
        <f>ROUND(I1223*H1223,2)</f>
        <v>0</v>
      </c>
      <c r="BL1223" s="20" t="s">
        <v>341</v>
      </c>
      <c r="BM1223" s="193" t="s">
        <v>1639</v>
      </c>
    </row>
    <row r="1224" spans="1:65" s="2" customFormat="1" ht="19.5">
      <c r="A1224" s="37"/>
      <c r="B1224" s="38"/>
      <c r="C1224" s="39"/>
      <c r="D1224" s="195" t="s">
        <v>230</v>
      </c>
      <c r="E1224" s="39"/>
      <c r="F1224" s="196" t="s">
        <v>1640</v>
      </c>
      <c r="G1224" s="39"/>
      <c r="H1224" s="39"/>
      <c r="I1224" s="197"/>
      <c r="J1224" s="39"/>
      <c r="K1224" s="39"/>
      <c r="L1224" s="42"/>
      <c r="M1224" s="198"/>
      <c r="N1224" s="199"/>
      <c r="O1224" s="67"/>
      <c r="P1224" s="67"/>
      <c r="Q1224" s="67"/>
      <c r="R1224" s="67"/>
      <c r="S1224" s="67"/>
      <c r="T1224" s="68"/>
      <c r="U1224" s="37"/>
      <c r="V1224" s="37"/>
      <c r="W1224" s="37"/>
      <c r="X1224" s="37"/>
      <c r="Y1224" s="37"/>
      <c r="Z1224" s="37"/>
      <c r="AA1224" s="37"/>
      <c r="AB1224" s="37"/>
      <c r="AC1224" s="37"/>
      <c r="AD1224" s="37"/>
      <c r="AE1224" s="37"/>
      <c r="AT1224" s="20" t="s">
        <v>230</v>
      </c>
      <c r="AU1224" s="20" t="s">
        <v>82</v>
      </c>
    </row>
    <row r="1225" spans="1:65" s="2" customFormat="1">
      <c r="A1225" s="37"/>
      <c r="B1225" s="38"/>
      <c r="C1225" s="39"/>
      <c r="D1225" s="200" t="s">
        <v>232</v>
      </c>
      <c r="E1225" s="39"/>
      <c r="F1225" s="201" t="s">
        <v>1641</v>
      </c>
      <c r="G1225" s="39"/>
      <c r="H1225" s="39"/>
      <c r="I1225" s="197"/>
      <c r="J1225" s="39"/>
      <c r="K1225" s="39"/>
      <c r="L1225" s="42"/>
      <c r="M1225" s="198"/>
      <c r="N1225" s="199"/>
      <c r="O1225" s="67"/>
      <c r="P1225" s="67"/>
      <c r="Q1225" s="67"/>
      <c r="R1225" s="67"/>
      <c r="S1225" s="67"/>
      <c r="T1225" s="68"/>
      <c r="U1225" s="37"/>
      <c r="V1225" s="37"/>
      <c r="W1225" s="37"/>
      <c r="X1225" s="37"/>
      <c r="Y1225" s="37"/>
      <c r="Z1225" s="37"/>
      <c r="AA1225" s="37"/>
      <c r="AB1225" s="37"/>
      <c r="AC1225" s="37"/>
      <c r="AD1225" s="37"/>
      <c r="AE1225" s="37"/>
      <c r="AT1225" s="20" t="s">
        <v>232</v>
      </c>
      <c r="AU1225" s="20" t="s">
        <v>82</v>
      </c>
    </row>
    <row r="1226" spans="1:65" s="13" customFormat="1">
      <c r="B1226" s="202"/>
      <c r="C1226" s="203"/>
      <c r="D1226" s="195" t="s">
        <v>234</v>
      </c>
      <c r="E1226" s="204" t="s">
        <v>19</v>
      </c>
      <c r="F1226" s="205" t="s">
        <v>131</v>
      </c>
      <c r="G1226" s="203"/>
      <c r="H1226" s="206">
        <v>36.770000000000003</v>
      </c>
      <c r="I1226" s="207"/>
      <c r="J1226" s="203"/>
      <c r="K1226" s="203"/>
      <c r="L1226" s="208"/>
      <c r="M1226" s="209"/>
      <c r="N1226" s="210"/>
      <c r="O1226" s="210"/>
      <c r="P1226" s="210"/>
      <c r="Q1226" s="210"/>
      <c r="R1226" s="210"/>
      <c r="S1226" s="210"/>
      <c r="T1226" s="211"/>
      <c r="AT1226" s="212" t="s">
        <v>234</v>
      </c>
      <c r="AU1226" s="212" t="s">
        <v>82</v>
      </c>
      <c r="AV1226" s="13" t="s">
        <v>82</v>
      </c>
      <c r="AW1226" s="13" t="s">
        <v>33</v>
      </c>
      <c r="AX1226" s="13" t="s">
        <v>80</v>
      </c>
      <c r="AY1226" s="212" t="s">
        <v>221</v>
      </c>
    </row>
    <row r="1227" spans="1:65" s="2" customFormat="1" ht="37.9" customHeight="1">
      <c r="A1227" s="37"/>
      <c r="B1227" s="38"/>
      <c r="C1227" s="182" t="s">
        <v>1642</v>
      </c>
      <c r="D1227" s="182" t="s">
        <v>223</v>
      </c>
      <c r="E1227" s="183" t="s">
        <v>1643</v>
      </c>
      <c r="F1227" s="184" t="s">
        <v>1644</v>
      </c>
      <c r="G1227" s="185" t="s">
        <v>305</v>
      </c>
      <c r="H1227" s="186">
        <v>24.06</v>
      </c>
      <c r="I1227" s="187"/>
      <c r="J1227" s="188">
        <f>ROUND(I1227*H1227,2)</f>
        <v>0</v>
      </c>
      <c r="K1227" s="184" t="s">
        <v>227</v>
      </c>
      <c r="L1227" s="42"/>
      <c r="M1227" s="189" t="s">
        <v>19</v>
      </c>
      <c r="N1227" s="190" t="s">
        <v>43</v>
      </c>
      <c r="O1227" s="67"/>
      <c r="P1227" s="191">
        <f>O1227*H1227</f>
        <v>0</v>
      </c>
      <c r="Q1227" s="191">
        <v>4.28E-4</v>
      </c>
      <c r="R1227" s="191">
        <f>Q1227*H1227</f>
        <v>1.029768E-2</v>
      </c>
      <c r="S1227" s="191">
        <v>0</v>
      </c>
      <c r="T1227" s="192">
        <f>S1227*H1227</f>
        <v>0</v>
      </c>
      <c r="U1227" s="37"/>
      <c r="V1227" s="37"/>
      <c r="W1227" s="37"/>
      <c r="X1227" s="37"/>
      <c r="Y1227" s="37"/>
      <c r="Z1227" s="37"/>
      <c r="AA1227" s="37"/>
      <c r="AB1227" s="37"/>
      <c r="AC1227" s="37"/>
      <c r="AD1227" s="37"/>
      <c r="AE1227" s="37"/>
      <c r="AR1227" s="193" t="s">
        <v>341</v>
      </c>
      <c r="AT1227" s="193" t="s">
        <v>223</v>
      </c>
      <c r="AU1227" s="193" t="s">
        <v>82</v>
      </c>
      <c r="AY1227" s="20" t="s">
        <v>221</v>
      </c>
      <c r="BE1227" s="194">
        <f>IF(N1227="základní",J1227,0)</f>
        <v>0</v>
      </c>
      <c r="BF1227" s="194">
        <f>IF(N1227="snížená",J1227,0)</f>
        <v>0</v>
      </c>
      <c r="BG1227" s="194">
        <f>IF(N1227="zákl. přenesená",J1227,0)</f>
        <v>0</v>
      </c>
      <c r="BH1227" s="194">
        <f>IF(N1227="sníž. přenesená",J1227,0)</f>
        <v>0</v>
      </c>
      <c r="BI1227" s="194">
        <f>IF(N1227="nulová",J1227,0)</f>
        <v>0</v>
      </c>
      <c r="BJ1227" s="20" t="s">
        <v>80</v>
      </c>
      <c r="BK1227" s="194">
        <f>ROUND(I1227*H1227,2)</f>
        <v>0</v>
      </c>
      <c r="BL1227" s="20" t="s">
        <v>341</v>
      </c>
      <c r="BM1227" s="193" t="s">
        <v>1645</v>
      </c>
    </row>
    <row r="1228" spans="1:65" s="2" customFormat="1" ht="19.5">
      <c r="A1228" s="37"/>
      <c r="B1228" s="38"/>
      <c r="C1228" s="39"/>
      <c r="D1228" s="195" t="s">
        <v>230</v>
      </c>
      <c r="E1228" s="39"/>
      <c r="F1228" s="196" t="s">
        <v>1646</v>
      </c>
      <c r="G1228" s="39"/>
      <c r="H1228" s="39"/>
      <c r="I1228" s="197"/>
      <c r="J1228" s="39"/>
      <c r="K1228" s="39"/>
      <c r="L1228" s="42"/>
      <c r="M1228" s="198"/>
      <c r="N1228" s="199"/>
      <c r="O1228" s="67"/>
      <c r="P1228" s="67"/>
      <c r="Q1228" s="67"/>
      <c r="R1228" s="67"/>
      <c r="S1228" s="67"/>
      <c r="T1228" s="68"/>
      <c r="U1228" s="37"/>
      <c r="V1228" s="37"/>
      <c r="W1228" s="37"/>
      <c r="X1228" s="37"/>
      <c r="Y1228" s="37"/>
      <c r="Z1228" s="37"/>
      <c r="AA1228" s="37"/>
      <c r="AB1228" s="37"/>
      <c r="AC1228" s="37"/>
      <c r="AD1228" s="37"/>
      <c r="AE1228" s="37"/>
      <c r="AT1228" s="20" t="s">
        <v>230</v>
      </c>
      <c r="AU1228" s="20" t="s">
        <v>82</v>
      </c>
    </row>
    <row r="1229" spans="1:65" s="2" customFormat="1">
      <c r="A1229" s="37"/>
      <c r="B1229" s="38"/>
      <c r="C1229" s="39"/>
      <c r="D1229" s="200" t="s">
        <v>232</v>
      </c>
      <c r="E1229" s="39"/>
      <c r="F1229" s="201" t="s">
        <v>1647</v>
      </c>
      <c r="G1229" s="39"/>
      <c r="H1229" s="39"/>
      <c r="I1229" s="197"/>
      <c r="J1229" s="39"/>
      <c r="K1229" s="39"/>
      <c r="L1229" s="42"/>
      <c r="M1229" s="198"/>
      <c r="N1229" s="199"/>
      <c r="O1229" s="67"/>
      <c r="P1229" s="67"/>
      <c r="Q1229" s="67"/>
      <c r="R1229" s="67"/>
      <c r="S1229" s="67"/>
      <c r="T1229" s="68"/>
      <c r="U1229" s="37"/>
      <c r="V1229" s="37"/>
      <c r="W1229" s="37"/>
      <c r="X1229" s="37"/>
      <c r="Y1229" s="37"/>
      <c r="Z1229" s="37"/>
      <c r="AA1229" s="37"/>
      <c r="AB1229" s="37"/>
      <c r="AC1229" s="37"/>
      <c r="AD1229" s="37"/>
      <c r="AE1229" s="37"/>
      <c r="AT1229" s="20" t="s">
        <v>232</v>
      </c>
      <c r="AU1229" s="20" t="s">
        <v>82</v>
      </c>
    </row>
    <row r="1230" spans="1:65" s="14" customFormat="1">
      <c r="B1230" s="213"/>
      <c r="C1230" s="214"/>
      <c r="D1230" s="195" t="s">
        <v>234</v>
      </c>
      <c r="E1230" s="215" t="s">
        <v>19</v>
      </c>
      <c r="F1230" s="216" t="s">
        <v>412</v>
      </c>
      <c r="G1230" s="214"/>
      <c r="H1230" s="215" t="s">
        <v>19</v>
      </c>
      <c r="I1230" s="217"/>
      <c r="J1230" s="214"/>
      <c r="K1230" s="214"/>
      <c r="L1230" s="218"/>
      <c r="M1230" s="219"/>
      <c r="N1230" s="220"/>
      <c r="O1230" s="220"/>
      <c r="P1230" s="220"/>
      <c r="Q1230" s="220"/>
      <c r="R1230" s="220"/>
      <c r="S1230" s="220"/>
      <c r="T1230" s="221"/>
      <c r="AT1230" s="222" t="s">
        <v>234</v>
      </c>
      <c r="AU1230" s="222" t="s">
        <v>82</v>
      </c>
      <c r="AV1230" s="14" t="s">
        <v>80</v>
      </c>
      <c r="AW1230" s="14" t="s">
        <v>33</v>
      </c>
      <c r="AX1230" s="14" t="s">
        <v>72</v>
      </c>
      <c r="AY1230" s="222" t="s">
        <v>221</v>
      </c>
    </row>
    <row r="1231" spans="1:65" s="13" customFormat="1">
      <c r="B1231" s="202"/>
      <c r="C1231" s="203"/>
      <c r="D1231" s="195" t="s">
        <v>234</v>
      </c>
      <c r="E1231" s="204" t="s">
        <v>19</v>
      </c>
      <c r="F1231" s="205" t="s">
        <v>1648</v>
      </c>
      <c r="G1231" s="203"/>
      <c r="H1231" s="206">
        <v>11.86</v>
      </c>
      <c r="I1231" s="207"/>
      <c r="J1231" s="203"/>
      <c r="K1231" s="203"/>
      <c r="L1231" s="208"/>
      <c r="M1231" s="209"/>
      <c r="N1231" s="210"/>
      <c r="O1231" s="210"/>
      <c r="P1231" s="210"/>
      <c r="Q1231" s="210"/>
      <c r="R1231" s="210"/>
      <c r="S1231" s="210"/>
      <c r="T1231" s="211"/>
      <c r="AT1231" s="212" t="s">
        <v>234</v>
      </c>
      <c r="AU1231" s="212" t="s">
        <v>82</v>
      </c>
      <c r="AV1231" s="13" t="s">
        <v>82</v>
      </c>
      <c r="AW1231" s="13" t="s">
        <v>33</v>
      </c>
      <c r="AX1231" s="13" t="s">
        <v>72</v>
      </c>
      <c r="AY1231" s="212" t="s">
        <v>221</v>
      </c>
    </row>
    <row r="1232" spans="1:65" s="14" customFormat="1">
      <c r="B1232" s="213"/>
      <c r="C1232" s="214"/>
      <c r="D1232" s="195" t="s">
        <v>234</v>
      </c>
      <c r="E1232" s="215" t="s">
        <v>19</v>
      </c>
      <c r="F1232" s="216" t="s">
        <v>429</v>
      </c>
      <c r="G1232" s="214"/>
      <c r="H1232" s="215" t="s">
        <v>19</v>
      </c>
      <c r="I1232" s="217"/>
      <c r="J1232" s="214"/>
      <c r="K1232" s="214"/>
      <c r="L1232" s="218"/>
      <c r="M1232" s="219"/>
      <c r="N1232" s="220"/>
      <c r="O1232" s="220"/>
      <c r="P1232" s="220"/>
      <c r="Q1232" s="220"/>
      <c r="R1232" s="220"/>
      <c r="S1232" s="220"/>
      <c r="T1232" s="221"/>
      <c r="AT1232" s="222" t="s">
        <v>234</v>
      </c>
      <c r="AU1232" s="222" t="s">
        <v>82</v>
      </c>
      <c r="AV1232" s="14" t="s">
        <v>80</v>
      </c>
      <c r="AW1232" s="14" t="s">
        <v>33</v>
      </c>
      <c r="AX1232" s="14" t="s">
        <v>72</v>
      </c>
      <c r="AY1232" s="222" t="s">
        <v>221</v>
      </c>
    </row>
    <row r="1233" spans="1:65" s="13" customFormat="1">
      <c r="B1233" s="202"/>
      <c r="C1233" s="203"/>
      <c r="D1233" s="195" t="s">
        <v>234</v>
      </c>
      <c r="E1233" s="204" t="s">
        <v>19</v>
      </c>
      <c r="F1233" s="205" t="s">
        <v>1649</v>
      </c>
      <c r="G1233" s="203"/>
      <c r="H1233" s="206">
        <v>12.2</v>
      </c>
      <c r="I1233" s="207"/>
      <c r="J1233" s="203"/>
      <c r="K1233" s="203"/>
      <c r="L1233" s="208"/>
      <c r="M1233" s="209"/>
      <c r="N1233" s="210"/>
      <c r="O1233" s="210"/>
      <c r="P1233" s="210"/>
      <c r="Q1233" s="210"/>
      <c r="R1233" s="210"/>
      <c r="S1233" s="210"/>
      <c r="T1233" s="211"/>
      <c r="AT1233" s="212" t="s">
        <v>234</v>
      </c>
      <c r="AU1233" s="212" t="s">
        <v>82</v>
      </c>
      <c r="AV1233" s="13" t="s">
        <v>82</v>
      </c>
      <c r="AW1233" s="13" t="s">
        <v>33</v>
      </c>
      <c r="AX1233" s="13" t="s">
        <v>72</v>
      </c>
      <c r="AY1233" s="212" t="s">
        <v>221</v>
      </c>
    </row>
    <row r="1234" spans="1:65" s="15" customFormat="1">
      <c r="B1234" s="223"/>
      <c r="C1234" s="224"/>
      <c r="D1234" s="195" t="s">
        <v>234</v>
      </c>
      <c r="E1234" s="225" t="s">
        <v>19</v>
      </c>
      <c r="F1234" s="226" t="s">
        <v>243</v>
      </c>
      <c r="G1234" s="224"/>
      <c r="H1234" s="227">
        <v>24.06</v>
      </c>
      <c r="I1234" s="228"/>
      <c r="J1234" s="224"/>
      <c r="K1234" s="224"/>
      <c r="L1234" s="229"/>
      <c r="M1234" s="230"/>
      <c r="N1234" s="231"/>
      <c r="O1234" s="231"/>
      <c r="P1234" s="231"/>
      <c r="Q1234" s="231"/>
      <c r="R1234" s="231"/>
      <c r="S1234" s="231"/>
      <c r="T1234" s="232"/>
      <c r="AT1234" s="233" t="s">
        <v>234</v>
      </c>
      <c r="AU1234" s="233" t="s">
        <v>82</v>
      </c>
      <c r="AV1234" s="15" t="s">
        <v>228</v>
      </c>
      <c r="AW1234" s="15" t="s">
        <v>33</v>
      </c>
      <c r="AX1234" s="15" t="s">
        <v>80</v>
      </c>
      <c r="AY1234" s="233" t="s">
        <v>221</v>
      </c>
    </row>
    <row r="1235" spans="1:65" s="2" customFormat="1" ht="24.2" customHeight="1">
      <c r="A1235" s="37"/>
      <c r="B1235" s="38"/>
      <c r="C1235" s="234" t="s">
        <v>1650</v>
      </c>
      <c r="D1235" s="234" t="s">
        <v>295</v>
      </c>
      <c r="E1235" s="235" t="s">
        <v>1651</v>
      </c>
      <c r="F1235" s="236" t="s">
        <v>1652</v>
      </c>
      <c r="G1235" s="237" t="s">
        <v>305</v>
      </c>
      <c r="H1235" s="238">
        <v>25.263000000000002</v>
      </c>
      <c r="I1235" s="239"/>
      <c r="J1235" s="240">
        <f>ROUND(I1235*H1235,2)</f>
        <v>0</v>
      </c>
      <c r="K1235" s="236" t="s">
        <v>227</v>
      </c>
      <c r="L1235" s="241"/>
      <c r="M1235" s="242" t="s">
        <v>19</v>
      </c>
      <c r="N1235" s="243" t="s">
        <v>43</v>
      </c>
      <c r="O1235" s="67"/>
      <c r="P1235" s="191">
        <f>O1235*H1235</f>
        <v>0</v>
      </c>
      <c r="Q1235" s="191">
        <v>1.98E-3</v>
      </c>
      <c r="R1235" s="191">
        <f>Q1235*H1235</f>
        <v>5.0020740000000001E-2</v>
      </c>
      <c r="S1235" s="191">
        <v>0</v>
      </c>
      <c r="T1235" s="192">
        <f>S1235*H1235</f>
        <v>0</v>
      </c>
      <c r="U1235" s="37"/>
      <c r="V1235" s="37"/>
      <c r="W1235" s="37"/>
      <c r="X1235" s="37"/>
      <c r="Y1235" s="37"/>
      <c r="Z1235" s="37"/>
      <c r="AA1235" s="37"/>
      <c r="AB1235" s="37"/>
      <c r="AC1235" s="37"/>
      <c r="AD1235" s="37"/>
      <c r="AE1235" s="37"/>
      <c r="AR1235" s="193" t="s">
        <v>484</v>
      </c>
      <c r="AT1235" s="193" t="s">
        <v>295</v>
      </c>
      <c r="AU1235" s="193" t="s">
        <v>82</v>
      </c>
      <c r="AY1235" s="20" t="s">
        <v>221</v>
      </c>
      <c r="BE1235" s="194">
        <f>IF(N1235="základní",J1235,0)</f>
        <v>0</v>
      </c>
      <c r="BF1235" s="194">
        <f>IF(N1235="snížená",J1235,0)</f>
        <v>0</v>
      </c>
      <c r="BG1235" s="194">
        <f>IF(N1235="zákl. přenesená",J1235,0)</f>
        <v>0</v>
      </c>
      <c r="BH1235" s="194">
        <f>IF(N1235="sníž. přenesená",J1235,0)</f>
        <v>0</v>
      </c>
      <c r="BI1235" s="194">
        <f>IF(N1235="nulová",J1235,0)</f>
        <v>0</v>
      </c>
      <c r="BJ1235" s="20" t="s">
        <v>80</v>
      </c>
      <c r="BK1235" s="194">
        <f>ROUND(I1235*H1235,2)</f>
        <v>0</v>
      </c>
      <c r="BL1235" s="20" t="s">
        <v>341</v>
      </c>
      <c r="BM1235" s="193" t="s">
        <v>1653</v>
      </c>
    </row>
    <row r="1236" spans="1:65" s="2" customFormat="1" ht="19.5">
      <c r="A1236" s="37"/>
      <c r="B1236" s="38"/>
      <c r="C1236" s="39"/>
      <c r="D1236" s="195" t="s">
        <v>230</v>
      </c>
      <c r="E1236" s="39"/>
      <c r="F1236" s="196" t="s">
        <v>1652</v>
      </c>
      <c r="G1236" s="39"/>
      <c r="H1236" s="39"/>
      <c r="I1236" s="197"/>
      <c r="J1236" s="39"/>
      <c r="K1236" s="39"/>
      <c r="L1236" s="42"/>
      <c r="M1236" s="198"/>
      <c r="N1236" s="199"/>
      <c r="O1236" s="67"/>
      <c r="P1236" s="67"/>
      <c r="Q1236" s="67"/>
      <c r="R1236" s="67"/>
      <c r="S1236" s="67"/>
      <c r="T1236" s="68"/>
      <c r="U1236" s="37"/>
      <c r="V1236" s="37"/>
      <c r="W1236" s="37"/>
      <c r="X1236" s="37"/>
      <c r="Y1236" s="37"/>
      <c r="Z1236" s="37"/>
      <c r="AA1236" s="37"/>
      <c r="AB1236" s="37"/>
      <c r="AC1236" s="37"/>
      <c r="AD1236" s="37"/>
      <c r="AE1236" s="37"/>
      <c r="AT1236" s="20" t="s">
        <v>230</v>
      </c>
      <c r="AU1236" s="20" t="s">
        <v>82</v>
      </c>
    </row>
    <row r="1237" spans="1:65" s="13" customFormat="1">
      <c r="B1237" s="202"/>
      <c r="C1237" s="203"/>
      <c r="D1237" s="195" t="s">
        <v>234</v>
      </c>
      <c r="E1237" s="203"/>
      <c r="F1237" s="205" t="s">
        <v>1654</v>
      </c>
      <c r="G1237" s="203"/>
      <c r="H1237" s="206">
        <v>25.263000000000002</v>
      </c>
      <c r="I1237" s="207"/>
      <c r="J1237" s="203"/>
      <c r="K1237" s="203"/>
      <c r="L1237" s="208"/>
      <c r="M1237" s="209"/>
      <c r="N1237" s="210"/>
      <c r="O1237" s="210"/>
      <c r="P1237" s="210"/>
      <c r="Q1237" s="210"/>
      <c r="R1237" s="210"/>
      <c r="S1237" s="210"/>
      <c r="T1237" s="211"/>
      <c r="AT1237" s="212" t="s">
        <v>234</v>
      </c>
      <c r="AU1237" s="212" t="s">
        <v>82</v>
      </c>
      <c r="AV1237" s="13" t="s">
        <v>82</v>
      </c>
      <c r="AW1237" s="13" t="s">
        <v>4</v>
      </c>
      <c r="AX1237" s="13" t="s">
        <v>80</v>
      </c>
      <c r="AY1237" s="212" t="s">
        <v>221</v>
      </c>
    </row>
    <row r="1238" spans="1:65" s="2" customFormat="1" ht="33" customHeight="1">
      <c r="A1238" s="37"/>
      <c r="B1238" s="38"/>
      <c r="C1238" s="182" t="s">
        <v>1655</v>
      </c>
      <c r="D1238" s="182" t="s">
        <v>223</v>
      </c>
      <c r="E1238" s="183" t="s">
        <v>1656</v>
      </c>
      <c r="F1238" s="184" t="s">
        <v>1657</v>
      </c>
      <c r="G1238" s="185" t="s">
        <v>226</v>
      </c>
      <c r="H1238" s="186">
        <v>36.770000000000003</v>
      </c>
      <c r="I1238" s="187"/>
      <c r="J1238" s="188">
        <f>ROUND(I1238*H1238,2)</f>
        <v>0</v>
      </c>
      <c r="K1238" s="184" t="s">
        <v>227</v>
      </c>
      <c r="L1238" s="42"/>
      <c r="M1238" s="189" t="s">
        <v>19</v>
      </c>
      <c r="N1238" s="190" t="s">
        <v>43</v>
      </c>
      <c r="O1238" s="67"/>
      <c r="P1238" s="191">
        <f>O1238*H1238</f>
        <v>0</v>
      </c>
      <c r="Q1238" s="191">
        <v>9.0880000000000006E-3</v>
      </c>
      <c r="R1238" s="191">
        <f>Q1238*H1238</f>
        <v>0.33416576000000003</v>
      </c>
      <c r="S1238" s="191">
        <v>0</v>
      </c>
      <c r="T1238" s="192">
        <f>S1238*H1238</f>
        <v>0</v>
      </c>
      <c r="U1238" s="37"/>
      <c r="V1238" s="37"/>
      <c r="W1238" s="37"/>
      <c r="X1238" s="37"/>
      <c r="Y1238" s="37"/>
      <c r="Z1238" s="37"/>
      <c r="AA1238" s="37"/>
      <c r="AB1238" s="37"/>
      <c r="AC1238" s="37"/>
      <c r="AD1238" s="37"/>
      <c r="AE1238" s="37"/>
      <c r="AR1238" s="193" t="s">
        <v>341</v>
      </c>
      <c r="AT1238" s="193" t="s">
        <v>223</v>
      </c>
      <c r="AU1238" s="193" t="s">
        <v>82</v>
      </c>
      <c r="AY1238" s="20" t="s">
        <v>221</v>
      </c>
      <c r="BE1238" s="194">
        <f>IF(N1238="základní",J1238,0)</f>
        <v>0</v>
      </c>
      <c r="BF1238" s="194">
        <f>IF(N1238="snížená",J1238,0)</f>
        <v>0</v>
      </c>
      <c r="BG1238" s="194">
        <f>IF(N1238="zákl. přenesená",J1238,0)</f>
        <v>0</v>
      </c>
      <c r="BH1238" s="194">
        <f>IF(N1238="sníž. přenesená",J1238,0)</f>
        <v>0</v>
      </c>
      <c r="BI1238" s="194">
        <f>IF(N1238="nulová",J1238,0)</f>
        <v>0</v>
      </c>
      <c r="BJ1238" s="20" t="s">
        <v>80</v>
      </c>
      <c r="BK1238" s="194">
        <f>ROUND(I1238*H1238,2)</f>
        <v>0</v>
      </c>
      <c r="BL1238" s="20" t="s">
        <v>341</v>
      </c>
      <c r="BM1238" s="193" t="s">
        <v>1658</v>
      </c>
    </row>
    <row r="1239" spans="1:65" s="2" customFormat="1" ht="19.5">
      <c r="A1239" s="37"/>
      <c r="B1239" s="38"/>
      <c r="C1239" s="39"/>
      <c r="D1239" s="195" t="s">
        <v>230</v>
      </c>
      <c r="E1239" s="39"/>
      <c r="F1239" s="196" t="s">
        <v>1659</v>
      </c>
      <c r="G1239" s="39"/>
      <c r="H1239" s="39"/>
      <c r="I1239" s="197"/>
      <c r="J1239" s="39"/>
      <c r="K1239" s="39"/>
      <c r="L1239" s="42"/>
      <c r="M1239" s="198"/>
      <c r="N1239" s="199"/>
      <c r="O1239" s="67"/>
      <c r="P1239" s="67"/>
      <c r="Q1239" s="67"/>
      <c r="R1239" s="67"/>
      <c r="S1239" s="67"/>
      <c r="T1239" s="68"/>
      <c r="U1239" s="37"/>
      <c r="V1239" s="37"/>
      <c r="W1239" s="37"/>
      <c r="X1239" s="37"/>
      <c r="Y1239" s="37"/>
      <c r="Z1239" s="37"/>
      <c r="AA1239" s="37"/>
      <c r="AB1239" s="37"/>
      <c r="AC1239" s="37"/>
      <c r="AD1239" s="37"/>
      <c r="AE1239" s="37"/>
      <c r="AT1239" s="20" t="s">
        <v>230</v>
      </c>
      <c r="AU1239" s="20" t="s">
        <v>82</v>
      </c>
    </row>
    <row r="1240" spans="1:65" s="2" customFormat="1">
      <c r="A1240" s="37"/>
      <c r="B1240" s="38"/>
      <c r="C1240" s="39"/>
      <c r="D1240" s="200" t="s">
        <v>232</v>
      </c>
      <c r="E1240" s="39"/>
      <c r="F1240" s="201" t="s">
        <v>1660</v>
      </c>
      <c r="G1240" s="39"/>
      <c r="H1240" s="39"/>
      <c r="I1240" s="197"/>
      <c r="J1240" s="39"/>
      <c r="K1240" s="39"/>
      <c r="L1240" s="42"/>
      <c r="M1240" s="198"/>
      <c r="N1240" s="199"/>
      <c r="O1240" s="67"/>
      <c r="P1240" s="67"/>
      <c r="Q1240" s="67"/>
      <c r="R1240" s="67"/>
      <c r="S1240" s="67"/>
      <c r="T1240" s="68"/>
      <c r="U1240" s="37"/>
      <c r="V1240" s="37"/>
      <c r="W1240" s="37"/>
      <c r="X1240" s="37"/>
      <c r="Y1240" s="37"/>
      <c r="Z1240" s="37"/>
      <c r="AA1240" s="37"/>
      <c r="AB1240" s="37"/>
      <c r="AC1240" s="37"/>
      <c r="AD1240" s="37"/>
      <c r="AE1240" s="37"/>
      <c r="AT1240" s="20" t="s">
        <v>232</v>
      </c>
      <c r="AU1240" s="20" t="s">
        <v>82</v>
      </c>
    </row>
    <row r="1241" spans="1:65" s="13" customFormat="1">
      <c r="B1241" s="202"/>
      <c r="C1241" s="203"/>
      <c r="D1241" s="195" t="s">
        <v>234</v>
      </c>
      <c r="E1241" s="204" t="s">
        <v>19</v>
      </c>
      <c r="F1241" s="205" t="s">
        <v>131</v>
      </c>
      <c r="G1241" s="203"/>
      <c r="H1241" s="206">
        <v>36.770000000000003</v>
      </c>
      <c r="I1241" s="207"/>
      <c r="J1241" s="203"/>
      <c r="K1241" s="203"/>
      <c r="L1241" s="208"/>
      <c r="M1241" s="209"/>
      <c r="N1241" s="210"/>
      <c r="O1241" s="210"/>
      <c r="P1241" s="210"/>
      <c r="Q1241" s="210"/>
      <c r="R1241" s="210"/>
      <c r="S1241" s="210"/>
      <c r="T1241" s="211"/>
      <c r="AT1241" s="212" t="s">
        <v>234</v>
      </c>
      <c r="AU1241" s="212" t="s">
        <v>82</v>
      </c>
      <c r="AV1241" s="13" t="s">
        <v>82</v>
      </c>
      <c r="AW1241" s="13" t="s">
        <v>33</v>
      </c>
      <c r="AX1241" s="13" t="s">
        <v>80</v>
      </c>
      <c r="AY1241" s="212" t="s">
        <v>221</v>
      </c>
    </row>
    <row r="1242" spans="1:65" s="2" customFormat="1" ht="33" customHeight="1">
      <c r="A1242" s="37"/>
      <c r="B1242" s="38"/>
      <c r="C1242" s="234" t="s">
        <v>1661</v>
      </c>
      <c r="D1242" s="234" t="s">
        <v>295</v>
      </c>
      <c r="E1242" s="235" t="s">
        <v>1662</v>
      </c>
      <c r="F1242" s="236" t="s">
        <v>1663</v>
      </c>
      <c r="G1242" s="237" t="s">
        <v>226</v>
      </c>
      <c r="H1242" s="238">
        <v>38.609000000000002</v>
      </c>
      <c r="I1242" s="239"/>
      <c r="J1242" s="240">
        <f>ROUND(I1242*H1242,2)</f>
        <v>0</v>
      </c>
      <c r="K1242" s="236" t="s">
        <v>227</v>
      </c>
      <c r="L1242" s="241"/>
      <c r="M1242" s="242" t="s">
        <v>19</v>
      </c>
      <c r="N1242" s="243" t="s">
        <v>43</v>
      </c>
      <c r="O1242" s="67"/>
      <c r="P1242" s="191">
        <f>O1242*H1242</f>
        <v>0</v>
      </c>
      <c r="Q1242" s="191">
        <v>2.1999999999999999E-2</v>
      </c>
      <c r="R1242" s="191">
        <f>Q1242*H1242</f>
        <v>0.84939799999999999</v>
      </c>
      <c r="S1242" s="191">
        <v>0</v>
      </c>
      <c r="T1242" s="192">
        <f>S1242*H1242</f>
        <v>0</v>
      </c>
      <c r="U1242" s="37"/>
      <c r="V1242" s="37"/>
      <c r="W1242" s="37"/>
      <c r="X1242" s="37"/>
      <c r="Y1242" s="37"/>
      <c r="Z1242" s="37"/>
      <c r="AA1242" s="37"/>
      <c r="AB1242" s="37"/>
      <c r="AC1242" s="37"/>
      <c r="AD1242" s="37"/>
      <c r="AE1242" s="37"/>
      <c r="AR1242" s="193" t="s">
        <v>484</v>
      </c>
      <c r="AT1242" s="193" t="s">
        <v>295</v>
      </c>
      <c r="AU1242" s="193" t="s">
        <v>82</v>
      </c>
      <c r="AY1242" s="20" t="s">
        <v>221</v>
      </c>
      <c r="BE1242" s="194">
        <f>IF(N1242="základní",J1242,0)</f>
        <v>0</v>
      </c>
      <c r="BF1242" s="194">
        <f>IF(N1242="snížená",J1242,0)</f>
        <v>0</v>
      </c>
      <c r="BG1242" s="194">
        <f>IF(N1242="zákl. přenesená",J1242,0)</f>
        <v>0</v>
      </c>
      <c r="BH1242" s="194">
        <f>IF(N1242="sníž. přenesená",J1242,0)</f>
        <v>0</v>
      </c>
      <c r="BI1242" s="194">
        <f>IF(N1242="nulová",J1242,0)</f>
        <v>0</v>
      </c>
      <c r="BJ1242" s="20" t="s">
        <v>80</v>
      </c>
      <c r="BK1242" s="194">
        <f>ROUND(I1242*H1242,2)</f>
        <v>0</v>
      </c>
      <c r="BL1242" s="20" t="s">
        <v>341</v>
      </c>
      <c r="BM1242" s="193" t="s">
        <v>1664</v>
      </c>
    </row>
    <row r="1243" spans="1:65" s="2" customFormat="1" ht="19.5">
      <c r="A1243" s="37"/>
      <c r="B1243" s="38"/>
      <c r="C1243" s="39"/>
      <c r="D1243" s="195" t="s">
        <v>230</v>
      </c>
      <c r="E1243" s="39"/>
      <c r="F1243" s="196" t="s">
        <v>1663</v>
      </c>
      <c r="G1243" s="39"/>
      <c r="H1243" s="39"/>
      <c r="I1243" s="197"/>
      <c r="J1243" s="39"/>
      <c r="K1243" s="39"/>
      <c r="L1243" s="42"/>
      <c r="M1243" s="198"/>
      <c r="N1243" s="199"/>
      <c r="O1243" s="67"/>
      <c r="P1243" s="67"/>
      <c r="Q1243" s="67"/>
      <c r="R1243" s="67"/>
      <c r="S1243" s="67"/>
      <c r="T1243" s="68"/>
      <c r="U1243" s="37"/>
      <c r="V1243" s="37"/>
      <c r="W1243" s="37"/>
      <c r="X1243" s="37"/>
      <c r="Y1243" s="37"/>
      <c r="Z1243" s="37"/>
      <c r="AA1243" s="37"/>
      <c r="AB1243" s="37"/>
      <c r="AC1243" s="37"/>
      <c r="AD1243" s="37"/>
      <c r="AE1243" s="37"/>
      <c r="AT1243" s="20" t="s">
        <v>230</v>
      </c>
      <c r="AU1243" s="20" t="s">
        <v>82</v>
      </c>
    </row>
    <row r="1244" spans="1:65" s="2" customFormat="1" ht="19.5">
      <c r="A1244" s="37"/>
      <c r="B1244" s="38"/>
      <c r="C1244" s="39"/>
      <c r="D1244" s="195" t="s">
        <v>1665</v>
      </c>
      <c r="E1244" s="39"/>
      <c r="F1244" s="255" t="s">
        <v>1666</v>
      </c>
      <c r="G1244" s="39"/>
      <c r="H1244" s="39"/>
      <c r="I1244" s="197"/>
      <c r="J1244" s="39"/>
      <c r="K1244" s="39"/>
      <c r="L1244" s="42"/>
      <c r="M1244" s="198"/>
      <c r="N1244" s="199"/>
      <c r="O1244" s="67"/>
      <c r="P1244" s="67"/>
      <c r="Q1244" s="67"/>
      <c r="R1244" s="67"/>
      <c r="S1244" s="67"/>
      <c r="T1244" s="68"/>
      <c r="U1244" s="37"/>
      <c r="V1244" s="37"/>
      <c r="W1244" s="37"/>
      <c r="X1244" s="37"/>
      <c r="Y1244" s="37"/>
      <c r="Z1244" s="37"/>
      <c r="AA1244" s="37"/>
      <c r="AB1244" s="37"/>
      <c r="AC1244" s="37"/>
      <c r="AD1244" s="37"/>
      <c r="AE1244" s="37"/>
      <c r="AT1244" s="20" t="s">
        <v>1665</v>
      </c>
      <c r="AU1244" s="20" t="s">
        <v>82</v>
      </c>
    </row>
    <row r="1245" spans="1:65" s="13" customFormat="1">
      <c r="B1245" s="202"/>
      <c r="C1245" s="203"/>
      <c r="D1245" s="195" t="s">
        <v>234</v>
      </c>
      <c r="E1245" s="203"/>
      <c r="F1245" s="205" t="s">
        <v>1667</v>
      </c>
      <c r="G1245" s="203"/>
      <c r="H1245" s="206">
        <v>38.609000000000002</v>
      </c>
      <c r="I1245" s="207"/>
      <c r="J1245" s="203"/>
      <c r="K1245" s="203"/>
      <c r="L1245" s="208"/>
      <c r="M1245" s="209"/>
      <c r="N1245" s="210"/>
      <c r="O1245" s="210"/>
      <c r="P1245" s="210"/>
      <c r="Q1245" s="210"/>
      <c r="R1245" s="210"/>
      <c r="S1245" s="210"/>
      <c r="T1245" s="211"/>
      <c r="AT1245" s="212" t="s">
        <v>234</v>
      </c>
      <c r="AU1245" s="212" t="s">
        <v>82</v>
      </c>
      <c r="AV1245" s="13" t="s">
        <v>82</v>
      </c>
      <c r="AW1245" s="13" t="s">
        <v>4</v>
      </c>
      <c r="AX1245" s="13" t="s">
        <v>80</v>
      </c>
      <c r="AY1245" s="212" t="s">
        <v>221</v>
      </c>
    </row>
    <row r="1246" spans="1:65" s="2" customFormat="1" ht="24.2" customHeight="1">
      <c r="A1246" s="37"/>
      <c r="B1246" s="38"/>
      <c r="C1246" s="182" t="s">
        <v>1668</v>
      </c>
      <c r="D1246" s="182" t="s">
        <v>223</v>
      </c>
      <c r="E1246" s="183" t="s">
        <v>1669</v>
      </c>
      <c r="F1246" s="184" t="s">
        <v>1670</v>
      </c>
      <c r="G1246" s="185" t="s">
        <v>226</v>
      </c>
      <c r="H1246" s="186">
        <v>15.62</v>
      </c>
      <c r="I1246" s="187"/>
      <c r="J1246" s="188">
        <f>ROUND(I1246*H1246,2)</f>
        <v>0</v>
      </c>
      <c r="K1246" s="184" t="s">
        <v>227</v>
      </c>
      <c r="L1246" s="42"/>
      <c r="M1246" s="189" t="s">
        <v>19</v>
      </c>
      <c r="N1246" s="190" t="s">
        <v>43</v>
      </c>
      <c r="O1246" s="67"/>
      <c r="P1246" s="191">
        <f>O1246*H1246</f>
        <v>0</v>
      </c>
      <c r="Q1246" s="191">
        <v>1.5E-3</v>
      </c>
      <c r="R1246" s="191">
        <f>Q1246*H1246</f>
        <v>2.3429999999999999E-2</v>
      </c>
      <c r="S1246" s="191">
        <v>0</v>
      </c>
      <c r="T1246" s="192">
        <f>S1246*H1246</f>
        <v>0</v>
      </c>
      <c r="U1246" s="37"/>
      <c r="V1246" s="37"/>
      <c r="W1246" s="37"/>
      <c r="X1246" s="37"/>
      <c r="Y1246" s="37"/>
      <c r="Z1246" s="37"/>
      <c r="AA1246" s="37"/>
      <c r="AB1246" s="37"/>
      <c r="AC1246" s="37"/>
      <c r="AD1246" s="37"/>
      <c r="AE1246" s="37"/>
      <c r="AR1246" s="193" t="s">
        <v>341</v>
      </c>
      <c r="AT1246" s="193" t="s">
        <v>223</v>
      </c>
      <c r="AU1246" s="193" t="s">
        <v>82</v>
      </c>
      <c r="AY1246" s="20" t="s">
        <v>221</v>
      </c>
      <c r="BE1246" s="194">
        <f>IF(N1246="základní",J1246,0)</f>
        <v>0</v>
      </c>
      <c r="BF1246" s="194">
        <f>IF(N1246="snížená",J1246,0)</f>
        <v>0</v>
      </c>
      <c r="BG1246" s="194">
        <f>IF(N1246="zákl. přenesená",J1246,0)</f>
        <v>0</v>
      </c>
      <c r="BH1246" s="194">
        <f>IF(N1246="sníž. přenesená",J1246,0)</f>
        <v>0</v>
      </c>
      <c r="BI1246" s="194">
        <f>IF(N1246="nulová",J1246,0)</f>
        <v>0</v>
      </c>
      <c r="BJ1246" s="20" t="s">
        <v>80</v>
      </c>
      <c r="BK1246" s="194">
        <f>ROUND(I1246*H1246,2)</f>
        <v>0</v>
      </c>
      <c r="BL1246" s="20" t="s">
        <v>341</v>
      </c>
      <c r="BM1246" s="193" t="s">
        <v>1671</v>
      </c>
    </row>
    <row r="1247" spans="1:65" s="2" customFormat="1">
      <c r="A1247" s="37"/>
      <c r="B1247" s="38"/>
      <c r="C1247" s="39"/>
      <c r="D1247" s="195" t="s">
        <v>230</v>
      </c>
      <c r="E1247" s="39"/>
      <c r="F1247" s="196" t="s">
        <v>1672</v>
      </c>
      <c r="G1247" s="39"/>
      <c r="H1247" s="39"/>
      <c r="I1247" s="197"/>
      <c r="J1247" s="39"/>
      <c r="K1247" s="39"/>
      <c r="L1247" s="42"/>
      <c r="M1247" s="198"/>
      <c r="N1247" s="199"/>
      <c r="O1247" s="67"/>
      <c r="P1247" s="67"/>
      <c r="Q1247" s="67"/>
      <c r="R1247" s="67"/>
      <c r="S1247" s="67"/>
      <c r="T1247" s="68"/>
      <c r="U1247" s="37"/>
      <c r="V1247" s="37"/>
      <c r="W1247" s="37"/>
      <c r="X1247" s="37"/>
      <c r="Y1247" s="37"/>
      <c r="Z1247" s="37"/>
      <c r="AA1247" s="37"/>
      <c r="AB1247" s="37"/>
      <c r="AC1247" s="37"/>
      <c r="AD1247" s="37"/>
      <c r="AE1247" s="37"/>
      <c r="AT1247" s="20" t="s">
        <v>230</v>
      </c>
      <c r="AU1247" s="20" t="s">
        <v>82</v>
      </c>
    </row>
    <row r="1248" spans="1:65" s="2" customFormat="1">
      <c r="A1248" s="37"/>
      <c r="B1248" s="38"/>
      <c r="C1248" s="39"/>
      <c r="D1248" s="200" t="s">
        <v>232</v>
      </c>
      <c r="E1248" s="39"/>
      <c r="F1248" s="201" t="s">
        <v>1673</v>
      </c>
      <c r="G1248" s="39"/>
      <c r="H1248" s="39"/>
      <c r="I1248" s="197"/>
      <c r="J1248" s="39"/>
      <c r="K1248" s="39"/>
      <c r="L1248" s="42"/>
      <c r="M1248" s="198"/>
      <c r="N1248" s="199"/>
      <c r="O1248" s="67"/>
      <c r="P1248" s="67"/>
      <c r="Q1248" s="67"/>
      <c r="R1248" s="67"/>
      <c r="S1248" s="67"/>
      <c r="T1248" s="68"/>
      <c r="U1248" s="37"/>
      <c r="V1248" s="37"/>
      <c r="W1248" s="37"/>
      <c r="X1248" s="37"/>
      <c r="Y1248" s="37"/>
      <c r="Z1248" s="37"/>
      <c r="AA1248" s="37"/>
      <c r="AB1248" s="37"/>
      <c r="AC1248" s="37"/>
      <c r="AD1248" s="37"/>
      <c r="AE1248" s="37"/>
      <c r="AT1248" s="20" t="s">
        <v>232</v>
      </c>
      <c r="AU1248" s="20" t="s">
        <v>82</v>
      </c>
    </row>
    <row r="1249" spans="1:65" s="14" customFormat="1">
      <c r="B1249" s="213"/>
      <c r="C1249" s="214"/>
      <c r="D1249" s="195" t="s">
        <v>234</v>
      </c>
      <c r="E1249" s="215" t="s">
        <v>19</v>
      </c>
      <c r="F1249" s="216" t="s">
        <v>420</v>
      </c>
      <c r="G1249" s="214"/>
      <c r="H1249" s="215" t="s">
        <v>19</v>
      </c>
      <c r="I1249" s="217"/>
      <c r="J1249" s="214"/>
      <c r="K1249" s="214"/>
      <c r="L1249" s="218"/>
      <c r="M1249" s="219"/>
      <c r="N1249" s="220"/>
      <c r="O1249" s="220"/>
      <c r="P1249" s="220"/>
      <c r="Q1249" s="220"/>
      <c r="R1249" s="220"/>
      <c r="S1249" s="220"/>
      <c r="T1249" s="221"/>
      <c r="AT1249" s="222" t="s">
        <v>234</v>
      </c>
      <c r="AU1249" s="222" t="s">
        <v>82</v>
      </c>
      <c r="AV1249" s="14" t="s">
        <v>80</v>
      </c>
      <c r="AW1249" s="14" t="s">
        <v>33</v>
      </c>
      <c r="AX1249" s="14" t="s">
        <v>72</v>
      </c>
      <c r="AY1249" s="222" t="s">
        <v>221</v>
      </c>
    </row>
    <row r="1250" spans="1:65" s="13" customFormat="1">
      <c r="B1250" s="202"/>
      <c r="C1250" s="203"/>
      <c r="D1250" s="195" t="s">
        <v>234</v>
      </c>
      <c r="E1250" s="204" t="s">
        <v>19</v>
      </c>
      <c r="F1250" s="205" t="s">
        <v>421</v>
      </c>
      <c r="G1250" s="203"/>
      <c r="H1250" s="206">
        <v>8.42</v>
      </c>
      <c r="I1250" s="207"/>
      <c r="J1250" s="203"/>
      <c r="K1250" s="203"/>
      <c r="L1250" s="208"/>
      <c r="M1250" s="209"/>
      <c r="N1250" s="210"/>
      <c r="O1250" s="210"/>
      <c r="P1250" s="210"/>
      <c r="Q1250" s="210"/>
      <c r="R1250" s="210"/>
      <c r="S1250" s="210"/>
      <c r="T1250" s="211"/>
      <c r="AT1250" s="212" t="s">
        <v>234</v>
      </c>
      <c r="AU1250" s="212" t="s">
        <v>82</v>
      </c>
      <c r="AV1250" s="13" t="s">
        <v>82</v>
      </c>
      <c r="AW1250" s="13" t="s">
        <v>33</v>
      </c>
      <c r="AX1250" s="13" t="s">
        <v>72</v>
      </c>
      <c r="AY1250" s="212" t="s">
        <v>221</v>
      </c>
    </row>
    <row r="1251" spans="1:65" s="14" customFormat="1">
      <c r="B1251" s="213"/>
      <c r="C1251" s="214"/>
      <c r="D1251" s="195" t="s">
        <v>234</v>
      </c>
      <c r="E1251" s="215" t="s">
        <v>19</v>
      </c>
      <c r="F1251" s="216" t="s">
        <v>423</v>
      </c>
      <c r="G1251" s="214"/>
      <c r="H1251" s="215" t="s">
        <v>19</v>
      </c>
      <c r="I1251" s="217"/>
      <c r="J1251" s="214"/>
      <c r="K1251" s="214"/>
      <c r="L1251" s="218"/>
      <c r="M1251" s="219"/>
      <c r="N1251" s="220"/>
      <c r="O1251" s="220"/>
      <c r="P1251" s="220"/>
      <c r="Q1251" s="220"/>
      <c r="R1251" s="220"/>
      <c r="S1251" s="220"/>
      <c r="T1251" s="221"/>
      <c r="AT1251" s="222" t="s">
        <v>234</v>
      </c>
      <c r="AU1251" s="222" t="s">
        <v>82</v>
      </c>
      <c r="AV1251" s="14" t="s">
        <v>80</v>
      </c>
      <c r="AW1251" s="14" t="s">
        <v>33</v>
      </c>
      <c r="AX1251" s="14" t="s">
        <v>72</v>
      </c>
      <c r="AY1251" s="222" t="s">
        <v>221</v>
      </c>
    </row>
    <row r="1252" spans="1:65" s="13" customFormat="1">
      <c r="B1252" s="202"/>
      <c r="C1252" s="203"/>
      <c r="D1252" s="195" t="s">
        <v>234</v>
      </c>
      <c r="E1252" s="204" t="s">
        <v>19</v>
      </c>
      <c r="F1252" s="205" t="s">
        <v>424</v>
      </c>
      <c r="G1252" s="203"/>
      <c r="H1252" s="206">
        <v>7.2</v>
      </c>
      <c r="I1252" s="207"/>
      <c r="J1252" s="203"/>
      <c r="K1252" s="203"/>
      <c r="L1252" s="208"/>
      <c r="M1252" s="209"/>
      <c r="N1252" s="210"/>
      <c r="O1252" s="210"/>
      <c r="P1252" s="210"/>
      <c r="Q1252" s="210"/>
      <c r="R1252" s="210"/>
      <c r="S1252" s="210"/>
      <c r="T1252" s="211"/>
      <c r="AT1252" s="212" t="s">
        <v>234</v>
      </c>
      <c r="AU1252" s="212" t="s">
        <v>82</v>
      </c>
      <c r="AV1252" s="13" t="s">
        <v>82</v>
      </c>
      <c r="AW1252" s="13" t="s">
        <v>33</v>
      </c>
      <c r="AX1252" s="13" t="s">
        <v>72</v>
      </c>
      <c r="AY1252" s="212" t="s">
        <v>221</v>
      </c>
    </row>
    <row r="1253" spans="1:65" s="15" customFormat="1">
      <c r="B1253" s="223"/>
      <c r="C1253" s="224"/>
      <c r="D1253" s="195" t="s">
        <v>234</v>
      </c>
      <c r="E1253" s="225" t="s">
        <v>19</v>
      </c>
      <c r="F1253" s="226" t="s">
        <v>243</v>
      </c>
      <c r="G1253" s="224"/>
      <c r="H1253" s="227">
        <v>15.62</v>
      </c>
      <c r="I1253" s="228"/>
      <c r="J1253" s="224"/>
      <c r="K1253" s="224"/>
      <c r="L1253" s="229"/>
      <c r="M1253" s="230"/>
      <c r="N1253" s="231"/>
      <c r="O1253" s="231"/>
      <c r="P1253" s="231"/>
      <c r="Q1253" s="231"/>
      <c r="R1253" s="231"/>
      <c r="S1253" s="231"/>
      <c r="T1253" s="232"/>
      <c r="AT1253" s="233" t="s">
        <v>234</v>
      </c>
      <c r="AU1253" s="233" t="s">
        <v>82</v>
      </c>
      <c r="AV1253" s="15" t="s">
        <v>228</v>
      </c>
      <c r="AW1253" s="15" t="s">
        <v>33</v>
      </c>
      <c r="AX1253" s="15" t="s">
        <v>80</v>
      </c>
      <c r="AY1253" s="233" t="s">
        <v>221</v>
      </c>
    </row>
    <row r="1254" spans="1:65" s="2" customFormat="1" ht="24.2" customHeight="1">
      <c r="A1254" s="37"/>
      <c r="B1254" s="38"/>
      <c r="C1254" s="182" t="s">
        <v>1674</v>
      </c>
      <c r="D1254" s="182" t="s">
        <v>223</v>
      </c>
      <c r="E1254" s="183" t="s">
        <v>1675</v>
      </c>
      <c r="F1254" s="184" t="s">
        <v>1676</v>
      </c>
      <c r="G1254" s="185" t="s">
        <v>267</v>
      </c>
      <c r="H1254" s="186">
        <v>1.4450000000000001</v>
      </c>
      <c r="I1254" s="187"/>
      <c r="J1254" s="188">
        <f>ROUND(I1254*H1254,2)</f>
        <v>0</v>
      </c>
      <c r="K1254" s="184" t="s">
        <v>227</v>
      </c>
      <c r="L1254" s="42"/>
      <c r="M1254" s="189" t="s">
        <v>19</v>
      </c>
      <c r="N1254" s="190" t="s">
        <v>43</v>
      </c>
      <c r="O1254" s="67"/>
      <c r="P1254" s="191">
        <f>O1254*H1254</f>
        <v>0</v>
      </c>
      <c r="Q1254" s="191">
        <v>0</v>
      </c>
      <c r="R1254" s="191">
        <f>Q1254*H1254</f>
        <v>0</v>
      </c>
      <c r="S1254" s="191">
        <v>0</v>
      </c>
      <c r="T1254" s="192">
        <f>S1254*H1254</f>
        <v>0</v>
      </c>
      <c r="U1254" s="37"/>
      <c r="V1254" s="37"/>
      <c r="W1254" s="37"/>
      <c r="X1254" s="37"/>
      <c r="Y1254" s="37"/>
      <c r="Z1254" s="37"/>
      <c r="AA1254" s="37"/>
      <c r="AB1254" s="37"/>
      <c r="AC1254" s="37"/>
      <c r="AD1254" s="37"/>
      <c r="AE1254" s="37"/>
      <c r="AR1254" s="193" t="s">
        <v>341</v>
      </c>
      <c r="AT1254" s="193" t="s">
        <v>223</v>
      </c>
      <c r="AU1254" s="193" t="s">
        <v>82</v>
      </c>
      <c r="AY1254" s="20" t="s">
        <v>221</v>
      </c>
      <c r="BE1254" s="194">
        <f>IF(N1254="základní",J1254,0)</f>
        <v>0</v>
      </c>
      <c r="BF1254" s="194">
        <f>IF(N1254="snížená",J1254,0)</f>
        <v>0</v>
      </c>
      <c r="BG1254" s="194">
        <f>IF(N1254="zákl. přenesená",J1254,0)</f>
        <v>0</v>
      </c>
      <c r="BH1254" s="194">
        <f>IF(N1254="sníž. přenesená",J1254,0)</f>
        <v>0</v>
      </c>
      <c r="BI1254" s="194">
        <f>IF(N1254="nulová",J1254,0)</f>
        <v>0</v>
      </c>
      <c r="BJ1254" s="20" t="s">
        <v>80</v>
      </c>
      <c r="BK1254" s="194">
        <f>ROUND(I1254*H1254,2)</f>
        <v>0</v>
      </c>
      <c r="BL1254" s="20" t="s">
        <v>341</v>
      </c>
      <c r="BM1254" s="193" t="s">
        <v>1677</v>
      </c>
    </row>
    <row r="1255" spans="1:65" s="2" customFormat="1" ht="29.25">
      <c r="A1255" s="37"/>
      <c r="B1255" s="38"/>
      <c r="C1255" s="39"/>
      <c r="D1255" s="195" t="s">
        <v>230</v>
      </c>
      <c r="E1255" s="39"/>
      <c r="F1255" s="196" t="s">
        <v>1678</v>
      </c>
      <c r="G1255" s="39"/>
      <c r="H1255" s="39"/>
      <c r="I1255" s="197"/>
      <c r="J1255" s="39"/>
      <c r="K1255" s="39"/>
      <c r="L1255" s="42"/>
      <c r="M1255" s="198"/>
      <c r="N1255" s="199"/>
      <c r="O1255" s="67"/>
      <c r="P1255" s="67"/>
      <c r="Q1255" s="67"/>
      <c r="R1255" s="67"/>
      <c r="S1255" s="67"/>
      <c r="T1255" s="68"/>
      <c r="U1255" s="37"/>
      <c r="V1255" s="37"/>
      <c r="W1255" s="37"/>
      <c r="X1255" s="37"/>
      <c r="Y1255" s="37"/>
      <c r="Z1255" s="37"/>
      <c r="AA1255" s="37"/>
      <c r="AB1255" s="37"/>
      <c r="AC1255" s="37"/>
      <c r="AD1255" s="37"/>
      <c r="AE1255" s="37"/>
      <c r="AT1255" s="20" t="s">
        <v>230</v>
      </c>
      <c r="AU1255" s="20" t="s">
        <v>82</v>
      </c>
    </row>
    <row r="1256" spans="1:65" s="2" customFormat="1">
      <c r="A1256" s="37"/>
      <c r="B1256" s="38"/>
      <c r="C1256" s="39"/>
      <c r="D1256" s="200" t="s">
        <v>232</v>
      </c>
      <c r="E1256" s="39"/>
      <c r="F1256" s="201" t="s">
        <v>1679</v>
      </c>
      <c r="G1256" s="39"/>
      <c r="H1256" s="39"/>
      <c r="I1256" s="197"/>
      <c r="J1256" s="39"/>
      <c r="K1256" s="39"/>
      <c r="L1256" s="42"/>
      <c r="M1256" s="198"/>
      <c r="N1256" s="199"/>
      <c r="O1256" s="67"/>
      <c r="P1256" s="67"/>
      <c r="Q1256" s="67"/>
      <c r="R1256" s="67"/>
      <c r="S1256" s="67"/>
      <c r="T1256" s="68"/>
      <c r="U1256" s="37"/>
      <c r="V1256" s="37"/>
      <c r="W1256" s="37"/>
      <c r="X1256" s="37"/>
      <c r="Y1256" s="37"/>
      <c r="Z1256" s="37"/>
      <c r="AA1256" s="37"/>
      <c r="AB1256" s="37"/>
      <c r="AC1256" s="37"/>
      <c r="AD1256" s="37"/>
      <c r="AE1256" s="37"/>
      <c r="AT1256" s="20" t="s">
        <v>232</v>
      </c>
      <c r="AU1256" s="20" t="s">
        <v>82</v>
      </c>
    </row>
    <row r="1257" spans="1:65" s="12" customFormat="1" ht="22.9" customHeight="1">
      <c r="B1257" s="166"/>
      <c r="C1257" s="167"/>
      <c r="D1257" s="168" t="s">
        <v>71</v>
      </c>
      <c r="E1257" s="180" t="s">
        <v>1680</v>
      </c>
      <c r="F1257" s="180" t="s">
        <v>1681</v>
      </c>
      <c r="G1257" s="167"/>
      <c r="H1257" s="167"/>
      <c r="I1257" s="170"/>
      <c r="J1257" s="181">
        <f>BK1257</f>
        <v>0</v>
      </c>
      <c r="K1257" s="167"/>
      <c r="L1257" s="172"/>
      <c r="M1257" s="173"/>
      <c r="N1257" s="174"/>
      <c r="O1257" s="174"/>
      <c r="P1257" s="175">
        <f>SUM(P1258:P1307)</f>
        <v>0</v>
      </c>
      <c r="Q1257" s="174"/>
      <c r="R1257" s="175">
        <f>SUM(R1258:R1307)</f>
        <v>0.93896070154999989</v>
      </c>
      <c r="S1257" s="174"/>
      <c r="T1257" s="176">
        <f>SUM(T1258:T1307)</f>
        <v>0</v>
      </c>
      <c r="AR1257" s="177" t="s">
        <v>82</v>
      </c>
      <c r="AT1257" s="178" t="s">
        <v>71</v>
      </c>
      <c r="AU1257" s="178" t="s">
        <v>80</v>
      </c>
      <c r="AY1257" s="177" t="s">
        <v>221</v>
      </c>
      <c r="BK1257" s="179">
        <f>SUM(BK1258:BK1307)</f>
        <v>0</v>
      </c>
    </row>
    <row r="1258" spans="1:65" s="2" customFormat="1" ht="16.5" customHeight="1">
      <c r="A1258" s="37"/>
      <c r="B1258" s="38"/>
      <c r="C1258" s="182" t="s">
        <v>1682</v>
      </c>
      <c r="D1258" s="182" t="s">
        <v>223</v>
      </c>
      <c r="E1258" s="183" t="s">
        <v>1683</v>
      </c>
      <c r="F1258" s="184" t="s">
        <v>1684</v>
      </c>
      <c r="G1258" s="185" t="s">
        <v>226</v>
      </c>
      <c r="H1258" s="186">
        <v>114.56</v>
      </c>
      <c r="I1258" s="187"/>
      <c r="J1258" s="188">
        <f>ROUND(I1258*H1258,2)</f>
        <v>0</v>
      </c>
      <c r="K1258" s="184" t="s">
        <v>227</v>
      </c>
      <c r="L1258" s="42"/>
      <c r="M1258" s="189" t="s">
        <v>19</v>
      </c>
      <c r="N1258" s="190" t="s">
        <v>43</v>
      </c>
      <c r="O1258" s="67"/>
      <c r="P1258" s="191">
        <f>O1258*H1258</f>
        <v>0</v>
      </c>
      <c r="Q1258" s="191">
        <v>0</v>
      </c>
      <c r="R1258" s="191">
        <f>Q1258*H1258</f>
        <v>0</v>
      </c>
      <c r="S1258" s="191">
        <v>0</v>
      </c>
      <c r="T1258" s="192">
        <f>S1258*H1258</f>
        <v>0</v>
      </c>
      <c r="U1258" s="37"/>
      <c r="V1258" s="37"/>
      <c r="W1258" s="37"/>
      <c r="X1258" s="37"/>
      <c r="Y1258" s="37"/>
      <c r="Z1258" s="37"/>
      <c r="AA1258" s="37"/>
      <c r="AB1258" s="37"/>
      <c r="AC1258" s="37"/>
      <c r="AD1258" s="37"/>
      <c r="AE1258" s="37"/>
      <c r="AR1258" s="193" t="s">
        <v>341</v>
      </c>
      <c r="AT1258" s="193" t="s">
        <v>223</v>
      </c>
      <c r="AU1258" s="193" t="s">
        <v>82</v>
      </c>
      <c r="AY1258" s="20" t="s">
        <v>221</v>
      </c>
      <c r="BE1258" s="194">
        <f>IF(N1258="základní",J1258,0)</f>
        <v>0</v>
      </c>
      <c r="BF1258" s="194">
        <f>IF(N1258="snížená",J1258,0)</f>
        <v>0</v>
      </c>
      <c r="BG1258" s="194">
        <f>IF(N1258="zákl. přenesená",J1258,0)</f>
        <v>0</v>
      </c>
      <c r="BH1258" s="194">
        <f>IF(N1258="sníž. přenesená",J1258,0)</f>
        <v>0</v>
      </c>
      <c r="BI1258" s="194">
        <f>IF(N1258="nulová",J1258,0)</f>
        <v>0</v>
      </c>
      <c r="BJ1258" s="20" t="s">
        <v>80</v>
      </c>
      <c r="BK1258" s="194">
        <f>ROUND(I1258*H1258,2)</f>
        <v>0</v>
      </c>
      <c r="BL1258" s="20" t="s">
        <v>341</v>
      </c>
      <c r="BM1258" s="193" t="s">
        <v>1685</v>
      </c>
    </row>
    <row r="1259" spans="1:65" s="2" customFormat="1">
      <c r="A1259" s="37"/>
      <c r="B1259" s="38"/>
      <c r="C1259" s="39"/>
      <c r="D1259" s="195" t="s">
        <v>230</v>
      </c>
      <c r="E1259" s="39"/>
      <c r="F1259" s="196" t="s">
        <v>1686</v>
      </c>
      <c r="G1259" s="39"/>
      <c r="H1259" s="39"/>
      <c r="I1259" s="197"/>
      <c r="J1259" s="39"/>
      <c r="K1259" s="39"/>
      <c r="L1259" s="42"/>
      <c r="M1259" s="198"/>
      <c r="N1259" s="199"/>
      <c r="O1259" s="67"/>
      <c r="P1259" s="67"/>
      <c r="Q1259" s="67"/>
      <c r="R1259" s="67"/>
      <c r="S1259" s="67"/>
      <c r="T1259" s="68"/>
      <c r="U1259" s="37"/>
      <c r="V1259" s="37"/>
      <c r="W1259" s="37"/>
      <c r="X1259" s="37"/>
      <c r="Y1259" s="37"/>
      <c r="Z1259" s="37"/>
      <c r="AA1259" s="37"/>
      <c r="AB1259" s="37"/>
      <c r="AC1259" s="37"/>
      <c r="AD1259" s="37"/>
      <c r="AE1259" s="37"/>
      <c r="AT1259" s="20" t="s">
        <v>230</v>
      </c>
      <c r="AU1259" s="20" t="s">
        <v>82</v>
      </c>
    </row>
    <row r="1260" spans="1:65" s="2" customFormat="1">
      <c r="A1260" s="37"/>
      <c r="B1260" s="38"/>
      <c r="C1260" s="39"/>
      <c r="D1260" s="200" t="s">
        <v>232</v>
      </c>
      <c r="E1260" s="39"/>
      <c r="F1260" s="201" t="s">
        <v>1687</v>
      </c>
      <c r="G1260" s="39"/>
      <c r="H1260" s="39"/>
      <c r="I1260" s="197"/>
      <c r="J1260" s="39"/>
      <c r="K1260" s="39"/>
      <c r="L1260" s="42"/>
      <c r="M1260" s="198"/>
      <c r="N1260" s="199"/>
      <c r="O1260" s="67"/>
      <c r="P1260" s="67"/>
      <c r="Q1260" s="67"/>
      <c r="R1260" s="67"/>
      <c r="S1260" s="67"/>
      <c r="T1260" s="68"/>
      <c r="U1260" s="37"/>
      <c r="V1260" s="37"/>
      <c r="W1260" s="37"/>
      <c r="X1260" s="37"/>
      <c r="Y1260" s="37"/>
      <c r="Z1260" s="37"/>
      <c r="AA1260" s="37"/>
      <c r="AB1260" s="37"/>
      <c r="AC1260" s="37"/>
      <c r="AD1260" s="37"/>
      <c r="AE1260" s="37"/>
      <c r="AT1260" s="20" t="s">
        <v>232</v>
      </c>
      <c r="AU1260" s="20" t="s">
        <v>82</v>
      </c>
    </row>
    <row r="1261" spans="1:65" s="14" customFormat="1">
      <c r="B1261" s="213"/>
      <c r="C1261" s="214"/>
      <c r="D1261" s="195" t="s">
        <v>234</v>
      </c>
      <c r="E1261" s="215" t="s">
        <v>19</v>
      </c>
      <c r="F1261" s="216" t="s">
        <v>416</v>
      </c>
      <c r="G1261" s="214"/>
      <c r="H1261" s="215" t="s">
        <v>19</v>
      </c>
      <c r="I1261" s="217"/>
      <c r="J1261" s="214"/>
      <c r="K1261" s="214"/>
      <c r="L1261" s="218"/>
      <c r="M1261" s="219"/>
      <c r="N1261" s="220"/>
      <c r="O1261" s="220"/>
      <c r="P1261" s="220"/>
      <c r="Q1261" s="220"/>
      <c r="R1261" s="220"/>
      <c r="S1261" s="220"/>
      <c r="T1261" s="221"/>
      <c r="AT1261" s="222" t="s">
        <v>234</v>
      </c>
      <c r="AU1261" s="222" t="s">
        <v>82</v>
      </c>
      <c r="AV1261" s="14" t="s">
        <v>80</v>
      </c>
      <c r="AW1261" s="14" t="s">
        <v>33</v>
      </c>
      <c r="AX1261" s="14" t="s">
        <v>72</v>
      </c>
      <c r="AY1261" s="222" t="s">
        <v>221</v>
      </c>
    </row>
    <row r="1262" spans="1:65" s="13" customFormat="1">
      <c r="B1262" s="202"/>
      <c r="C1262" s="203"/>
      <c r="D1262" s="195" t="s">
        <v>234</v>
      </c>
      <c r="E1262" s="204" t="s">
        <v>19</v>
      </c>
      <c r="F1262" s="205" t="s">
        <v>417</v>
      </c>
      <c r="G1262" s="203"/>
      <c r="H1262" s="206">
        <v>7.8</v>
      </c>
      <c r="I1262" s="207"/>
      <c r="J1262" s="203"/>
      <c r="K1262" s="203"/>
      <c r="L1262" s="208"/>
      <c r="M1262" s="209"/>
      <c r="N1262" s="210"/>
      <c r="O1262" s="210"/>
      <c r="P1262" s="210"/>
      <c r="Q1262" s="210"/>
      <c r="R1262" s="210"/>
      <c r="S1262" s="210"/>
      <c r="T1262" s="211"/>
      <c r="AT1262" s="212" t="s">
        <v>234</v>
      </c>
      <c r="AU1262" s="212" t="s">
        <v>82</v>
      </c>
      <c r="AV1262" s="13" t="s">
        <v>82</v>
      </c>
      <c r="AW1262" s="13" t="s">
        <v>33</v>
      </c>
      <c r="AX1262" s="13" t="s">
        <v>72</v>
      </c>
      <c r="AY1262" s="212" t="s">
        <v>221</v>
      </c>
    </row>
    <row r="1263" spans="1:65" s="14" customFormat="1">
      <c r="B1263" s="213"/>
      <c r="C1263" s="214"/>
      <c r="D1263" s="195" t="s">
        <v>234</v>
      </c>
      <c r="E1263" s="215" t="s">
        <v>19</v>
      </c>
      <c r="F1263" s="216" t="s">
        <v>418</v>
      </c>
      <c r="G1263" s="214"/>
      <c r="H1263" s="215" t="s">
        <v>19</v>
      </c>
      <c r="I1263" s="217"/>
      <c r="J1263" s="214"/>
      <c r="K1263" s="214"/>
      <c r="L1263" s="218"/>
      <c r="M1263" s="219"/>
      <c r="N1263" s="220"/>
      <c r="O1263" s="220"/>
      <c r="P1263" s="220"/>
      <c r="Q1263" s="220"/>
      <c r="R1263" s="220"/>
      <c r="S1263" s="220"/>
      <c r="T1263" s="221"/>
      <c r="AT1263" s="222" t="s">
        <v>234</v>
      </c>
      <c r="AU1263" s="222" t="s">
        <v>82</v>
      </c>
      <c r="AV1263" s="14" t="s">
        <v>80</v>
      </c>
      <c r="AW1263" s="14" t="s">
        <v>33</v>
      </c>
      <c r="AX1263" s="14" t="s">
        <v>72</v>
      </c>
      <c r="AY1263" s="222" t="s">
        <v>221</v>
      </c>
    </row>
    <row r="1264" spans="1:65" s="13" customFormat="1">
      <c r="B1264" s="202"/>
      <c r="C1264" s="203"/>
      <c r="D1264" s="195" t="s">
        <v>234</v>
      </c>
      <c r="E1264" s="204" t="s">
        <v>19</v>
      </c>
      <c r="F1264" s="205" t="s">
        <v>419</v>
      </c>
      <c r="G1264" s="203"/>
      <c r="H1264" s="206">
        <v>13.76</v>
      </c>
      <c r="I1264" s="207"/>
      <c r="J1264" s="203"/>
      <c r="K1264" s="203"/>
      <c r="L1264" s="208"/>
      <c r="M1264" s="209"/>
      <c r="N1264" s="210"/>
      <c r="O1264" s="210"/>
      <c r="P1264" s="210"/>
      <c r="Q1264" s="210"/>
      <c r="R1264" s="210"/>
      <c r="S1264" s="210"/>
      <c r="T1264" s="211"/>
      <c r="AT1264" s="212" t="s">
        <v>234</v>
      </c>
      <c r="AU1264" s="212" t="s">
        <v>82</v>
      </c>
      <c r="AV1264" s="13" t="s">
        <v>82</v>
      </c>
      <c r="AW1264" s="13" t="s">
        <v>33</v>
      </c>
      <c r="AX1264" s="13" t="s">
        <v>72</v>
      </c>
      <c r="AY1264" s="212" t="s">
        <v>221</v>
      </c>
    </row>
    <row r="1265" spans="1:65" s="14" customFormat="1">
      <c r="B1265" s="213"/>
      <c r="C1265" s="214"/>
      <c r="D1265" s="195" t="s">
        <v>234</v>
      </c>
      <c r="E1265" s="215" t="s">
        <v>19</v>
      </c>
      <c r="F1265" s="216" t="s">
        <v>442</v>
      </c>
      <c r="G1265" s="214"/>
      <c r="H1265" s="215" t="s">
        <v>19</v>
      </c>
      <c r="I1265" s="217"/>
      <c r="J1265" s="214"/>
      <c r="K1265" s="214"/>
      <c r="L1265" s="218"/>
      <c r="M1265" s="219"/>
      <c r="N1265" s="220"/>
      <c r="O1265" s="220"/>
      <c r="P1265" s="220"/>
      <c r="Q1265" s="220"/>
      <c r="R1265" s="220"/>
      <c r="S1265" s="220"/>
      <c r="T1265" s="221"/>
      <c r="AT1265" s="222" t="s">
        <v>234</v>
      </c>
      <c r="AU1265" s="222" t="s">
        <v>82</v>
      </c>
      <c r="AV1265" s="14" t="s">
        <v>80</v>
      </c>
      <c r="AW1265" s="14" t="s">
        <v>33</v>
      </c>
      <c r="AX1265" s="14" t="s">
        <v>72</v>
      </c>
      <c r="AY1265" s="222" t="s">
        <v>221</v>
      </c>
    </row>
    <row r="1266" spans="1:65" s="13" customFormat="1">
      <c r="B1266" s="202"/>
      <c r="C1266" s="203"/>
      <c r="D1266" s="195" t="s">
        <v>234</v>
      </c>
      <c r="E1266" s="204" t="s">
        <v>19</v>
      </c>
      <c r="F1266" s="205" t="s">
        <v>696</v>
      </c>
      <c r="G1266" s="203"/>
      <c r="H1266" s="206">
        <v>42.6</v>
      </c>
      <c r="I1266" s="207"/>
      <c r="J1266" s="203"/>
      <c r="K1266" s="203"/>
      <c r="L1266" s="208"/>
      <c r="M1266" s="209"/>
      <c r="N1266" s="210"/>
      <c r="O1266" s="210"/>
      <c r="P1266" s="210"/>
      <c r="Q1266" s="210"/>
      <c r="R1266" s="210"/>
      <c r="S1266" s="210"/>
      <c r="T1266" s="211"/>
      <c r="AT1266" s="212" t="s">
        <v>234</v>
      </c>
      <c r="AU1266" s="212" t="s">
        <v>82</v>
      </c>
      <c r="AV1266" s="13" t="s">
        <v>82</v>
      </c>
      <c r="AW1266" s="13" t="s">
        <v>33</v>
      </c>
      <c r="AX1266" s="13" t="s">
        <v>72</v>
      </c>
      <c r="AY1266" s="212" t="s">
        <v>221</v>
      </c>
    </row>
    <row r="1267" spans="1:65" s="14" customFormat="1">
      <c r="B1267" s="213"/>
      <c r="C1267" s="214"/>
      <c r="D1267" s="195" t="s">
        <v>234</v>
      </c>
      <c r="E1267" s="215" t="s">
        <v>19</v>
      </c>
      <c r="F1267" s="216" t="s">
        <v>444</v>
      </c>
      <c r="G1267" s="214"/>
      <c r="H1267" s="215" t="s">
        <v>19</v>
      </c>
      <c r="I1267" s="217"/>
      <c r="J1267" s="214"/>
      <c r="K1267" s="214"/>
      <c r="L1267" s="218"/>
      <c r="M1267" s="219"/>
      <c r="N1267" s="220"/>
      <c r="O1267" s="220"/>
      <c r="P1267" s="220"/>
      <c r="Q1267" s="220"/>
      <c r="R1267" s="220"/>
      <c r="S1267" s="220"/>
      <c r="T1267" s="221"/>
      <c r="AT1267" s="222" t="s">
        <v>234</v>
      </c>
      <c r="AU1267" s="222" t="s">
        <v>82</v>
      </c>
      <c r="AV1267" s="14" t="s">
        <v>80</v>
      </c>
      <c r="AW1267" s="14" t="s">
        <v>33</v>
      </c>
      <c r="AX1267" s="14" t="s">
        <v>72</v>
      </c>
      <c r="AY1267" s="222" t="s">
        <v>221</v>
      </c>
    </row>
    <row r="1268" spans="1:65" s="13" customFormat="1">
      <c r="B1268" s="202"/>
      <c r="C1268" s="203"/>
      <c r="D1268" s="195" t="s">
        <v>234</v>
      </c>
      <c r="E1268" s="204" t="s">
        <v>19</v>
      </c>
      <c r="F1268" s="205" t="s">
        <v>696</v>
      </c>
      <c r="G1268" s="203"/>
      <c r="H1268" s="206">
        <v>42.6</v>
      </c>
      <c r="I1268" s="207"/>
      <c r="J1268" s="203"/>
      <c r="K1268" s="203"/>
      <c r="L1268" s="208"/>
      <c r="M1268" s="209"/>
      <c r="N1268" s="210"/>
      <c r="O1268" s="210"/>
      <c r="P1268" s="210"/>
      <c r="Q1268" s="210"/>
      <c r="R1268" s="210"/>
      <c r="S1268" s="210"/>
      <c r="T1268" s="211"/>
      <c r="AT1268" s="212" t="s">
        <v>234</v>
      </c>
      <c r="AU1268" s="212" t="s">
        <v>82</v>
      </c>
      <c r="AV1268" s="13" t="s">
        <v>82</v>
      </c>
      <c r="AW1268" s="13" t="s">
        <v>33</v>
      </c>
      <c r="AX1268" s="13" t="s">
        <v>72</v>
      </c>
      <c r="AY1268" s="212" t="s">
        <v>221</v>
      </c>
    </row>
    <row r="1269" spans="1:65" s="14" customFormat="1">
      <c r="B1269" s="213"/>
      <c r="C1269" s="214"/>
      <c r="D1269" s="195" t="s">
        <v>234</v>
      </c>
      <c r="E1269" s="215" t="s">
        <v>19</v>
      </c>
      <c r="F1269" s="216" t="s">
        <v>422</v>
      </c>
      <c r="G1269" s="214"/>
      <c r="H1269" s="215" t="s">
        <v>19</v>
      </c>
      <c r="I1269" s="217"/>
      <c r="J1269" s="214"/>
      <c r="K1269" s="214"/>
      <c r="L1269" s="218"/>
      <c r="M1269" s="219"/>
      <c r="N1269" s="220"/>
      <c r="O1269" s="220"/>
      <c r="P1269" s="220"/>
      <c r="Q1269" s="220"/>
      <c r="R1269" s="220"/>
      <c r="S1269" s="220"/>
      <c r="T1269" s="221"/>
      <c r="AT1269" s="222" t="s">
        <v>234</v>
      </c>
      <c r="AU1269" s="222" t="s">
        <v>82</v>
      </c>
      <c r="AV1269" s="14" t="s">
        <v>80</v>
      </c>
      <c r="AW1269" s="14" t="s">
        <v>33</v>
      </c>
      <c r="AX1269" s="14" t="s">
        <v>72</v>
      </c>
      <c r="AY1269" s="222" t="s">
        <v>221</v>
      </c>
    </row>
    <row r="1270" spans="1:65" s="13" customFormat="1">
      <c r="B1270" s="202"/>
      <c r="C1270" s="203"/>
      <c r="D1270" s="195" t="s">
        <v>234</v>
      </c>
      <c r="E1270" s="204" t="s">
        <v>19</v>
      </c>
      <c r="F1270" s="205" t="s">
        <v>417</v>
      </c>
      <c r="G1270" s="203"/>
      <c r="H1270" s="206">
        <v>7.8</v>
      </c>
      <c r="I1270" s="207"/>
      <c r="J1270" s="203"/>
      <c r="K1270" s="203"/>
      <c r="L1270" s="208"/>
      <c r="M1270" s="209"/>
      <c r="N1270" s="210"/>
      <c r="O1270" s="210"/>
      <c r="P1270" s="210"/>
      <c r="Q1270" s="210"/>
      <c r="R1270" s="210"/>
      <c r="S1270" s="210"/>
      <c r="T1270" s="211"/>
      <c r="AT1270" s="212" t="s">
        <v>234</v>
      </c>
      <c r="AU1270" s="212" t="s">
        <v>82</v>
      </c>
      <c r="AV1270" s="13" t="s">
        <v>82</v>
      </c>
      <c r="AW1270" s="13" t="s">
        <v>33</v>
      </c>
      <c r="AX1270" s="13" t="s">
        <v>72</v>
      </c>
      <c r="AY1270" s="212" t="s">
        <v>221</v>
      </c>
    </row>
    <row r="1271" spans="1:65" s="15" customFormat="1">
      <c r="B1271" s="223"/>
      <c r="C1271" s="224"/>
      <c r="D1271" s="195" t="s">
        <v>234</v>
      </c>
      <c r="E1271" s="225" t="s">
        <v>138</v>
      </c>
      <c r="F1271" s="226" t="s">
        <v>243</v>
      </c>
      <c r="G1271" s="224"/>
      <c r="H1271" s="227">
        <v>114.56</v>
      </c>
      <c r="I1271" s="228"/>
      <c r="J1271" s="224"/>
      <c r="K1271" s="224"/>
      <c r="L1271" s="229"/>
      <c r="M1271" s="230"/>
      <c r="N1271" s="231"/>
      <c r="O1271" s="231"/>
      <c r="P1271" s="231"/>
      <c r="Q1271" s="231"/>
      <c r="R1271" s="231"/>
      <c r="S1271" s="231"/>
      <c r="T1271" s="232"/>
      <c r="AT1271" s="233" t="s">
        <v>234</v>
      </c>
      <c r="AU1271" s="233" t="s">
        <v>82</v>
      </c>
      <c r="AV1271" s="15" t="s">
        <v>228</v>
      </c>
      <c r="AW1271" s="15" t="s">
        <v>33</v>
      </c>
      <c r="AX1271" s="15" t="s">
        <v>80</v>
      </c>
      <c r="AY1271" s="233" t="s">
        <v>221</v>
      </c>
    </row>
    <row r="1272" spans="1:65" s="2" customFormat="1" ht="24.2" customHeight="1">
      <c r="A1272" s="37"/>
      <c r="B1272" s="38"/>
      <c r="C1272" s="182" t="s">
        <v>1688</v>
      </c>
      <c r="D1272" s="182" t="s">
        <v>223</v>
      </c>
      <c r="E1272" s="183" t="s">
        <v>1689</v>
      </c>
      <c r="F1272" s="184" t="s">
        <v>1690</v>
      </c>
      <c r="G1272" s="185" t="s">
        <v>226</v>
      </c>
      <c r="H1272" s="186">
        <v>114.56</v>
      </c>
      <c r="I1272" s="187"/>
      <c r="J1272" s="188">
        <f>ROUND(I1272*H1272,2)</f>
        <v>0</v>
      </c>
      <c r="K1272" s="184" t="s">
        <v>227</v>
      </c>
      <c r="L1272" s="42"/>
      <c r="M1272" s="189" t="s">
        <v>19</v>
      </c>
      <c r="N1272" s="190" t="s">
        <v>43</v>
      </c>
      <c r="O1272" s="67"/>
      <c r="P1272" s="191">
        <f>O1272*H1272</f>
        <v>0</v>
      </c>
      <c r="Q1272" s="191">
        <v>3.3000000000000003E-5</v>
      </c>
      <c r="R1272" s="191">
        <f>Q1272*H1272</f>
        <v>3.7804800000000006E-3</v>
      </c>
      <c r="S1272" s="191">
        <v>0</v>
      </c>
      <c r="T1272" s="192">
        <f>S1272*H1272</f>
        <v>0</v>
      </c>
      <c r="U1272" s="37"/>
      <c r="V1272" s="37"/>
      <c r="W1272" s="37"/>
      <c r="X1272" s="37"/>
      <c r="Y1272" s="37"/>
      <c r="Z1272" s="37"/>
      <c r="AA1272" s="37"/>
      <c r="AB1272" s="37"/>
      <c r="AC1272" s="37"/>
      <c r="AD1272" s="37"/>
      <c r="AE1272" s="37"/>
      <c r="AR1272" s="193" t="s">
        <v>341</v>
      </c>
      <c r="AT1272" s="193" t="s">
        <v>223</v>
      </c>
      <c r="AU1272" s="193" t="s">
        <v>82</v>
      </c>
      <c r="AY1272" s="20" t="s">
        <v>221</v>
      </c>
      <c r="BE1272" s="194">
        <f>IF(N1272="základní",J1272,0)</f>
        <v>0</v>
      </c>
      <c r="BF1272" s="194">
        <f>IF(N1272="snížená",J1272,0)</f>
        <v>0</v>
      </c>
      <c r="BG1272" s="194">
        <f>IF(N1272="zákl. přenesená",J1272,0)</f>
        <v>0</v>
      </c>
      <c r="BH1272" s="194">
        <f>IF(N1272="sníž. přenesená",J1272,0)</f>
        <v>0</v>
      </c>
      <c r="BI1272" s="194">
        <f>IF(N1272="nulová",J1272,0)</f>
        <v>0</v>
      </c>
      <c r="BJ1272" s="20" t="s">
        <v>80</v>
      </c>
      <c r="BK1272" s="194">
        <f>ROUND(I1272*H1272,2)</f>
        <v>0</v>
      </c>
      <c r="BL1272" s="20" t="s">
        <v>341</v>
      </c>
      <c r="BM1272" s="193" t="s">
        <v>1691</v>
      </c>
    </row>
    <row r="1273" spans="1:65" s="2" customFormat="1" ht="19.5">
      <c r="A1273" s="37"/>
      <c r="B1273" s="38"/>
      <c r="C1273" s="39"/>
      <c r="D1273" s="195" t="s">
        <v>230</v>
      </c>
      <c r="E1273" s="39"/>
      <c r="F1273" s="196" t="s">
        <v>1692</v>
      </c>
      <c r="G1273" s="39"/>
      <c r="H1273" s="39"/>
      <c r="I1273" s="197"/>
      <c r="J1273" s="39"/>
      <c r="K1273" s="39"/>
      <c r="L1273" s="42"/>
      <c r="M1273" s="198"/>
      <c r="N1273" s="199"/>
      <c r="O1273" s="67"/>
      <c r="P1273" s="67"/>
      <c r="Q1273" s="67"/>
      <c r="R1273" s="67"/>
      <c r="S1273" s="67"/>
      <c r="T1273" s="68"/>
      <c r="U1273" s="37"/>
      <c r="V1273" s="37"/>
      <c r="W1273" s="37"/>
      <c r="X1273" s="37"/>
      <c r="Y1273" s="37"/>
      <c r="Z1273" s="37"/>
      <c r="AA1273" s="37"/>
      <c r="AB1273" s="37"/>
      <c r="AC1273" s="37"/>
      <c r="AD1273" s="37"/>
      <c r="AE1273" s="37"/>
      <c r="AT1273" s="20" t="s">
        <v>230</v>
      </c>
      <c r="AU1273" s="20" t="s">
        <v>82</v>
      </c>
    </row>
    <row r="1274" spans="1:65" s="2" customFormat="1">
      <c r="A1274" s="37"/>
      <c r="B1274" s="38"/>
      <c r="C1274" s="39"/>
      <c r="D1274" s="200" t="s">
        <v>232</v>
      </c>
      <c r="E1274" s="39"/>
      <c r="F1274" s="201" t="s">
        <v>1693</v>
      </c>
      <c r="G1274" s="39"/>
      <c r="H1274" s="39"/>
      <c r="I1274" s="197"/>
      <c r="J1274" s="39"/>
      <c r="K1274" s="39"/>
      <c r="L1274" s="42"/>
      <c r="M1274" s="198"/>
      <c r="N1274" s="199"/>
      <c r="O1274" s="67"/>
      <c r="P1274" s="67"/>
      <c r="Q1274" s="67"/>
      <c r="R1274" s="67"/>
      <c r="S1274" s="67"/>
      <c r="T1274" s="68"/>
      <c r="U1274" s="37"/>
      <c r="V1274" s="37"/>
      <c r="W1274" s="37"/>
      <c r="X1274" s="37"/>
      <c r="Y1274" s="37"/>
      <c r="Z1274" s="37"/>
      <c r="AA1274" s="37"/>
      <c r="AB1274" s="37"/>
      <c r="AC1274" s="37"/>
      <c r="AD1274" s="37"/>
      <c r="AE1274" s="37"/>
      <c r="AT1274" s="20" t="s">
        <v>232</v>
      </c>
      <c r="AU1274" s="20" t="s">
        <v>82</v>
      </c>
    </row>
    <row r="1275" spans="1:65" s="13" customFormat="1">
      <c r="B1275" s="202"/>
      <c r="C1275" s="203"/>
      <c r="D1275" s="195" t="s">
        <v>234</v>
      </c>
      <c r="E1275" s="204" t="s">
        <v>19</v>
      </c>
      <c r="F1275" s="205" t="s">
        <v>138</v>
      </c>
      <c r="G1275" s="203"/>
      <c r="H1275" s="206">
        <v>114.56</v>
      </c>
      <c r="I1275" s="207"/>
      <c r="J1275" s="203"/>
      <c r="K1275" s="203"/>
      <c r="L1275" s="208"/>
      <c r="M1275" s="209"/>
      <c r="N1275" s="210"/>
      <c r="O1275" s="210"/>
      <c r="P1275" s="210"/>
      <c r="Q1275" s="210"/>
      <c r="R1275" s="210"/>
      <c r="S1275" s="210"/>
      <c r="T1275" s="211"/>
      <c r="AT1275" s="212" t="s">
        <v>234</v>
      </c>
      <c r="AU1275" s="212" t="s">
        <v>82</v>
      </c>
      <c r="AV1275" s="13" t="s">
        <v>82</v>
      </c>
      <c r="AW1275" s="13" t="s">
        <v>33</v>
      </c>
      <c r="AX1275" s="13" t="s">
        <v>80</v>
      </c>
      <c r="AY1275" s="212" t="s">
        <v>221</v>
      </c>
    </row>
    <row r="1276" spans="1:65" s="2" customFormat="1" ht="33" customHeight="1">
      <c r="A1276" s="37"/>
      <c r="B1276" s="38"/>
      <c r="C1276" s="182" t="s">
        <v>1694</v>
      </c>
      <c r="D1276" s="182" t="s">
        <v>223</v>
      </c>
      <c r="E1276" s="183" t="s">
        <v>1695</v>
      </c>
      <c r="F1276" s="184" t="s">
        <v>1696</v>
      </c>
      <c r="G1276" s="185" t="s">
        <v>226</v>
      </c>
      <c r="H1276" s="186">
        <v>114.56</v>
      </c>
      <c r="I1276" s="187"/>
      <c r="J1276" s="188">
        <f>ROUND(I1276*H1276,2)</f>
        <v>0</v>
      </c>
      <c r="K1276" s="184" t="s">
        <v>227</v>
      </c>
      <c r="L1276" s="42"/>
      <c r="M1276" s="189" t="s">
        <v>19</v>
      </c>
      <c r="N1276" s="190" t="s">
        <v>43</v>
      </c>
      <c r="O1276" s="67"/>
      <c r="P1276" s="191">
        <f>O1276*H1276</f>
        <v>0</v>
      </c>
      <c r="Q1276" s="191">
        <v>4.5450000000000004E-3</v>
      </c>
      <c r="R1276" s="191">
        <f>Q1276*H1276</f>
        <v>0.5206752</v>
      </c>
      <c r="S1276" s="191">
        <v>0</v>
      </c>
      <c r="T1276" s="192">
        <f>S1276*H1276</f>
        <v>0</v>
      </c>
      <c r="U1276" s="37"/>
      <c r="V1276" s="37"/>
      <c r="W1276" s="37"/>
      <c r="X1276" s="37"/>
      <c r="Y1276" s="37"/>
      <c r="Z1276" s="37"/>
      <c r="AA1276" s="37"/>
      <c r="AB1276" s="37"/>
      <c r="AC1276" s="37"/>
      <c r="AD1276" s="37"/>
      <c r="AE1276" s="37"/>
      <c r="AR1276" s="193" t="s">
        <v>341</v>
      </c>
      <c r="AT1276" s="193" t="s">
        <v>223</v>
      </c>
      <c r="AU1276" s="193" t="s">
        <v>82</v>
      </c>
      <c r="AY1276" s="20" t="s">
        <v>221</v>
      </c>
      <c r="BE1276" s="194">
        <f>IF(N1276="základní",J1276,0)</f>
        <v>0</v>
      </c>
      <c r="BF1276" s="194">
        <f>IF(N1276="snížená",J1276,0)</f>
        <v>0</v>
      </c>
      <c r="BG1276" s="194">
        <f>IF(N1276="zákl. přenesená",J1276,0)</f>
        <v>0</v>
      </c>
      <c r="BH1276" s="194">
        <f>IF(N1276="sníž. přenesená",J1276,0)</f>
        <v>0</v>
      </c>
      <c r="BI1276" s="194">
        <f>IF(N1276="nulová",J1276,0)</f>
        <v>0</v>
      </c>
      <c r="BJ1276" s="20" t="s">
        <v>80</v>
      </c>
      <c r="BK1276" s="194">
        <f>ROUND(I1276*H1276,2)</f>
        <v>0</v>
      </c>
      <c r="BL1276" s="20" t="s">
        <v>341</v>
      </c>
      <c r="BM1276" s="193" t="s">
        <v>1697</v>
      </c>
    </row>
    <row r="1277" spans="1:65" s="2" customFormat="1" ht="29.25">
      <c r="A1277" s="37"/>
      <c r="B1277" s="38"/>
      <c r="C1277" s="39"/>
      <c r="D1277" s="195" t="s">
        <v>230</v>
      </c>
      <c r="E1277" s="39"/>
      <c r="F1277" s="196" t="s">
        <v>1698</v>
      </c>
      <c r="G1277" s="39"/>
      <c r="H1277" s="39"/>
      <c r="I1277" s="197"/>
      <c r="J1277" s="39"/>
      <c r="K1277" s="39"/>
      <c r="L1277" s="42"/>
      <c r="M1277" s="198"/>
      <c r="N1277" s="199"/>
      <c r="O1277" s="67"/>
      <c r="P1277" s="67"/>
      <c r="Q1277" s="67"/>
      <c r="R1277" s="67"/>
      <c r="S1277" s="67"/>
      <c r="T1277" s="68"/>
      <c r="U1277" s="37"/>
      <c r="V1277" s="37"/>
      <c r="W1277" s="37"/>
      <c r="X1277" s="37"/>
      <c r="Y1277" s="37"/>
      <c r="Z1277" s="37"/>
      <c r="AA1277" s="37"/>
      <c r="AB1277" s="37"/>
      <c r="AC1277" s="37"/>
      <c r="AD1277" s="37"/>
      <c r="AE1277" s="37"/>
      <c r="AT1277" s="20" t="s">
        <v>230</v>
      </c>
      <c r="AU1277" s="20" t="s">
        <v>82</v>
      </c>
    </row>
    <row r="1278" spans="1:65" s="2" customFormat="1">
      <c r="A1278" s="37"/>
      <c r="B1278" s="38"/>
      <c r="C1278" s="39"/>
      <c r="D1278" s="200" t="s">
        <v>232</v>
      </c>
      <c r="E1278" s="39"/>
      <c r="F1278" s="201" t="s">
        <v>1699</v>
      </c>
      <c r="G1278" s="39"/>
      <c r="H1278" s="39"/>
      <c r="I1278" s="197"/>
      <c r="J1278" s="39"/>
      <c r="K1278" s="39"/>
      <c r="L1278" s="42"/>
      <c r="M1278" s="198"/>
      <c r="N1278" s="199"/>
      <c r="O1278" s="67"/>
      <c r="P1278" s="67"/>
      <c r="Q1278" s="67"/>
      <c r="R1278" s="67"/>
      <c r="S1278" s="67"/>
      <c r="T1278" s="68"/>
      <c r="U1278" s="37"/>
      <c r="V1278" s="37"/>
      <c r="W1278" s="37"/>
      <c r="X1278" s="37"/>
      <c r="Y1278" s="37"/>
      <c r="Z1278" s="37"/>
      <c r="AA1278" s="37"/>
      <c r="AB1278" s="37"/>
      <c r="AC1278" s="37"/>
      <c r="AD1278" s="37"/>
      <c r="AE1278" s="37"/>
      <c r="AT1278" s="20" t="s">
        <v>232</v>
      </c>
      <c r="AU1278" s="20" t="s">
        <v>82</v>
      </c>
    </row>
    <row r="1279" spans="1:65" s="13" customFormat="1">
      <c r="B1279" s="202"/>
      <c r="C1279" s="203"/>
      <c r="D1279" s="195" t="s">
        <v>234</v>
      </c>
      <c r="E1279" s="204" t="s">
        <v>19</v>
      </c>
      <c r="F1279" s="205" t="s">
        <v>138</v>
      </c>
      <c r="G1279" s="203"/>
      <c r="H1279" s="206">
        <v>114.56</v>
      </c>
      <c r="I1279" s="207"/>
      <c r="J1279" s="203"/>
      <c r="K1279" s="203"/>
      <c r="L1279" s="208"/>
      <c r="M1279" s="209"/>
      <c r="N1279" s="210"/>
      <c r="O1279" s="210"/>
      <c r="P1279" s="210"/>
      <c r="Q1279" s="210"/>
      <c r="R1279" s="210"/>
      <c r="S1279" s="210"/>
      <c r="T1279" s="211"/>
      <c r="AT1279" s="212" t="s">
        <v>234</v>
      </c>
      <c r="AU1279" s="212" t="s">
        <v>82</v>
      </c>
      <c r="AV1279" s="13" t="s">
        <v>82</v>
      </c>
      <c r="AW1279" s="13" t="s">
        <v>33</v>
      </c>
      <c r="AX1279" s="13" t="s">
        <v>80</v>
      </c>
      <c r="AY1279" s="212" t="s">
        <v>221</v>
      </c>
    </row>
    <row r="1280" spans="1:65" s="2" customFormat="1" ht="24.2" customHeight="1">
      <c r="A1280" s="37"/>
      <c r="B1280" s="38"/>
      <c r="C1280" s="182" t="s">
        <v>1700</v>
      </c>
      <c r="D1280" s="182" t="s">
        <v>223</v>
      </c>
      <c r="E1280" s="183" t="s">
        <v>1701</v>
      </c>
      <c r="F1280" s="184" t="s">
        <v>1702</v>
      </c>
      <c r="G1280" s="185" t="s">
        <v>226</v>
      </c>
      <c r="H1280" s="186">
        <v>114.56</v>
      </c>
      <c r="I1280" s="187"/>
      <c r="J1280" s="188">
        <f>ROUND(I1280*H1280,2)</f>
        <v>0</v>
      </c>
      <c r="K1280" s="184" t="s">
        <v>227</v>
      </c>
      <c r="L1280" s="42"/>
      <c r="M1280" s="189" t="s">
        <v>19</v>
      </c>
      <c r="N1280" s="190" t="s">
        <v>43</v>
      </c>
      <c r="O1280" s="67"/>
      <c r="P1280" s="191">
        <f>O1280*H1280</f>
        <v>0</v>
      </c>
      <c r="Q1280" s="191">
        <v>4.0000000000000002E-4</v>
      </c>
      <c r="R1280" s="191">
        <f>Q1280*H1280</f>
        <v>4.5824000000000004E-2</v>
      </c>
      <c r="S1280" s="191">
        <v>0</v>
      </c>
      <c r="T1280" s="192">
        <f>S1280*H1280</f>
        <v>0</v>
      </c>
      <c r="U1280" s="37"/>
      <c r="V1280" s="37"/>
      <c r="W1280" s="37"/>
      <c r="X1280" s="37"/>
      <c r="Y1280" s="37"/>
      <c r="Z1280" s="37"/>
      <c r="AA1280" s="37"/>
      <c r="AB1280" s="37"/>
      <c r="AC1280" s="37"/>
      <c r="AD1280" s="37"/>
      <c r="AE1280" s="37"/>
      <c r="AR1280" s="193" t="s">
        <v>341</v>
      </c>
      <c r="AT1280" s="193" t="s">
        <v>223</v>
      </c>
      <c r="AU1280" s="193" t="s">
        <v>82</v>
      </c>
      <c r="AY1280" s="20" t="s">
        <v>221</v>
      </c>
      <c r="BE1280" s="194">
        <f>IF(N1280="základní",J1280,0)</f>
        <v>0</v>
      </c>
      <c r="BF1280" s="194">
        <f>IF(N1280="snížená",J1280,0)</f>
        <v>0</v>
      </c>
      <c r="BG1280" s="194">
        <f>IF(N1280="zákl. přenesená",J1280,0)</f>
        <v>0</v>
      </c>
      <c r="BH1280" s="194">
        <f>IF(N1280="sníž. přenesená",J1280,0)</f>
        <v>0</v>
      </c>
      <c r="BI1280" s="194">
        <f>IF(N1280="nulová",J1280,0)</f>
        <v>0</v>
      </c>
      <c r="BJ1280" s="20" t="s">
        <v>80</v>
      </c>
      <c r="BK1280" s="194">
        <f>ROUND(I1280*H1280,2)</f>
        <v>0</v>
      </c>
      <c r="BL1280" s="20" t="s">
        <v>341</v>
      </c>
      <c r="BM1280" s="193" t="s">
        <v>1703</v>
      </c>
    </row>
    <row r="1281" spans="1:65" s="2" customFormat="1" ht="19.5">
      <c r="A1281" s="37"/>
      <c r="B1281" s="38"/>
      <c r="C1281" s="39"/>
      <c r="D1281" s="195" t="s">
        <v>230</v>
      </c>
      <c r="E1281" s="39"/>
      <c r="F1281" s="196" t="s">
        <v>1704</v>
      </c>
      <c r="G1281" s="39"/>
      <c r="H1281" s="39"/>
      <c r="I1281" s="197"/>
      <c r="J1281" s="39"/>
      <c r="K1281" s="39"/>
      <c r="L1281" s="42"/>
      <c r="M1281" s="198"/>
      <c r="N1281" s="199"/>
      <c r="O1281" s="67"/>
      <c r="P1281" s="67"/>
      <c r="Q1281" s="67"/>
      <c r="R1281" s="67"/>
      <c r="S1281" s="67"/>
      <c r="T1281" s="68"/>
      <c r="U1281" s="37"/>
      <c r="V1281" s="37"/>
      <c r="W1281" s="37"/>
      <c r="X1281" s="37"/>
      <c r="Y1281" s="37"/>
      <c r="Z1281" s="37"/>
      <c r="AA1281" s="37"/>
      <c r="AB1281" s="37"/>
      <c r="AC1281" s="37"/>
      <c r="AD1281" s="37"/>
      <c r="AE1281" s="37"/>
      <c r="AT1281" s="20" t="s">
        <v>230</v>
      </c>
      <c r="AU1281" s="20" t="s">
        <v>82</v>
      </c>
    </row>
    <row r="1282" spans="1:65" s="2" customFormat="1">
      <c r="A1282" s="37"/>
      <c r="B1282" s="38"/>
      <c r="C1282" s="39"/>
      <c r="D1282" s="200" t="s">
        <v>232</v>
      </c>
      <c r="E1282" s="39"/>
      <c r="F1282" s="201" t="s">
        <v>1705</v>
      </c>
      <c r="G1282" s="39"/>
      <c r="H1282" s="39"/>
      <c r="I1282" s="197"/>
      <c r="J1282" s="39"/>
      <c r="K1282" s="39"/>
      <c r="L1282" s="42"/>
      <c r="M1282" s="198"/>
      <c r="N1282" s="199"/>
      <c r="O1282" s="67"/>
      <c r="P1282" s="67"/>
      <c r="Q1282" s="67"/>
      <c r="R1282" s="67"/>
      <c r="S1282" s="67"/>
      <c r="T1282" s="68"/>
      <c r="U1282" s="37"/>
      <c r="V1282" s="37"/>
      <c r="W1282" s="37"/>
      <c r="X1282" s="37"/>
      <c r="Y1282" s="37"/>
      <c r="Z1282" s="37"/>
      <c r="AA1282" s="37"/>
      <c r="AB1282" s="37"/>
      <c r="AC1282" s="37"/>
      <c r="AD1282" s="37"/>
      <c r="AE1282" s="37"/>
      <c r="AT1282" s="20" t="s">
        <v>232</v>
      </c>
      <c r="AU1282" s="20" t="s">
        <v>82</v>
      </c>
    </row>
    <row r="1283" spans="1:65" s="13" customFormat="1">
      <c r="B1283" s="202"/>
      <c r="C1283" s="203"/>
      <c r="D1283" s="195" t="s">
        <v>234</v>
      </c>
      <c r="E1283" s="204" t="s">
        <v>19</v>
      </c>
      <c r="F1283" s="205" t="s">
        <v>138</v>
      </c>
      <c r="G1283" s="203"/>
      <c r="H1283" s="206">
        <v>114.56</v>
      </c>
      <c r="I1283" s="207"/>
      <c r="J1283" s="203"/>
      <c r="K1283" s="203"/>
      <c r="L1283" s="208"/>
      <c r="M1283" s="209"/>
      <c r="N1283" s="210"/>
      <c r="O1283" s="210"/>
      <c r="P1283" s="210"/>
      <c r="Q1283" s="210"/>
      <c r="R1283" s="210"/>
      <c r="S1283" s="210"/>
      <c r="T1283" s="211"/>
      <c r="AT1283" s="212" t="s">
        <v>234</v>
      </c>
      <c r="AU1283" s="212" t="s">
        <v>82</v>
      </c>
      <c r="AV1283" s="13" t="s">
        <v>82</v>
      </c>
      <c r="AW1283" s="13" t="s">
        <v>33</v>
      </c>
      <c r="AX1283" s="13" t="s">
        <v>80</v>
      </c>
      <c r="AY1283" s="212" t="s">
        <v>221</v>
      </c>
    </row>
    <row r="1284" spans="1:65" s="2" customFormat="1" ht="24.2" customHeight="1">
      <c r="A1284" s="37"/>
      <c r="B1284" s="38"/>
      <c r="C1284" s="234" t="s">
        <v>1706</v>
      </c>
      <c r="D1284" s="234" t="s">
        <v>295</v>
      </c>
      <c r="E1284" s="235" t="s">
        <v>1707</v>
      </c>
      <c r="F1284" s="236" t="s">
        <v>1708</v>
      </c>
      <c r="G1284" s="237" t="s">
        <v>226</v>
      </c>
      <c r="H1284" s="238">
        <v>126.01600000000001</v>
      </c>
      <c r="I1284" s="239"/>
      <c r="J1284" s="240">
        <f>ROUND(I1284*H1284,2)</f>
        <v>0</v>
      </c>
      <c r="K1284" s="236" t="s">
        <v>227</v>
      </c>
      <c r="L1284" s="241"/>
      <c r="M1284" s="242" t="s">
        <v>19</v>
      </c>
      <c r="N1284" s="243" t="s">
        <v>43</v>
      </c>
      <c r="O1284" s="67"/>
      <c r="P1284" s="191">
        <f>O1284*H1284</f>
        <v>0</v>
      </c>
      <c r="Q1284" s="191">
        <v>2.64E-3</v>
      </c>
      <c r="R1284" s="191">
        <f>Q1284*H1284</f>
        <v>0.33268224000000002</v>
      </c>
      <c r="S1284" s="191">
        <v>0</v>
      </c>
      <c r="T1284" s="192">
        <f>S1284*H1284</f>
        <v>0</v>
      </c>
      <c r="U1284" s="37"/>
      <c r="V1284" s="37"/>
      <c r="W1284" s="37"/>
      <c r="X1284" s="37"/>
      <c r="Y1284" s="37"/>
      <c r="Z1284" s="37"/>
      <c r="AA1284" s="37"/>
      <c r="AB1284" s="37"/>
      <c r="AC1284" s="37"/>
      <c r="AD1284" s="37"/>
      <c r="AE1284" s="37"/>
      <c r="AR1284" s="193" t="s">
        <v>484</v>
      </c>
      <c r="AT1284" s="193" t="s">
        <v>295</v>
      </c>
      <c r="AU1284" s="193" t="s">
        <v>82</v>
      </c>
      <c r="AY1284" s="20" t="s">
        <v>221</v>
      </c>
      <c r="BE1284" s="194">
        <f>IF(N1284="základní",J1284,0)</f>
        <v>0</v>
      </c>
      <c r="BF1284" s="194">
        <f>IF(N1284="snížená",J1284,0)</f>
        <v>0</v>
      </c>
      <c r="BG1284" s="194">
        <f>IF(N1284="zákl. přenesená",J1284,0)</f>
        <v>0</v>
      </c>
      <c r="BH1284" s="194">
        <f>IF(N1284="sníž. přenesená",J1284,0)</f>
        <v>0</v>
      </c>
      <c r="BI1284" s="194">
        <f>IF(N1284="nulová",J1284,0)</f>
        <v>0</v>
      </c>
      <c r="BJ1284" s="20" t="s">
        <v>80</v>
      </c>
      <c r="BK1284" s="194">
        <f>ROUND(I1284*H1284,2)</f>
        <v>0</v>
      </c>
      <c r="BL1284" s="20" t="s">
        <v>341</v>
      </c>
      <c r="BM1284" s="193" t="s">
        <v>1709</v>
      </c>
    </row>
    <row r="1285" spans="1:65" s="2" customFormat="1" ht="19.5">
      <c r="A1285" s="37"/>
      <c r="B1285" s="38"/>
      <c r="C1285" s="39"/>
      <c r="D1285" s="195" t="s">
        <v>230</v>
      </c>
      <c r="E1285" s="39"/>
      <c r="F1285" s="196" t="s">
        <v>1708</v>
      </c>
      <c r="G1285" s="39"/>
      <c r="H1285" s="39"/>
      <c r="I1285" s="197"/>
      <c r="J1285" s="39"/>
      <c r="K1285" s="39"/>
      <c r="L1285" s="42"/>
      <c r="M1285" s="198"/>
      <c r="N1285" s="199"/>
      <c r="O1285" s="67"/>
      <c r="P1285" s="67"/>
      <c r="Q1285" s="67"/>
      <c r="R1285" s="67"/>
      <c r="S1285" s="67"/>
      <c r="T1285" s="68"/>
      <c r="U1285" s="37"/>
      <c r="V1285" s="37"/>
      <c r="W1285" s="37"/>
      <c r="X1285" s="37"/>
      <c r="Y1285" s="37"/>
      <c r="Z1285" s="37"/>
      <c r="AA1285" s="37"/>
      <c r="AB1285" s="37"/>
      <c r="AC1285" s="37"/>
      <c r="AD1285" s="37"/>
      <c r="AE1285" s="37"/>
      <c r="AT1285" s="20" t="s">
        <v>230</v>
      </c>
      <c r="AU1285" s="20" t="s">
        <v>82</v>
      </c>
    </row>
    <row r="1286" spans="1:65" s="2" customFormat="1" ht="19.5">
      <c r="A1286" s="37"/>
      <c r="B1286" s="38"/>
      <c r="C1286" s="39"/>
      <c r="D1286" s="195" t="s">
        <v>1665</v>
      </c>
      <c r="E1286" s="39"/>
      <c r="F1286" s="255" t="s">
        <v>1666</v>
      </c>
      <c r="G1286" s="39"/>
      <c r="H1286" s="39"/>
      <c r="I1286" s="197"/>
      <c r="J1286" s="39"/>
      <c r="K1286" s="39"/>
      <c r="L1286" s="42"/>
      <c r="M1286" s="198"/>
      <c r="N1286" s="199"/>
      <c r="O1286" s="67"/>
      <c r="P1286" s="67"/>
      <c r="Q1286" s="67"/>
      <c r="R1286" s="67"/>
      <c r="S1286" s="67"/>
      <c r="T1286" s="68"/>
      <c r="U1286" s="37"/>
      <c r="V1286" s="37"/>
      <c r="W1286" s="37"/>
      <c r="X1286" s="37"/>
      <c r="Y1286" s="37"/>
      <c r="Z1286" s="37"/>
      <c r="AA1286" s="37"/>
      <c r="AB1286" s="37"/>
      <c r="AC1286" s="37"/>
      <c r="AD1286" s="37"/>
      <c r="AE1286" s="37"/>
      <c r="AT1286" s="20" t="s">
        <v>1665</v>
      </c>
      <c r="AU1286" s="20" t="s">
        <v>82</v>
      </c>
    </row>
    <row r="1287" spans="1:65" s="13" customFormat="1">
      <c r="B1287" s="202"/>
      <c r="C1287" s="203"/>
      <c r="D1287" s="195" t="s">
        <v>234</v>
      </c>
      <c r="E1287" s="203"/>
      <c r="F1287" s="205" t="s">
        <v>1710</v>
      </c>
      <c r="G1287" s="203"/>
      <c r="H1287" s="206">
        <v>126.01600000000001</v>
      </c>
      <c r="I1287" s="207"/>
      <c r="J1287" s="203"/>
      <c r="K1287" s="203"/>
      <c r="L1287" s="208"/>
      <c r="M1287" s="209"/>
      <c r="N1287" s="210"/>
      <c r="O1287" s="210"/>
      <c r="P1287" s="210"/>
      <c r="Q1287" s="210"/>
      <c r="R1287" s="210"/>
      <c r="S1287" s="210"/>
      <c r="T1287" s="211"/>
      <c r="AT1287" s="212" t="s">
        <v>234</v>
      </c>
      <c r="AU1287" s="212" t="s">
        <v>82</v>
      </c>
      <c r="AV1287" s="13" t="s">
        <v>82</v>
      </c>
      <c r="AW1287" s="13" t="s">
        <v>4</v>
      </c>
      <c r="AX1287" s="13" t="s">
        <v>80</v>
      </c>
      <c r="AY1287" s="212" t="s">
        <v>221</v>
      </c>
    </row>
    <row r="1288" spans="1:65" s="2" customFormat="1" ht="16.5" customHeight="1">
      <c r="A1288" s="37"/>
      <c r="B1288" s="38"/>
      <c r="C1288" s="182" t="s">
        <v>1711</v>
      </c>
      <c r="D1288" s="182" t="s">
        <v>223</v>
      </c>
      <c r="E1288" s="183" t="s">
        <v>1712</v>
      </c>
      <c r="F1288" s="184" t="s">
        <v>1713</v>
      </c>
      <c r="G1288" s="185" t="s">
        <v>305</v>
      </c>
      <c r="H1288" s="186">
        <v>94.13</v>
      </c>
      <c r="I1288" s="187"/>
      <c r="J1288" s="188">
        <f>ROUND(I1288*H1288,2)</f>
        <v>0</v>
      </c>
      <c r="K1288" s="184" t="s">
        <v>227</v>
      </c>
      <c r="L1288" s="42"/>
      <c r="M1288" s="189" t="s">
        <v>19</v>
      </c>
      <c r="N1288" s="190" t="s">
        <v>43</v>
      </c>
      <c r="O1288" s="67"/>
      <c r="P1288" s="191">
        <f>O1288*H1288</f>
        <v>0</v>
      </c>
      <c r="Q1288" s="191">
        <v>1.4935E-5</v>
      </c>
      <c r="R1288" s="191">
        <f>Q1288*H1288</f>
        <v>1.4058315499999999E-3</v>
      </c>
      <c r="S1288" s="191">
        <v>0</v>
      </c>
      <c r="T1288" s="192">
        <f>S1288*H1288</f>
        <v>0</v>
      </c>
      <c r="U1288" s="37"/>
      <c r="V1288" s="37"/>
      <c r="W1288" s="37"/>
      <c r="X1288" s="37"/>
      <c r="Y1288" s="37"/>
      <c r="Z1288" s="37"/>
      <c r="AA1288" s="37"/>
      <c r="AB1288" s="37"/>
      <c r="AC1288" s="37"/>
      <c r="AD1288" s="37"/>
      <c r="AE1288" s="37"/>
      <c r="AR1288" s="193" t="s">
        <v>341</v>
      </c>
      <c r="AT1288" s="193" t="s">
        <v>223</v>
      </c>
      <c r="AU1288" s="193" t="s">
        <v>82</v>
      </c>
      <c r="AY1288" s="20" t="s">
        <v>221</v>
      </c>
      <c r="BE1288" s="194">
        <f>IF(N1288="základní",J1288,0)</f>
        <v>0</v>
      </c>
      <c r="BF1288" s="194">
        <f>IF(N1288="snížená",J1288,0)</f>
        <v>0</v>
      </c>
      <c r="BG1288" s="194">
        <f>IF(N1288="zákl. přenesená",J1288,0)</f>
        <v>0</v>
      </c>
      <c r="BH1288" s="194">
        <f>IF(N1288="sníž. přenesená",J1288,0)</f>
        <v>0</v>
      </c>
      <c r="BI1288" s="194">
        <f>IF(N1288="nulová",J1288,0)</f>
        <v>0</v>
      </c>
      <c r="BJ1288" s="20" t="s">
        <v>80</v>
      </c>
      <c r="BK1288" s="194">
        <f>ROUND(I1288*H1288,2)</f>
        <v>0</v>
      </c>
      <c r="BL1288" s="20" t="s">
        <v>341</v>
      </c>
      <c r="BM1288" s="193" t="s">
        <v>1714</v>
      </c>
    </row>
    <row r="1289" spans="1:65" s="2" customFormat="1">
      <c r="A1289" s="37"/>
      <c r="B1289" s="38"/>
      <c r="C1289" s="39"/>
      <c r="D1289" s="195" t="s">
        <v>230</v>
      </c>
      <c r="E1289" s="39"/>
      <c r="F1289" s="196" t="s">
        <v>1715</v>
      </c>
      <c r="G1289" s="39"/>
      <c r="H1289" s="39"/>
      <c r="I1289" s="197"/>
      <c r="J1289" s="39"/>
      <c r="K1289" s="39"/>
      <c r="L1289" s="42"/>
      <c r="M1289" s="198"/>
      <c r="N1289" s="199"/>
      <c r="O1289" s="67"/>
      <c r="P1289" s="67"/>
      <c r="Q1289" s="67"/>
      <c r="R1289" s="67"/>
      <c r="S1289" s="67"/>
      <c r="T1289" s="68"/>
      <c r="U1289" s="37"/>
      <c r="V1289" s="37"/>
      <c r="W1289" s="37"/>
      <c r="X1289" s="37"/>
      <c r="Y1289" s="37"/>
      <c r="Z1289" s="37"/>
      <c r="AA1289" s="37"/>
      <c r="AB1289" s="37"/>
      <c r="AC1289" s="37"/>
      <c r="AD1289" s="37"/>
      <c r="AE1289" s="37"/>
      <c r="AT1289" s="20" t="s">
        <v>230</v>
      </c>
      <c r="AU1289" s="20" t="s">
        <v>82</v>
      </c>
    </row>
    <row r="1290" spans="1:65" s="2" customFormat="1">
      <c r="A1290" s="37"/>
      <c r="B1290" s="38"/>
      <c r="C1290" s="39"/>
      <c r="D1290" s="200" t="s">
        <v>232</v>
      </c>
      <c r="E1290" s="39"/>
      <c r="F1290" s="201" t="s">
        <v>1716</v>
      </c>
      <c r="G1290" s="39"/>
      <c r="H1290" s="39"/>
      <c r="I1290" s="197"/>
      <c r="J1290" s="39"/>
      <c r="K1290" s="39"/>
      <c r="L1290" s="42"/>
      <c r="M1290" s="198"/>
      <c r="N1290" s="199"/>
      <c r="O1290" s="67"/>
      <c r="P1290" s="67"/>
      <c r="Q1290" s="67"/>
      <c r="R1290" s="67"/>
      <c r="S1290" s="67"/>
      <c r="T1290" s="68"/>
      <c r="U1290" s="37"/>
      <c r="V1290" s="37"/>
      <c r="W1290" s="37"/>
      <c r="X1290" s="37"/>
      <c r="Y1290" s="37"/>
      <c r="Z1290" s="37"/>
      <c r="AA1290" s="37"/>
      <c r="AB1290" s="37"/>
      <c r="AC1290" s="37"/>
      <c r="AD1290" s="37"/>
      <c r="AE1290" s="37"/>
      <c r="AT1290" s="20" t="s">
        <v>232</v>
      </c>
      <c r="AU1290" s="20" t="s">
        <v>82</v>
      </c>
    </row>
    <row r="1291" spans="1:65" s="14" customFormat="1">
      <c r="B1291" s="213"/>
      <c r="C1291" s="214"/>
      <c r="D1291" s="195" t="s">
        <v>234</v>
      </c>
      <c r="E1291" s="215" t="s">
        <v>19</v>
      </c>
      <c r="F1291" s="216" t="s">
        <v>416</v>
      </c>
      <c r="G1291" s="214"/>
      <c r="H1291" s="215" t="s">
        <v>19</v>
      </c>
      <c r="I1291" s="217"/>
      <c r="J1291" s="214"/>
      <c r="K1291" s="214"/>
      <c r="L1291" s="218"/>
      <c r="M1291" s="219"/>
      <c r="N1291" s="220"/>
      <c r="O1291" s="220"/>
      <c r="P1291" s="220"/>
      <c r="Q1291" s="220"/>
      <c r="R1291" s="220"/>
      <c r="S1291" s="220"/>
      <c r="T1291" s="221"/>
      <c r="AT1291" s="222" t="s">
        <v>234</v>
      </c>
      <c r="AU1291" s="222" t="s">
        <v>82</v>
      </c>
      <c r="AV1291" s="14" t="s">
        <v>80</v>
      </c>
      <c r="AW1291" s="14" t="s">
        <v>33</v>
      </c>
      <c r="AX1291" s="14" t="s">
        <v>72</v>
      </c>
      <c r="AY1291" s="222" t="s">
        <v>221</v>
      </c>
    </row>
    <row r="1292" spans="1:65" s="13" customFormat="1">
      <c r="B1292" s="202"/>
      <c r="C1292" s="203"/>
      <c r="D1292" s="195" t="s">
        <v>234</v>
      </c>
      <c r="E1292" s="204" t="s">
        <v>19</v>
      </c>
      <c r="F1292" s="205" t="s">
        <v>1717</v>
      </c>
      <c r="G1292" s="203"/>
      <c r="H1292" s="206">
        <v>11.3</v>
      </c>
      <c r="I1292" s="207"/>
      <c r="J1292" s="203"/>
      <c r="K1292" s="203"/>
      <c r="L1292" s="208"/>
      <c r="M1292" s="209"/>
      <c r="N1292" s="210"/>
      <c r="O1292" s="210"/>
      <c r="P1292" s="210"/>
      <c r="Q1292" s="210"/>
      <c r="R1292" s="210"/>
      <c r="S1292" s="210"/>
      <c r="T1292" s="211"/>
      <c r="AT1292" s="212" t="s">
        <v>234</v>
      </c>
      <c r="AU1292" s="212" t="s">
        <v>82</v>
      </c>
      <c r="AV1292" s="13" t="s">
        <v>82</v>
      </c>
      <c r="AW1292" s="13" t="s">
        <v>33</v>
      </c>
      <c r="AX1292" s="13" t="s">
        <v>72</v>
      </c>
      <c r="AY1292" s="212" t="s">
        <v>221</v>
      </c>
    </row>
    <row r="1293" spans="1:65" s="14" customFormat="1">
      <c r="B1293" s="213"/>
      <c r="C1293" s="214"/>
      <c r="D1293" s="195" t="s">
        <v>234</v>
      </c>
      <c r="E1293" s="215" t="s">
        <v>19</v>
      </c>
      <c r="F1293" s="216" t="s">
        <v>418</v>
      </c>
      <c r="G1293" s="214"/>
      <c r="H1293" s="215" t="s">
        <v>19</v>
      </c>
      <c r="I1293" s="217"/>
      <c r="J1293" s="214"/>
      <c r="K1293" s="214"/>
      <c r="L1293" s="218"/>
      <c r="M1293" s="219"/>
      <c r="N1293" s="220"/>
      <c r="O1293" s="220"/>
      <c r="P1293" s="220"/>
      <c r="Q1293" s="220"/>
      <c r="R1293" s="220"/>
      <c r="S1293" s="220"/>
      <c r="T1293" s="221"/>
      <c r="AT1293" s="222" t="s">
        <v>234</v>
      </c>
      <c r="AU1293" s="222" t="s">
        <v>82</v>
      </c>
      <c r="AV1293" s="14" t="s">
        <v>80</v>
      </c>
      <c r="AW1293" s="14" t="s">
        <v>33</v>
      </c>
      <c r="AX1293" s="14" t="s">
        <v>72</v>
      </c>
      <c r="AY1293" s="222" t="s">
        <v>221</v>
      </c>
    </row>
    <row r="1294" spans="1:65" s="13" customFormat="1">
      <c r="B1294" s="202"/>
      <c r="C1294" s="203"/>
      <c r="D1294" s="195" t="s">
        <v>234</v>
      </c>
      <c r="E1294" s="204" t="s">
        <v>19</v>
      </c>
      <c r="F1294" s="205" t="s">
        <v>1718</v>
      </c>
      <c r="G1294" s="203"/>
      <c r="H1294" s="206">
        <v>16.27</v>
      </c>
      <c r="I1294" s="207"/>
      <c r="J1294" s="203"/>
      <c r="K1294" s="203"/>
      <c r="L1294" s="208"/>
      <c r="M1294" s="209"/>
      <c r="N1294" s="210"/>
      <c r="O1294" s="210"/>
      <c r="P1294" s="210"/>
      <c r="Q1294" s="210"/>
      <c r="R1294" s="210"/>
      <c r="S1294" s="210"/>
      <c r="T1294" s="211"/>
      <c r="AT1294" s="212" t="s">
        <v>234</v>
      </c>
      <c r="AU1294" s="212" t="s">
        <v>82</v>
      </c>
      <c r="AV1294" s="13" t="s">
        <v>82</v>
      </c>
      <c r="AW1294" s="13" t="s">
        <v>33</v>
      </c>
      <c r="AX1294" s="13" t="s">
        <v>72</v>
      </c>
      <c r="AY1294" s="212" t="s">
        <v>221</v>
      </c>
    </row>
    <row r="1295" spans="1:65" s="14" customFormat="1">
      <c r="B1295" s="213"/>
      <c r="C1295" s="214"/>
      <c r="D1295" s="195" t="s">
        <v>234</v>
      </c>
      <c r="E1295" s="215" t="s">
        <v>19</v>
      </c>
      <c r="F1295" s="216" t="s">
        <v>442</v>
      </c>
      <c r="G1295" s="214"/>
      <c r="H1295" s="215" t="s">
        <v>19</v>
      </c>
      <c r="I1295" s="217"/>
      <c r="J1295" s="214"/>
      <c r="K1295" s="214"/>
      <c r="L1295" s="218"/>
      <c r="M1295" s="219"/>
      <c r="N1295" s="220"/>
      <c r="O1295" s="220"/>
      <c r="P1295" s="220"/>
      <c r="Q1295" s="220"/>
      <c r="R1295" s="220"/>
      <c r="S1295" s="220"/>
      <c r="T1295" s="221"/>
      <c r="AT1295" s="222" t="s">
        <v>234</v>
      </c>
      <c r="AU1295" s="222" t="s">
        <v>82</v>
      </c>
      <c r="AV1295" s="14" t="s">
        <v>80</v>
      </c>
      <c r="AW1295" s="14" t="s">
        <v>33</v>
      </c>
      <c r="AX1295" s="14" t="s">
        <v>72</v>
      </c>
      <c r="AY1295" s="222" t="s">
        <v>221</v>
      </c>
    </row>
    <row r="1296" spans="1:65" s="13" customFormat="1">
      <c r="B1296" s="202"/>
      <c r="C1296" s="203"/>
      <c r="D1296" s="195" t="s">
        <v>234</v>
      </c>
      <c r="E1296" s="204" t="s">
        <v>19</v>
      </c>
      <c r="F1296" s="205" t="s">
        <v>454</v>
      </c>
      <c r="G1296" s="203"/>
      <c r="H1296" s="206">
        <v>27</v>
      </c>
      <c r="I1296" s="207"/>
      <c r="J1296" s="203"/>
      <c r="K1296" s="203"/>
      <c r="L1296" s="208"/>
      <c r="M1296" s="209"/>
      <c r="N1296" s="210"/>
      <c r="O1296" s="210"/>
      <c r="P1296" s="210"/>
      <c r="Q1296" s="210"/>
      <c r="R1296" s="210"/>
      <c r="S1296" s="210"/>
      <c r="T1296" s="211"/>
      <c r="AT1296" s="212" t="s">
        <v>234</v>
      </c>
      <c r="AU1296" s="212" t="s">
        <v>82</v>
      </c>
      <c r="AV1296" s="13" t="s">
        <v>82</v>
      </c>
      <c r="AW1296" s="13" t="s">
        <v>33</v>
      </c>
      <c r="AX1296" s="13" t="s">
        <v>72</v>
      </c>
      <c r="AY1296" s="212" t="s">
        <v>221</v>
      </c>
    </row>
    <row r="1297" spans="1:65" s="14" customFormat="1">
      <c r="B1297" s="213"/>
      <c r="C1297" s="214"/>
      <c r="D1297" s="195" t="s">
        <v>234</v>
      </c>
      <c r="E1297" s="215" t="s">
        <v>19</v>
      </c>
      <c r="F1297" s="216" t="s">
        <v>444</v>
      </c>
      <c r="G1297" s="214"/>
      <c r="H1297" s="215" t="s">
        <v>19</v>
      </c>
      <c r="I1297" s="217"/>
      <c r="J1297" s="214"/>
      <c r="K1297" s="214"/>
      <c r="L1297" s="218"/>
      <c r="M1297" s="219"/>
      <c r="N1297" s="220"/>
      <c r="O1297" s="220"/>
      <c r="P1297" s="220"/>
      <c r="Q1297" s="220"/>
      <c r="R1297" s="220"/>
      <c r="S1297" s="220"/>
      <c r="T1297" s="221"/>
      <c r="AT1297" s="222" t="s">
        <v>234</v>
      </c>
      <c r="AU1297" s="222" t="s">
        <v>82</v>
      </c>
      <c r="AV1297" s="14" t="s">
        <v>80</v>
      </c>
      <c r="AW1297" s="14" t="s">
        <v>33</v>
      </c>
      <c r="AX1297" s="14" t="s">
        <v>72</v>
      </c>
      <c r="AY1297" s="222" t="s">
        <v>221</v>
      </c>
    </row>
    <row r="1298" spans="1:65" s="13" customFormat="1">
      <c r="B1298" s="202"/>
      <c r="C1298" s="203"/>
      <c r="D1298" s="195" t="s">
        <v>234</v>
      </c>
      <c r="E1298" s="204" t="s">
        <v>19</v>
      </c>
      <c r="F1298" s="205" t="s">
        <v>454</v>
      </c>
      <c r="G1298" s="203"/>
      <c r="H1298" s="206">
        <v>27</v>
      </c>
      <c r="I1298" s="207"/>
      <c r="J1298" s="203"/>
      <c r="K1298" s="203"/>
      <c r="L1298" s="208"/>
      <c r="M1298" s="209"/>
      <c r="N1298" s="210"/>
      <c r="O1298" s="210"/>
      <c r="P1298" s="210"/>
      <c r="Q1298" s="210"/>
      <c r="R1298" s="210"/>
      <c r="S1298" s="210"/>
      <c r="T1298" s="211"/>
      <c r="AT1298" s="212" t="s">
        <v>234</v>
      </c>
      <c r="AU1298" s="212" t="s">
        <v>82</v>
      </c>
      <c r="AV1298" s="13" t="s">
        <v>82</v>
      </c>
      <c r="AW1298" s="13" t="s">
        <v>33</v>
      </c>
      <c r="AX1298" s="13" t="s">
        <v>72</v>
      </c>
      <c r="AY1298" s="212" t="s">
        <v>221</v>
      </c>
    </row>
    <row r="1299" spans="1:65" s="14" customFormat="1">
      <c r="B1299" s="213"/>
      <c r="C1299" s="214"/>
      <c r="D1299" s="195" t="s">
        <v>234</v>
      </c>
      <c r="E1299" s="215" t="s">
        <v>19</v>
      </c>
      <c r="F1299" s="216" t="s">
        <v>422</v>
      </c>
      <c r="G1299" s="214"/>
      <c r="H1299" s="215" t="s">
        <v>19</v>
      </c>
      <c r="I1299" s="217"/>
      <c r="J1299" s="214"/>
      <c r="K1299" s="214"/>
      <c r="L1299" s="218"/>
      <c r="M1299" s="219"/>
      <c r="N1299" s="220"/>
      <c r="O1299" s="220"/>
      <c r="P1299" s="220"/>
      <c r="Q1299" s="220"/>
      <c r="R1299" s="220"/>
      <c r="S1299" s="220"/>
      <c r="T1299" s="221"/>
      <c r="AT1299" s="222" t="s">
        <v>234</v>
      </c>
      <c r="AU1299" s="222" t="s">
        <v>82</v>
      </c>
      <c r="AV1299" s="14" t="s">
        <v>80</v>
      </c>
      <c r="AW1299" s="14" t="s">
        <v>33</v>
      </c>
      <c r="AX1299" s="14" t="s">
        <v>72</v>
      </c>
      <c r="AY1299" s="222" t="s">
        <v>221</v>
      </c>
    </row>
    <row r="1300" spans="1:65" s="13" customFormat="1">
      <c r="B1300" s="202"/>
      <c r="C1300" s="203"/>
      <c r="D1300" s="195" t="s">
        <v>234</v>
      </c>
      <c r="E1300" s="204" t="s">
        <v>19</v>
      </c>
      <c r="F1300" s="205" t="s">
        <v>1719</v>
      </c>
      <c r="G1300" s="203"/>
      <c r="H1300" s="206">
        <v>12.56</v>
      </c>
      <c r="I1300" s="207"/>
      <c r="J1300" s="203"/>
      <c r="K1300" s="203"/>
      <c r="L1300" s="208"/>
      <c r="M1300" s="209"/>
      <c r="N1300" s="210"/>
      <c r="O1300" s="210"/>
      <c r="P1300" s="210"/>
      <c r="Q1300" s="210"/>
      <c r="R1300" s="210"/>
      <c r="S1300" s="210"/>
      <c r="T1300" s="211"/>
      <c r="AT1300" s="212" t="s">
        <v>234</v>
      </c>
      <c r="AU1300" s="212" t="s">
        <v>82</v>
      </c>
      <c r="AV1300" s="13" t="s">
        <v>82</v>
      </c>
      <c r="AW1300" s="13" t="s">
        <v>33</v>
      </c>
      <c r="AX1300" s="13" t="s">
        <v>72</v>
      </c>
      <c r="AY1300" s="212" t="s">
        <v>221</v>
      </c>
    </row>
    <row r="1301" spans="1:65" s="15" customFormat="1">
      <c r="B1301" s="223"/>
      <c r="C1301" s="224"/>
      <c r="D1301" s="195" t="s">
        <v>234</v>
      </c>
      <c r="E1301" s="225" t="s">
        <v>19</v>
      </c>
      <c r="F1301" s="226" t="s">
        <v>243</v>
      </c>
      <c r="G1301" s="224"/>
      <c r="H1301" s="227">
        <v>94.13</v>
      </c>
      <c r="I1301" s="228"/>
      <c r="J1301" s="224"/>
      <c r="K1301" s="224"/>
      <c r="L1301" s="229"/>
      <c r="M1301" s="230"/>
      <c r="N1301" s="231"/>
      <c r="O1301" s="231"/>
      <c r="P1301" s="231"/>
      <c r="Q1301" s="231"/>
      <c r="R1301" s="231"/>
      <c r="S1301" s="231"/>
      <c r="T1301" s="232"/>
      <c r="AT1301" s="233" t="s">
        <v>234</v>
      </c>
      <c r="AU1301" s="233" t="s">
        <v>82</v>
      </c>
      <c r="AV1301" s="15" t="s">
        <v>228</v>
      </c>
      <c r="AW1301" s="15" t="s">
        <v>33</v>
      </c>
      <c r="AX1301" s="15" t="s">
        <v>80</v>
      </c>
      <c r="AY1301" s="233" t="s">
        <v>221</v>
      </c>
    </row>
    <row r="1302" spans="1:65" s="2" customFormat="1" ht="16.5" customHeight="1">
      <c r="A1302" s="37"/>
      <c r="B1302" s="38"/>
      <c r="C1302" s="234" t="s">
        <v>1720</v>
      </c>
      <c r="D1302" s="234" t="s">
        <v>295</v>
      </c>
      <c r="E1302" s="235" t="s">
        <v>1721</v>
      </c>
      <c r="F1302" s="236" t="s">
        <v>1722</v>
      </c>
      <c r="G1302" s="237" t="s">
        <v>305</v>
      </c>
      <c r="H1302" s="238">
        <v>98.837000000000003</v>
      </c>
      <c r="I1302" s="239"/>
      <c r="J1302" s="240">
        <f>ROUND(I1302*H1302,2)</f>
        <v>0</v>
      </c>
      <c r="K1302" s="236" t="s">
        <v>227</v>
      </c>
      <c r="L1302" s="241"/>
      <c r="M1302" s="242" t="s">
        <v>19</v>
      </c>
      <c r="N1302" s="243" t="s">
        <v>43</v>
      </c>
      <c r="O1302" s="67"/>
      <c r="P1302" s="191">
        <f>O1302*H1302</f>
        <v>0</v>
      </c>
      <c r="Q1302" s="191">
        <v>3.5E-4</v>
      </c>
      <c r="R1302" s="191">
        <f>Q1302*H1302</f>
        <v>3.4592950000000004E-2</v>
      </c>
      <c r="S1302" s="191">
        <v>0</v>
      </c>
      <c r="T1302" s="192">
        <f>S1302*H1302</f>
        <v>0</v>
      </c>
      <c r="U1302" s="37"/>
      <c r="V1302" s="37"/>
      <c r="W1302" s="37"/>
      <c r="X1302" s="37"/>
      <c r="Y1302" s="37"/>
      <c r="Z1302" s="37"/>
      <c r="AA1302" s="37"/>
      <c r="AB1302" s="37"/>
      <c r="AC1302" s="37"/>
      <c r="AD1302" s="37"/>
      <c r="AE1302" s="37"/>
      <c r="AR1302" s="193" t="s">
        <v>484</v>
      </c>
      <c r="AT1302" s="193" t="s">
        <v>295</v>
      </c>
      <c r="AU1302" s="193" t="s">
        <v>82</v>
      </c>
      <c r="AY1302" s="20" t="s">
        <v>221</v>
      </c>
      <c r="BE1302" s="194">
        <f>IF(N1302="základní",J1302,0)</f>
        <v>0</v>
      </c>
      <c r="BF1302" s="194">
        <f>IF(N1302="snížená",J1302,0)</f>
        <v>0</v>
      </c>
      <c r="BG1302" s="194">
        <f>IF(N1302="zákl. přenesená",J1302,0)</f>
        <v>0</v>
      </c>
      <c r="BH1302" s="194">
        <f>IF(N1302="sníž. přenesená",J1302,0)</f>
        <v>0</v>
      </c>
      <c r="BI1302" s="194">
        <f>IF(N1302="nulová",J1302,0)</f>
        <v>0</v>
      </c>
      <c r="BJ1302" s="20" t="s">
        <v>80</v>
      </c>
      <c r="BK1302" s="194">
        <f>ROUND(I1302*H1302,2)</f>
        <v>0</v>
      </c>
      <c r="BL1302" s="20" t="s">
        <v>341</v>
      </c>
      <c r="BM1302" s="193" t="s">
        <v>1723</v>
      </c>
    </row>
    <row r="1303" spans="1:65" s="2" customFormat="1">
      <c r="A1303" s="37"/>
      <c r="B1303" s="38"/>
      <c r="C1303" s="39"/>
      <c r="D1303" s="195" t="s">
        <v>230</v>
      </c>
      <c r="E1303" s="39"/>
      <c r="F1303" s="196" t="s">
        <v>1722</v>
      </c>
      <c r="G1303" s="39"/>
      <c r="H1303" s="39"/>
      <c r="I1303" s="197"/>
      <c r="J1303" s="39"/>
      <c r="K1303" s="39"/>
      <c r="L1303" s="42"/>
      <c r="M1303" s="198"/>
      <c r="N1303" s="199"/>
      <c r="O1303" s="67"/>
      <c r="P1303" s="67"/>
      <c r="Q1303" s="67"/>
      <c r="R1303" s="67"/>
      <c r="S1303" s="67"/>
      <c r="T1303" s="68"/>
      <c r="U1303" s="37"/>
      <c r="V1303" s="37"/>
      <c r="W1303" s="37"/>
      <c r="X1303" s="37"/>
      <c r="Y1303" s="37"/>
      <c r="Z1303" s="37"/>
      <c r="AA1303" s="37"/>
      <c r="AB1303" s="37"/>
      <c r="AC1303" s="37"/>
      <c r="AD1303" s="37"/>
      <c r="AE1303" s="37"/>
      <c r="AT1303" s="20" t="s">
        <v>230</v>
      </c>
      <c r="AU1303" s="20" t="s">
        <v>82</v>
      </c>
    </row>
    <row r="1304" spans="1:65" s="13" customFormat="1">
      <c r="B1304" s="202"/>
      <c r="C1304" s="203"/>
      <c r="D1304" s="195" t="s">
        <v>234</v>
      </c>
      <c r="E1304" s="203"/>
      <c r="F1304" s="205" t="s">
        <v>1724</v>
      </c>
      <c r="G1304" s="203"/>
      <c r="H1304" s="206">
        <v>98.837000000000003</v>
      </c>
      <c r="I1304" s="207"/>
      <c r="J1304" s="203"/>
      <c r="K1304" s="203"/>
      <c r="L1304" s="208"/>
      <c r="M1304" s="209"/>
      <c r="N1304" s="210"/>
      <c r="O1304" s="210"/>
      <c r="P1304" s="210"/>
      <c r="Q1304" s="210"/>
      <c r="R1304" s="210"/>
      <c r="S1304" s="210"/>
      <c r="T1304" s="211"/>
      <c r="AT1304" s="212" t="s">
        <v>234</v>
      </c>
      <c r="AU1304" s="212" t="s">
        <v>82</v>
      </c>
      <c r="AV1304" s="13" t="s">
        <v>82</v>
      </c>
      <c r="AW1304" s="13" t="s">
        <v>4</v>
      </c>
      <c r="AX1304" s="13" t="s">
        <v>80</v>
      </c>
      <c r="AY1304" s="212" t="s">
        <v>221</v>
      </c>
    </row>
    <row r="1305" spans="1:65" s="2" customFormat="1" ht="24.2" customHeight="1">
      <c r="A1305" s="37"/>
      <c r="B1305" s="38"/>
      <c r="C1305" s="182" t="s">
        <v>1725</v>
      </c>
      <c r="D1305" s="182" t="s">
        <v>223</v>
      </c>
      <c r="E1305" s="183" t="s">
        <v>1726</v>
      </c>
      <c r="F1305" s="184" t="s">
        <v>1727</v>
      </c>
      <c r="G1305" s="185" t="s">
        <v>267</v>
      </c>
      <c r="H1305" s="186">
        <v>0.93899999999999995</v>
      </c>
      <c r="I1305" s="187"/>
      <c r="J1305" s="188">
        <f>ROUND(I1305*H1305,2)</f>
        <v>0</v>
      </c>
      <c r="K1305" s="184" t="s">
        <v>227</v>
      </c>
      <c r="L1305" s="42"/>
      <c r="M1305" s="189" t="s">
        <v>19</v>
      </c>
      <c r="N1305" s="190" t="s">
        <v>43</v>
      </c>
      <c r="O1305" s="67"/>
      <c r="P1305" s="191">
        <f>O1305*H1305</f>
        <v>0</v>
      </c>
      <c r="Q1305" s="191">
        <v>0</v>
      </c>
      <c r="R1305" s="191">
        <f>Q1305*H1305</f>
        <v>0</v>
      </c>
      <c r="S1305" s="191">
        <v>0</v>
      </c>
      <c r="T1305" s="192">
        <f>S1305*H1305</f>
        <v>0</v>
      </c>
      <c r="U1305" s="37"/>
      <c r="V1305" s="37"/>
      <c r="W1305" s="37"/>
      <c r="X1305" s="37"/>
      <c r="Y1305" s="37"/>
      <c r="Z1305" s="37"/>
      <c r="AA1305" s="37"/>
      <c r="AB1305" s="37"/>
      <c r="AC1305" s="37"/>
      <c r="AD1305" s="37"/>
      <c r="AE1305" s="37"/>
      <c r="AR1305" s="193" t="s">
        <v>341</v>
      </c>
      <c r="AT1305" s="193" t="s">
        <v>223</v>
      </c>
      <c r="AU1305" s="193" t="s">
        <v>82</v>
      </c>
      <c r="AY1305" s="20" t="s">
        <v>221</v>
      </c>
      <c r="BE1305" s="194">
        <f>IF(N1305="základní",J1305,0)</f>
        <v>0</v>
      </c>
      <c r="BF1305" s="194">
        <f>IF(N1305="snížená",J1305,0)</f>
        <v>0</v>
      </c>
      <c r="BG1305" s="194">
        <f>IF(N1305="zákl. přenesená",J1305,0)</f>
        <v>0</v>
      </c>
      <c r="BH1305" s="194">
        <f>IF(N1305="sníž. přenesená",J1305,0)</f>
        <v>0</v>
      </c>
      <c r="BI1305" s="194">
        <f>IF(N1305="nulová",J1305,0)</f>
        <v>0</v>
      </c>
      <c r="BJ1305" s="20" t="s">
        <v>80</v>
      </c>
      <c r="BK1305" s="194">
        <f>ROUND(I1305*H1305,2)</f>
        <v>0</v>
      </c>
      <c r="BL1305" s="20" t="s">
        <v>341</v>
      </c>
      <c r="BM1305" s="193" t="s">
        <v>1728</v>
      </c>
    </row>
    <row r="1306" spans="1:65" s="2" customFormat="1" ht="29.25">
      <c r="A1306" s="37"/>
      <c r="B1306" s="38"/>
      <c r="C1306" s="39"/>
      <c r="D1306" s="195" t="s">
        <v>230</v>
      </c>
      <c r="E1306" s="39"/>
      <c r="F1306" s="196" t="s">
        <v>1729</v>
      </c>
      <c r="G1306" s="39"/>
      <c r="H1306" s="39"/>
      <c r="I1306" s="197"/>
      <c r="J1306" s="39"/>
      <c r="K1306" s="39"/>
      <c r="L1306" s="42"/>
      <c r="M1306" s="198"/>
      <c r="N1306" s="199"/>
      <c r="O1306" s="67"/>
      <c r="P1306" s="67"/>
      <c r="Q1306" s="67"/>
      <c r="R1306" s="67"/>
      <c r="S1306" s="67"/>
      <c r="T1306" s="68"/>
      <c r="U1306" s="37"/>
      <c r="V1306" s="37"/>
      <c r="W1306" s="37"/>
      <c r="X1306" s="37"/>
      <c r="Y1306" s="37"/>
      <c r="Z1306" s="37"/>
      <c r="AA1306" s="37"/>
      <c r="AB1306" s="37"/>
      <c r="AC1306" s="37"/>
      <c r="AD1306" s="37"/>
      <c r="AE1306" s="37"/>
      <c r="AT1306" s="20" t="s">
        <v>230</v>
      </c>
      <c r="AU1306" s="20" t="s">
        <v>82</v>
      </c>
    </row>
    <row r="1307" spans="1:65" s="2" customFormat="1">
      <c r="A1307" s="37"/>
      <c r="B1307" s="38"/>
      <c r="C1307" s="39"/>
      <c r="D1307" s="200" t="s">
        <v>232</v>
      </c>
      <c r="E1307" s="39"/>
      <c r="F1307" s="201" t="s">
        <v>1730</v>
      </c>
      <c r="G1307" s="39"/>
      <c r="H1307" s="39"/>
      <c r="I1307" s="197"/>
      <c r="J1307" s="39"/>
      <c r="K1307" s="39"/>
      <c r="L1307" s="42"/>
      <c r="M1307" s="198"/>
      <c r="N1307" s="199"/>
      <c r="O1307" s="67"/>
      <c r="P1307" s="67"/>
      <c r="Q1307" s="67"/>
      <c r="R1307" s="67"/>
      <c r="S1307" s="67"/>
      <c r="T1307" s="68"/>
      <c r="U1307" s="37"/>
      <c r="V1307" s="37"/>
      <c r="W1307" s="37"/>
      <c r="X1307" s="37"/>
      <c r="Y1307" s="37"/>
      <c r="Z1307" s="37"/>
      <c r="AA1307" s="37"/>
      <c r="AB1307" s="37"/>
      <c r="AC1307" s="37"/>
      <c r="AD1307" s="37"/>
      <c r="AE1307" s="37"/>
      <c r="AT1307" s="20" t="s">
        <v>232</v>
      </c>
      <c r="AU1307" s="20" t="s">
        <v>82</v>
      </c>
    </row>
    <row r="1308" spans="1:65" s="12" customFormat="1" ht="22.9" customHeight="1">
      <c r="B1308" s="166"/>
      <c r="C1308" s="167"/>
      <c r="D1308" s="168" t="s">
        <v>71</v>
      </c>
      <c r="E1308" s="180" t="s">
        <v>1731</v>
      </c>
      <c r="F1308" s="180" t="s">
        <v>1732</v>
      </c>
      <c r="G1308" s="167"/>
      <c r="H1308" s="167"/>
      <c r="I1308" s="170"/>
      <c r="J1308" s="181">
        <f>BK1308</f>
        <v>0</v>
      </c>
      <c r="K1308" s="167"/>
      <c r="L1308" s="172"/>
      <c r="M1308" s="173"/>
      <c r="N1308" s="174"/>
      <c r="O1308" s="174"/>
      <c r="P1308" s="175">
        <f>SUM(P1309:P1390)</f>
        <v>0</v>
      </c>
      <c r="Q1308" s="174"/>
      <c r="R1308" s="175">
        <f>SUM(R1309:R1390)</f>
        <v>1.7044503799999999</v>
      </c>
      <c r="S1308" s="174"/>
      <c r="T1308" s="176">
        <f>SUM(T1309:T1390)</f>
        <v>0</v>
      </c>
      <c r="AR1308" s="177" t="s">
        <v>82</v>
      </c>
      <c r="AT1308" s="178" t="s">
        <v>71</v>
      </c>
      <c r="AU1308" s="178" t="s">
        <v>80</v>
      </c>
      <c r="AY1308" s="177" t="s">
        <v>221</v>
      </c>
      <c r="BK1308" s="179">
        <f>SUM(BK1309:BK1390)</f>
        <v>0</v>
      </c>
    </row>
    <row r="1309" spans="1:65" s="2" customFormat="1" ht="16.5" customHeight="1">
      <c r="A1309" s="37"/>
      <c r="B1309" s="38"/>
      <c r="C1309" s="182" t="s">
        <v>1733</v>
      </c>
      <c r="D1309" s="182" t="s">
        <v>223</v>
      </c>
      <c r="E1309" s="183" t="s">
        <v>1734</v>
      </c>
      <c r="F1309" s="184" t="s">
        <v>1735</v>
      </c>
      <c r="G1309" s="185" t="s">
        <v>226</v>
      </c>
      <c r="H1309" s="186">
        <v>75.555000000000007</v>
      </c>
      <c r="I1309" s="187"/>
      <c r="J1309" s="188">
        <f>ROUND(I1309*H1309,2)</f>
        <v>0</v>
      </c>
      <c r="K1309" s="184" t="s">
        <v>227</v>
      </c>
      <c r="L1309" s="42"/>
      <c r="M1309" s="189" t="s">
        <v>19</v>
      </c>
      <c r="N1309" s="190" t="s">
        <v>43</v>
      </c>
      <c r="O1309" s="67"/>
      <c r="P1309" s="191">
        <f>O1309*H1309</f>
        <v>0</v>
      </c>
      <c r="Q1309" s="191">
        <v>2.9999999999999997E-4</v>
      </c>
      <c r="R1309" s="191">
        <f>Q1309*H1309</f>
        <v>2.2666499999999999E-2</v>
      </c>
      <c r="S1309" s="191">
        <v>0</v>
      </c>
      <c r="T1309" s="192">
        <f>S1309*H1309</f>
        <v>0</v>
      </c>
      <c r="U1309" s="37"/>
      <c r="V1309" s="37"/>
      <c r="W1309" s="37"/>
      <c r="X1309" s="37"/>
      <c r="Y1309" s="37"/>
      <c r="Z1309" s="37"/>
      <c r="AA1309" s="37"/>
      <c r="AB1309" s="37"/>
      <c r="AC1309" s="37"/>
      <c r="AD1309" s="37"/>
      <c r="AE1309" s="37"/>
      <c r="AR1309" s="193" t="s">
        <v>341</v>
      </c>
      <c r="AT1309" s="193" t="s">
        <v>223</v>
      </c>
      <c r="AU1309" s="193" t="s">
        <v>82</v>
      </c>
      <c r="AY1309" s="20" t="s">
        <v>221</v>
      </c>
      <c r="BE1309" s="194">
        <f>IF(N1309="základní",J1309,0)</f>
        <v>0</v>
      </c>
      <c r="BF1309" s="194">
        <f>IF(N1309="snížená",J1309,0)</f>
        <v>0</v>
      </c>
      <c r="BG1309" s="194">
        <f>IF(N1309="zákl. přenesená",J1309,0)</f>
        <v>0</v>
      </c>
      <c r="BH1309" s="194">
        <f>IF(N1309="sníž. přenesená",J1309,0)</f>
        <v>0</v>
      </c>
      <c r="BI1309" s="194">
        <f>IF(N1309="nulová",J1309,0)</f>
        <v>0</v>
      </c>
      <c r="BJ1309" s="20" t="s">
        <v>80</v>
      </c>
      <c r="BK1309" s="194">
        <f>ROUND(I1309*H1309,2)</f>
        <v>0</v>
      </c>
      <c r="BL1309" s="20" t="s">
        <v>341</v>
      </c>
      <c r="BM1309" s="193" t="s">
        <v>1736</v>
      </c>
    </row>
    <row r="1310" spans="1:65" s="2" customFormat="1" ht="19.5">
      <c r="A1310" s="37"/>
      <c r="B1310" s="38"/>
      <c r="C1310" s="39"/>
      <c r="D1310" s="195" t="s">
        <v>230</v>
      </c>
      <c r="E1310" s="39"/>
      <c r="F1310" s="196" t="s">
        <v>1737</v>
      </c>
      <c r="G1310" s="39"/>
      <c r="H1310" s="39"/>
      <c r="I1310" s="197"/>
      <c r="J1310" s="39"/>
      <c r="K1310" s="39"/>
      <c r="L1310" s="42"/>
      <c r="M1310" s="198"/>
      <c r="N1310" s="199"/>
      <c r="O1310" s="67"/>
      <c r="P1310" s="67"/>
      <c r="Q1310" s="67"/>
      <c r="R1310" s="67"/>
      <c r="S1310" s="67"/>
      <c r="T1310" s="68"/>
      <c r="U1310" s="37"/>
      <c r="V1310" s="37"/>
      <c r="W1310" s="37"/>
      <c r="X1310" s="37"/>
      <c r="Y1310" s="37"/>
      <c r="Z1310" s="37"/>
      <c r="AA1310" s="37"/>
      <c r="AB1310" s="37"/>
      <c r="AC1310" s="37"/>
      <c r="AD1310" s="37"/>
      <c r="AE1310" s="37"/>
      <c r="AT1310" s="20" t="s">
        <v>230</v>
      </c>
      <c r="AU1310" s="20" t="s">
        <v>82</v>
      </c>
    </row>
    <row r="1311" spans="1:65" s="2" customFormat="1">
      <c r="A1311" s="37"/>
      <c r="B1311" s="38"/>
      <c r="C1311" s="39"/>
      <c r="D1311" s="200" t="s">
        <v>232</v>
      </c>
      <c r="E1311" s="39"/>
      <c r="F1311" s="201" t="s">
        <v>1738</v>
      </c>
      <c r="G1311" s="39"/>
      <c r="H1311" s="39"/>
      <c r="I1311" s="197"/>
      <c r="J1311" s="39"/>
      <c r="K1311" s="39"/>
      <c r="L1311" s="42"/>
      <c r="M1311" s="198"/>
      <c r="N1311" s="199"/>
      <c r="O1311" s="67"/>
      <c r="P1311" s="67"/>
      <c r="Q1311" s="67"/>
      <c r="R1311" s="67"/>
      <c r="S1311" s="67"/>
      <c r="T1311" s="68"/>
      <c r="U1311" s="37"/>
      <c r="V1311" s="37"/>
      <c r="W1311" s="37"/>
      <c r="X1311" s="37"/>
      <c r="Y1311" s="37"/>
      <c r="Z1311" s="37"/>
      <c r="AA1311" s="37"/>
      <c r="AB1311" s="37"/>
      <c r="AC1311" s="37"/>
      <c r="AD1311" s="37"/>
      <c r="AE1311" s="37"/>
      <c r="AT1311" s="20" t="s">
        <v>232</v>
      </c>
      <c r="AU1311" s="20" t="s">
        <v>82</v>
      </c>
    </row>
    <row r="1312" spans="1:65" s="14" customFormat="1">
      <c r="B1312" s="213"/>
      <c r="C1312" s="214"/>
      <c r="D1312" s="195" t="s">
        <v>234</v>
      </c>
      <c r="E1312" s="215" t="s">
        <v>19</v>
      </c>
      <c r="F1312" s="216" t="s">
        <v>1739</v>
      </c>
      <c r="G1312" s="214"/>
      <c r="H1312" s="215" t="s">
        <v>19</v>
      </c>
      <c r="I1312" s="217"/>
      <c r="J1312" s="214"/>
      <c r="K1312" s="214"/>
      <c r="L1312" s="218"/>
      <c r="M1312" s="219"/>
      <c r="N1312" s="220"/>
      <c r="O1312" s="220"/>
      <c r="P1312" s="220"/>
      <c r="Q1312" s="220"/>
      <c r="R1312" s="220"/>
      <c r="S1312" s="220"/>
      <c r="T1312" s="221"/>
      <c r="AT1312" s="222" t="s">
        <v>234</v>
      </c>
      <c r="AU1312" s="222" t="s">
        <v>82</v>
      </c>
      <c r="AV1312" s="14" t="s">
        <v>80</v>
      </c>
      <c r="AW1312" s="14" t="s">
        <v>33</v>
      </c>
      <c r="AX1312" s="14" t="s">
        <v>72</v>
      </c>
      <c r="AY1312" s="222" t="s">
        <v>221</v>
      </c>
    </row>
    <row r="1313" spans="1:65" s="14" customFormat="1">
      <c r="B1313" s="213"/>
      <c r="C1313" s="214"/>
      <c r="D1313" s="195" t="s">
        <v>234</v>
      </c>
      <c r="E1313" s="215" t="s">
        <v>19</v>
      </c>
      <c r="F1313" s="216" t="s">
        <v>414</v>
      </c>
      <c r="G1313" s="214"/>
      <c r="H1313" s="215" t="s">
        <v>19</v>
      </c>
      <c r="I1313" s="217"/>
      <c r="J1313" s="214"/>
      <c r="K1313" s="214"/>
      <c r="L1313" s="218"/>
      <c r="M1313" s="219"/>
      <c r="N1313" s="220"/>
      <c r="O1313" s="220"/>
      <c r="P1313" s="220"/>
      <c r="Q1313" s="220"/>
      <c r="R1313" s="220"/>
      <c r="S1313" s="220"/>
      <c r="T1313" s="221"/>
      <c r="AT1313" s="222" t="s">
        <v>234</v>
      </c>
      <c r="AU1313" s="222" t="s">
        <v>82</v>
      </c>
      <c r="AV1313" s="14" t="s">
        <v>80</v>
      </c>
      <c r="AW1313" s="14" t="s">
        <v>33</v>
      </c>
      <c r="AX1313" s="14" t="s">
        <v>72</v>
      </c>
      <c r="AY1313" s="222" t="s">
        <v>221</v>
      </c>
    </row>
    <row r="1314" spans="1:65" s="13" customFormat="1">
      <c r="B1314" s="202"/>
      <c r="C1314" s="203"/>
      <c r="D1314" s="195" t="s">
        <v>234</v>
      </c>
      <c r="E1314" s="204" t="s">
        <v>19</v>
      </c>
      <c r="F1314" s="205" t="s">
        <v>1740</v>
      </c>
      <c r="G1314" s="203"/>
      <c r="H1314" s="206">
        <v>16.605</v>
      </c>
      <c r="I1314" s="207"/>
      <c r="J1314" s="203"/>
      <c r="K1314" s="203"/>
      <c r="L1314" s="208"/>
      <c r="M1314" s="209"/>
      <c r="N1314" s="210"/>
      <c r="O1314" s="210"/>
      <c r="P1314" s="210"/>
      <c r="Q1314" s="210"/>
      <c r="R1314" s="210"/>
      <c r="S1314" s="210"/>
      <c r="T1314" s="211"/>
      <c r="AT1314" s="212" t="s">
        <v>234</v>
      </c>
      <c r="AU1314" s="212" t="s">
        <v>82</v>
      </c>
      <c r="AV1314" s="13" t="s">
        <v>82</v>
      </c>
      <c r="AW1314" s="13" t="s">
        <v>33</v>
      </c>
      <c r="AX1314" s="13" t="s">
        <v>72</v>
      </c>
      <c r="AY1314" s="212" t="s">
        <v>221</v>
      </c>
    </row>
    <row r="1315" spans="1:65" s="14" customFormat="1">
      <c r="B1315" s="213"/>
      <c r="C1315" s="214"/>
      <c r="D1315" s="195" t="s">
        <v>234</v>
      </c>
      <c r="E1315" s="215" t="s">
        <v>19</v>
      </c>
      <c r="F1315" s="216" t="s">
        <v>420</v>
      </c>
      <c r="G1315" s="214"/>
      <c r="H1315" s="215" t="s">
        <v>19</v>
      </c>
      <c r="I1315" s="217"/>
      <c r="J1315" s="214"/>
      <c r="K1315" s="214"/>
      <c r="L1315" s="218"/>
      <c r="M1315" s="219"/>
      <c r="N1315" s="220"/>
      <c r="O1315" s="220"/>
      <c r="P1315" s="220"/>
      <c r="Q1315" s="220"/>
      <c r="R1315" s="220"/>
      <c r="S1315" s="220"/>
      <c r="T1315" s="221"/>
      <c r="AT1315" s="222" t="s">
        <v>234</v>
      </c>
      <c r="AU1315" s="222" t="s">
        <v>82</v>
      </c>
      <c r="AV1315" s="14" t="s">
        <v>80</v>
      </c>
      <c r="AW1315" s="14" t="s">
        <v>33</v>
      </c>
      <c r="AX1315" s="14" t="s">
        <v>72</v>
      </c>
      <c r="AY1315" s="222" t="s">
        <v>221</v>
      </c>
    </row>
    <row r="1316" spans="1:65" s="13" customFormat="1">
      <c r="B1316" s="202"/>
      <c r="C1316" s="203"/>
      <c r="D1316" s="195" t="s">
        <v>234</v>
      </c>
      <c r="E1316" s="204" t="s">
        <v>19</v>
      </c>
      <c r="F1316" s="205" t="s">
        <v>1741</v>
      </c>
      <c r="G1316" s="203"/>
      <c r="H1316" s="206">
        <v>24.292999999999999</v>
      </c>
      <c r="I1316" s="207"/>
      <c r="J1316" s="203"/>
      <c r="K1316" s="203"/>
      <c r="L1316" s="208"/>
      <c r="M1316" s="209"/>
      <c r="N1316" s="210"/>
      <c r="O1316" s="210"/>
      <c r="P1316" s="210"/>
      <c r="Q1316" s="210"/>
      <c r="R1316" s="210"/>
      <c r="S1316" s="210"/>
      <c r="T1316" s="211"/>
      <c r="AT1316" s="212" t="s">
        <v>234</v>
      </c>
      <c r="AU1316" s="212" t="s">
        <v>82</v>
      </c>
      <c r="AV1316" s="13" t="s">
        <v>82</v>
      </c>
      <c r="AW1316" s="13" t="s">
        <v>33</v>
      </c>
      <c r="AX1316" s="13" t="s">
        <v>72</v>
      </c>
      <c r="AY1316" s="212" t="s">
        <v>221</v>
      </c>
    </row>
    <row r="1317" spans="1:65" s="14" customFormat="1">
      <c r="B1317" s="213"/>
      <c r="C1317" s="214"/>
      <c r="D1317" s="195" t="s">
        <v>234</v>
      </c>
      <c r="E1317" s="215" t="s">
        <v>19</v>
      </c>
      <c r="F1317" s="216" t="s">
        <v>423</v>
      </c>
      <c r="G1317" s="214"/>
      <c r="H1317" s="215" t="s">
        <v>19</v>
      </c>
      <c r="I1317" s="217"/>
      <c r="J1317" s="214"/>
      <c r="K1317" s="214"/>
      <c r="L1317" s="218"/>
      <c r="M1317" s="219"/>
      <c r="N1317" s="220"/>
      <c r="O1317" s="220"/>
      <c r="P1317" s="220"/>
      <c r="Q1317" s="220"/>
      <c r="R1317" s="220"/>
      <c r="S1317" s="220"/>
      <c r="T1317" s="221"/>
      <c r="AT1317" s="222" t="s">
        <v>234</v>
      </c>
      <c r="AU1317" s="222" t="s">
        <v>82</v>
      </c>
      <c r="AV1317" s="14" t="s">
        <v>80</v>
      </c>
      <c r="AW1317" s="14" t="s">
        <v>33</v>
      </c>
      <c r="AX1317" s="14" t="s">
        <v>72</v>
      </c>
      <c r="AY1317" s="222" t="s">
        <v>221</v>
      </c>
    </row>
    <row r="1318" spans="1:65" s="13" customFormat="1">
      <c r="B1318" s="202"/>
      <c r="C1318" s="203"/>
      <c r="D1318" s="195" t="s">
        <v>234</v>
      </c>
      <c r="E1318" s="204" t="s">
        <v>19</v>
      </c>
      <c r="F1318" s="205" t="s">
        <v>1741</v>
      </c>
      <c r="G1318" s="203"/>
      <c r="H1318" s="206">
        <v>24.292999999999999</v>
      </c>
      <c r="I1318" s="207"/>
      <c r="J1318" s="203"/>
      <c r="K1318" s="203"/>
      <c r="L1318" s="208"/>
      <c r="M1318" s="209"/>
      <c r="N1318" s="210"/>
      <c r="O1318" s="210"/>
      <c r="P1318" s="210"/>
      <c r="Q1318" s="210"/>
      <c r="R1318" s="210"/>
      <c r="S1318" s="210"/>
      <c r="T1318" s="211"/>
      <c r="AT1318" s="212" t="s">
        <v>234</v>
      </c>
      <c r="AU1318" s="212" t="s">
        <v>82</v>
      </c>
      <c r="AV1318" s="13" t="s">
        <v>82</v>
      </c>
      <c r="AW1318" s="13" t="s">
        <v>33</v>
      </c>
      <c r="AX1318" s="13" t="s">
        <v>72</v>
      </c>
      <c r="AY1318" s="212" t="s">
        <v>221</v>
      </c>
    </row>
    <row r="1319" spans="1:65" s="14" customFormat="1">
      <c r="B1319" s="213"/>
      <c r="C1319" s="214"/>
      <c r="D1319" s="195" t="s">
        <v>234</v>
      </c>
      <c r="E1319" s="215" t="s">
        <v>19</v>
      </c>
      <c r="F1319" s="216" t="s">
        <v>425</v>
      </c>
      <c r="G1319" s="214"/>
      <c r="H1319" s="215" t="s">
        <v>19</v>
      </c>
      <c r="I1319" s="217"/>
      <c r="J1319" s="214"/>
      <c r="K1319" s="214"/>
      <c r="L1319" s="218"/>
      <c r="M1319" s="219"/>
      <c r="N1319" s="220"/>
      <c r="O1319" s="220"/>
      <c r="P1319" s="220"/>
      <c r="Q1319" s="220"/>
      <c r="R1319" s="220"/>
      <c r="S1319" s="220"/>
      <c r="T1319" s="221"/>
      <c r="AT1319" s="222" t="s">
        <v>234</v>
      </c>
      <c r="AU1319" s="222" t="s">
        <v>82</v>
      </c>
      <c r="AV1319" s="14" t="s">
        <v>80</v>
      </c>
      <c r="AW1319" s="14" t="s">
        <v>33</v>
      </c>
      <c r="AX1319" s="14" t="s">
        <v>72</v>
      </c>
      <c r="AY1319" s="222" t="s">
        <v>221</v>
      </c>
    </row>
    <row r="1320" spans="1:65" s="13" customFormat="1">
      <c r="B1320" s="202"/>
      <c r="C1320" s="203"/>
      <c r="D1320" s="195" t="s">
        <v>234</v>
      </c>
      <c r="E1320" s="204" t="s">
        <v>19</v>
      </c>
      <c r="F1320" s="205" t="s">
        <v>1742</v>
      </c>
      <c r="G1320" s="203"/>
      <c r="H1320" s="206">
        <v>8.5690000000000008</v>
      </c>
      <c r="I1320" s="207"/>
      <c r="J1320" s="203"/>
      <c r="K1320" s="203"/>
      <c r="L1320" s="208"/>
      <c r="M1320" s="209"/>
      <c r="N1320" s="210"/>
      <c r="O1320" s="210"/>
      <c r="P1320" s="210"/>
      <c r="Q1320" s="210"/>
      <c r="R1320" s="210"/>
      <c r="S1320" s="210"/>
      <c r="T1320" s="211"/>
      <c r="AT1320" s="212" t="s">
        <v>234</v>
      </c>
      <c r="AU1320" s="212" t="s">
        <v>82</v>
      </c>
      <c r="AV1320" s="13" t="s">
        <v>82</v>
      </c>
      <c r="AW1320" s="13" t="s">
        <v>33</v>
      </c>
      <c r="AX1320" s="13" t="s">
        <v>72</v>
      </c>
      <c r="AY1320" s="212" t="s">
        <v>221</v>
      </c>
    </row>
    <row r="1321" spans="1:65" s="14" customFormat="1">
      <c r="B1321" s="213"/>
      <c r="C1321" s="214"/>
      <c r="D1321" s="195" t="s">
        <v>234</v>
      </c>
      <c r="E1321" s="215" t="s">
        <v>19</v>
      </c>
      <c r="F1321" s="216" t="s">
        <v>429</v>
      </c>
      <c r="G1321" s="214"/>
      <c r="H1321" s="215" t="s">
        <v>19</v>
      </c>
      <c r="I1321" s="217"/>
      <c r="J1321" s="214"/>
      <c r="K1321" s="214"/>
      <c r="L1321" s="218"/>
      <c r="M1321" s="219"/>
      <c r="N1321" s="220"/>
      <c r="O1321" s="220"/>
      <c r="P1321" s="220"/>
      <c r="Q1321" s="220"/>
      <c r="R1321" s="220"/>
      <c r="S1321" s="220"/>
      <c r="T1321" s="221"/>
      <c r="AT1321" s="222" t="s">
        <v>234</v>
      </c>
      <c r="AU1321" s="222" t="s">
        <v>82</v>
      </c>
      <c r="AV1321" s="14" t="s">
        <v>80</v>
      </c>
      <c r="AW1321" s="14" t="s">
        <v>33</v>
      </c>
      <c r="AX1321" s="14" t="s">
        <v>72</v>
      </c>
      <c r="AY1321" s="222" t="s">
        <v>221</v>
      </c>
    </row>
    <row r="1322" spans="1:65" s="13" customFormat="1">
      <c r="B1322" s="202"/>
      <c r="C1322" s="203"/>
      <c r="D1322" s="195" t="s">
        <v>234</v>
      </c>
      <c r="E1322" s="204" t="s">
        <v>19</v>
      </c>
      <c r="F1322" s="205" t="s">
        <v>1743</v>
      </c>
      <c r="G1322" s="203"/>
      <c r="H1322" s="206">
        <v>1.28</v>
      </c>
      <c r="I1322" s="207"/>
      <c r="J1322" s="203"/>
      <c r="K1322" s="203"/>
      <c r="L1322" s="208"/>
      <c r="M1322" s="209"/>
      <c r="N1322" s="210"/>
      <c r="O1322" s="210"/>
      <c r="P1322" s="210"/>
      <c r="Q1322" s="210"/>
      <c r="R1322" s="210"/>
      <c r="S1322" s="210"/>
      <c r="T1322" s="211"/>
      <c r="AT1322" s="212" t="s">
        <v>234</v>
      </c>
      <c r="AU1322" s="212" t="s">
        <v>82</v>
      </c>
      <c r="AV1322" s="13" t="s">
        <v>82</v>
      </c>
      <c r="AW1322" s="13" t="s">
        <v>33</v>
      </c>
      <c r="AX1322" s="13" t="s">
        <v>72</v>
      </c>
      <c r="AY1322" s="212" t="s">
        <v>221</v>
      </c>
    </row>
    <row r="1323" spans="1:65" s="16" customFormat="1">
      <c r="B1323" s="244"/>
      <c r="C1323" s="245"/>
      <c r="D1323" s="195" t="s">
        <v>234</v>
      </c>
      <c r="E1323" s="246" t="s">
        <v>19</v>
      </c>
      <c r="F1323" s="247" t="s">
        <v>450</v>
      </c>
      <c r="G1323" s="245"/>
      <c r="H1323" s="248">
        <v>75.040000000000006</v>
      </c>
      <c r="I1323" s="249"/>
      <c r="J1323" s="245"/>
      <c r="K1323" s="245"/>
      <c r="L1323" s="250"/>
      <c r="M1323" s="251"/>
      <c r="N1323" s="252"/>
      <c r="O1323" s="252"/>
      <c r="P1323" s="252"/>
      <c r="Q1323" s="252"/>
      <c r="R1323" s="252"/>
      <c r="S1323" s="252"/>
      <c r="T1323" s="253"/>
      <c r="AT1323" s="254" t="s">
        <v>234</v>
      </c>
      <c r="AU1323" s="254" t="s">
        <v>82</v>
      </c>
      <c r="AV1323" s="16" t="s">
        <v>95</v>
      </c>
      <c r="AW1323" s="16" t="s">
        <v>33</v>
      </c>
      <c r="AX1323" s="16" t="s">
        <v>72</v>
      </c>
      <c r="AY1323" s="254" t="s">
        <v>221</v>
      </c>
    </row>
    <row r="1324" spans="1:65" s="14" customFormat="1">
      <c r="B1324" s="213"/>
      <c r="C1324" s="214"/>
      <c r="D1324" s="195" t="s">
        <v>234</v>
      </c>
      <c r="E1324" s="215" t="s">
        <v>19</v>
      </c>
      <c r="F1324" s="216" t="s">
        <v>1744</v>
      </c>
      <c r="G1324" s="214"/>
      <c r="H1324" s="215" t="s">
        <v>19</v>
      </c>
      <c r="I1324" s="217"/>
      <c r="J1324" s="214"/>
      <c r="K1324" s="214"/>
      <c r="L1324" s="218"/>
      <c r="M1324" s="219"/>
      <c r="N1324" s="220"/>
      <c r="O1324" s="220"/>
      <c r="P1324" s="220"/>
      <c r="Q1324" s="220"/>
      <c r="R1324" s="220"/>
      <c r="S1324" s="220"/>
      <c r="T1324" s="221"/>
      <c r="AT1324" s="222" t="s">
        <v>234</v>
      </c>
      <c r="AU1324" s="222" t="s">
        <v>82</v>
      </c>
      <c r="AV1324" s="14" t="s">
        <v>80</v>
      </c>
      <c r="AW1324" s="14" t="s">
        <v>33</v>
      </c>
      <c r="AX1324" s="14" t="s">
        <v>72</v>
      </c>
      <c r="AY1324" s="222" t="s">
        <v>221</v>
      </c>
    </row>
    <row r="1325" spans="1:65" s="13" customFormat="1">
      <c r="B1325" s="202"/>
      <c r="C1325" s="203"/>
      <c r="D1325" s="195" t="s">
        <v>234</v>
      </c>
      <c r="E1325" s="204" t="s">
        <v>19</v>
      </c>
      <c r="F1325" s="205" t="s">
        <v>1745</v>
      </c>
      <c r="G1325" s="203"/>
      <c r="H1325" s="206">
        <v>0.51500000000000001</v>
      </c>
      <c r="I1325" s="207"/>
      <c r="J1325" s="203"/>
      <c r="K1325" s="203"/>
      <c r="L1325" s="208"/>
      <c r="M1325" s="209"/>
      <c r="N1325" s="210"/>
      <c r="O1325" s="210"/>
      <c r="P1325" s="210"/>
      <c r="Q1325" s="210"/>
      <c r="R1325" s="210"/>
      <c r="S1325" s="210"/>
      <c r="T1325" s="211"/>
      <c r="AT1325" s="212" t="s">
        <v>234</v>
      </c>
      <c r="AU1325" s="212" t="s">
        <v>82</v>
      </c>
      <c r="AV1325" s="13" t="s">
        <v>82</v>
      </c>
      <c r="AW1325" s="13" t="s">
        <v>33</v>
      </c>
      <c r="AX1325" s="13" t="s">
        <v>72</v>
      </c>
      <c r="AY1325" s="212" t="s">
        <v>221</v>
      </c>
    </row>
    <row r="1326" spans="1:65" s="16" customFormat="1">
      <c r="B1326" s="244"/>
      <c r="C1326" s="245"/>
      <c r="D1326" s="195" t="s">
        <v>234</v>
      </c>
      <c r="E1326" s="246" t="s">
        <v>19</v>
      </c>
      <c r="F1326" s="247" t="s">
        <v>450</v>
      </c>
      <c r="G1326" s="245"/>
      <c r="H1326" s="248">
        <v>0.51500000000000001</v>
      </c>
      <c r="I1326" s="249"/>
      <c r="J1326" s="245"/>
      <c r="K1326" s="245"/>
      <c r="L1326" s="250"/>
      <c r="M1326" s="251"/>
      <c r="N1326" s="252"/>
      <c r="O1326" s="252"/>
      <c r="P1326" s="252"/>
      <c r="Q1326" s="252"/>
      <c r="R1326" s="252"/>
      <c r="S1326" s="252"/>
      <c r="T1326" s="253"/>
      <c r="AT1326" s="254" t="s">
        <v>234</v>
      </c>
      <c r="AU1326" s="254" t="s">
        <v>82</v>
      </c>
      <c r="AV1326" s="16" t="s">
        <v>95</v>
      </c>
      <c r="AW1326" s="16" t="s">
        <v>33</v>
      </c>
      <c r="AX1326" s="16" t="s">
        <v>72</v>
      </c>
      <c r="AY1326" s="254" t="s">
        <v>221</v>
      </c>
    </row>
    <row r="1327" spans="1:65" s="15" customFormat="1">
      <c r="B1327" s="223"/>
      <c r="C1327" s="224"/>
      <c r="D1327" s="195" t="s">
        <v>234</v>
      </c>
      <c r="E1327" s="225" t="s">
        <v>133</v>
      </c>
      <c r="F1327" s="226" t="s">
        <v>243</v>
      </c>
      <c r="G1327" s="224"/>
      <c r="H1327" s="227">
        <v>75.555000000000007</v>
      </c>
      <c r="I1327" s="228"/>
      <c r="J1327" s="224"/>
      <c r="K1327" s="224"/>
      <c r="L1327" s="229"/>
      <c r="M1327" s="230"/>
      <c r="N1327" s="231"/>
      <c r="O1327" s="231"/>
      <c r="P1327" s="231"/>
      <c r="Q1327" s="231"/>
      <c r="R1327" s="231"/>
      <c r="S1327" s="231"/>
      <c r="T1327" s="232"/>
      <c r="AT1327" s="233" t="s">
        <v>234</v>
      </c>
      <c r="AU1327" s="233" t="s">
        <v>82</v>
      </c>
      <c r="AV1327" s="15" t="s">
        <v>228</v>
      </c>
      <c r="AW1327" s="15" t="s">
        <v>33</v>
      </c>
      <c r="AX1327" s="15" t="s">
        <v>80</v>
      </c>
      <c r="AY1327" s="233" t="s">
        <v>221</v>
      </c>
    </row>
    <row r="1328" spans="1:65" s="2" customFormat="1" ht="24.2" customHeight="1">
      <c r="A1328" s="37"/>
      <c r="B1328" s="38"/>
      <c r="C1328" s="182" t="s">
        <v>1746</v>
      </c>
      <c r="D1328" s="182" t="s">
        <v>223</v>
      </c>
      <c r="E1328" s="183" t="s">
        <v>1747</v>
      </c>
      <c r="F1328" s="184" t="s">
        <v>1748</v>
      </c>
      <c r="G1328" s="185" t="s">
        <v>226</v>
      </c>
      <c r="H1328" s="186">
        <v>49.100999999999999</v>
      </c>
      <c r="I1328" s="187"/>
      <c r="J1328" s="188">
        <f>ROUND(I1328*H1328,2)</f>
        <v>0</v>
      </c>
      <c r="K1328" s="184" t="s">
        <v>227</v>
      </c>
      <c r="L1328" s="42"/>
      <c r="M1328" s="189" t="s">
        <v>19</v>
      </c>
      <c r="N1328" s="190" t="s">
        <v>43</v>
      </c>
      <c r="O1328" s="67"/>
      <c r="P1328" s="191">
        <f>O1328*H1328</f>
        <v>0</v>
      </c>
      <c r="Q1328" s="191">
        <v>1.5E-3</v>
      </c>
      <c r="R1328" s="191">
        <f>Q1328*H1328</f>
        <v>7.3651499999999995E-2</v>
      </c>
      <c r="S1328" s="191">
        <v>0</v>
      </c>
      <c r="T1328" s="192">
        <f>S1328*H1328</f>
        <v>0</v>
      </c>
      <c r="U1328" s="37"/>
      <c r="V1328" s="37"/>
      <c r="W1328" s="37"/>
      <c r="X1328" s="37"/>
      <c r="Y1328" s="37"/>
      <c r="Z1328" s="37"/>
      <c r="AA1328" s="37"/>
      <c r="AB1328" s="37"/>
      <c r="AC1328" s="37"/>
      <c r="AD1328" s="37"/>
      <c r="AE1328" s="37"/>
      <c r="AR1328" s="193" t="s">
        <v>341</v>
      </c>
      <c r="AT1328" s="193" t="s">
        <v>223</v>
      </c>
      <c r="AU1328" s="193" t="s">
        <v>82</v>
      </c>
      <c r="AY1328" s="20" t="s">
        <v>221</v>
      </c>
      <c r="BE1328" s="194">
        <f>IF(N1328="základní",J1328,0)</f>
        <v>0</v>
      </c>
      <c r="BF1328" s="194">
        <f>IF(N1328="snížená",J1328,0)</f>
        <v>0</v>
      </c>
      <c r="BG1328" s="194">
        <f>IF(N1328="zákl. přenesená",J1328,0)</f>
        <v>0</v>
      </c>
      <c r="BH1328" s="194">
        <f>IF(N1328="sníž. přenesená",J1328,0)</f>
        <v>0</v>
      </c>
      <c r="BI1328" s="194">
        <f>IF(N1328="nulová",J1328,0)</f>
        <v>0</v>
      </c>
      <c r="BJ1328" s="20" t="s">
        <v>80</v>
      </c>
      <c r="BK1328" s="194">
        <f>ROUND(I1328*H1328,2)</f>
        <v>0</v>
      </c>
      <c r="BL1328" s="20" t="s">
        <v>341</v>
      </c>
      <c r="BM1328" s="193" t="s">
        <v>1749</v>
      </c>
    </row>
    <row r="1329" spans="1:65" s="2" customFormat="1" ht="19.5">
      <c r="A1329" s="37"/>
      <c r="B1329" s="38"/>
      <c r="C1329" s="39"/>
      <c r="D1329" s="195" t="s">
        <v>230</v>
      </c>
      <c r="E1329" s="39"/>
      <c r="F1329" s="196" t="s">
        <v>1750</v>
      </c>
      <c r="G1329" s="39"/>
      <c r="H1329" s="39"/>
      <c r="I1329" s="197"/>
      <c r="J1329" s="39"/>
      <c r="K1329" s="39"/>
      <c r="L1329" s="42"/>
      <c r="M1329" s="198"/>
      <c r="N1329" s="199"/>
      <c r="O1329" s="67"/>
      <c r="P1329" s="67"/>
      <c r="Q1329" s="67"/>
      <c r="R1329" s="67"/>
      <c r="S1329" s="67"/>
      <c r="T1329" s="68"/>
      <c r="U1329" s="37"/>
      <c r="V1329" s="37"/>
      <c r="W1329" s="37"/>
      <c r="X1329" s="37"/>
      <c r="Y1329" s="37"/>
      <c r="Z1329" s="37"/>
      <c r="AA1329" s="37"/>
      <c r="AB1329" s="37"/>
      <c r="AC1329" s="37"/>
      <c r="AD1329" s="37"/>
      <c r="AE1329" s="37"/>
      <c r="AT1329" s="20" t="s">
        <v>230</v>
      </c>
      <c r="AU1329" s="20" t="s">
        <v>82</v>
      </c>
    </row>
    <row r="1330" spans="1:65" s="2" customFormat="1">
      <c r="A1330" s="37"/>
      <c r="B1330" s="38"/>
      <c r="C1330" s="39"/>
      <c r="D1330" s="200" t="s">
        <v>232</v>
      </c>
      <c r="E1330" s="39"/>
      <c r="F1330" s="201" t="s">
        <v>1751</v>
      </c>
      <c r="G1330" s="39"/>
      <c r="H1330" s="39"/>
      <c r="I1330" s="197"/>
      <c r="J1330" s="39"/>
      <c r="K1330" s="39"/>
      <c r="L1330" s="42"/>
      <c r="M1330" s="198"/>
      <c r="N1330" s="199"/>
      <c r="O1330" s="67"/>
      <c r="P1330" s="67"/>
      <c r="Q1330" s="67"/>
      <c r="R1330" s="67"/>
      <c r="S1330" s="67"/>
      <c r="T1330" s="68"/>
      <c r="U1330" s="37"/>
      <c r="V1330" s="37"/>
      <c r="W1330" s="37"/>
      <c r="X1330" s="37"/>
      <c r="Y1330" s="37"/>
      <c r="Z1330" s="37"/>
      <c r="AA1330" s="37"/>
      <c r="AB1330" s="37"/>
      <c r="AC1330" s="37"/>
      <c r="AD1330" s="37"/>
      <c r="AE1330" s="37"/>
      <c r="AT1330" s="20" t="s">
        <v>232</v>
      </c>
      <c r="AU1330" s="20" t="s">
        <v>82</v>
      </c>
    </row>
    <row r="1331" spans="1:65" s="14" customFormat="1">
      <c r="B1331" s="213"/>
      <c r="C1331" s="214"/>
      <c r="D1331" s="195" t="s">
        <v>234</v>
      </c>
      <c r="E1331" s="215" t="s">
        <v>19</v>
      </c>
      <c r="F1331" s="216" t="s">
        <v>420</v>
      </c>
      <c r="G1331" s="214"/>
      <c r="H1331" s="215" t="s">
        <v>19</v>
      </c>
      <c r="I1331" s="217"/>
      <c r="J1331" s="214"/>
      <c r="K1331" s="214"/>
      <c r="L1331" s="218"/>
      <c r="M1331" s="219"/>
      <c r="N1331" s="220"/>
      <c r="O1331" s="220"/>
      <c r="P1331" s="220"/>
      <c r="Q1331" s="220"/>
      <c r="R1331" s="220"/>
      <c r="S1331" s="220"/>
      <c r="T1331" s="221"/>
      <c r="AT1331" s="222" t="s">
        <v>234</v>
      </c>
      <c r="AU1331" s="222" t="s">
        <v>82</v>
      </c>
      <c r="AV1331" s="14" t="s">
        <v>80</v>
      </c>
      <c r="AW1331" s="14" t="s">
        <v>33</v>
      </c>
      <c r="AX1331" s="14" t="s">
        <v>72</v>
      </c>
      <c r="AY1331" s="222" t="s">
        <v>221</v>
      </c>
    </row>
    <row r="1332" spans="1:65" s="13" customFormat="1">
      <c r="B1332" s="202"/>
      <c r="C1332" s="203"/>
      <c r="D1332" s="195" t="s">
        <v>234</v>
      </c>
      <c r="E1332" s="204" t="s">
        <v>19</v>
      </c>
      <c r="F1332" s="205" t="s">
        <v>1741</v>
      </c>
      <c r="G1332" s="203"/>
      <c r="H1332" s="206">
        <v>24.292999999999999</v>
      </c>
      <c r="I1332" s="207"/>
      <c r="J1332" s="203"/>
      <c r="K1332" s="203"/>
      <c r="L1332" s="208"/>
      <c r="M1332" s="209"/>
      <c r="N1332" s="210"/>
      <c r="O1332" s="210"/>
      <c r="P1332" s="210"/>
      <c r="Q1332" s="210"/>
      <c r="R1332" s="210"/>
      <c r="S1332" s="210"/>
      <c r="T1332" s="211"/>
      <c r="AT1332" s="212" t="s">
        <v>234</v>
      </c>
      <c r="AU1332" s="212" t="s">
        <v>82</v>
      </c>
      <c r="AV1332" s="13" t="s">
        <v>82</v>
      </c>
      <c r="AW1332" s="13" t="s">
        <v>33</v>
      </c>
      <c r="AX1332" s="13" t="s">
        <v>72</v>
      </c>
      <c r="AY1332" s="212" t="s">
        <v>221</v>
      </c>
    </row>
    <row r="1333" spans="1:65" s="14" customFormat="1">
      <c r="B1333" s="213"/>
      <c r="C1333" s="214"/>
      <c r="D1333" s="195" t="s">
        <v>234</v>
      </c>
      <c r="E1333" s="215" t="s">
        <v>19</v>
      </c>
      <c r="F1333" s="216" t="s">
        <v>423</v>
      </c>
      <c r="G1333" s="214"/>
      <c r="H1333" s="215" t="s">
        <v>19</v>
      </c>
      <c r="I1333" s="217"/>
      <c r="J1333" s="214"/>
      <c r="K1333" s="214"/>
      <c r="L1333" s="218"/>
      <c r="M1333" s="219"/>
      <c r="N1333" s="220"/>
      <c r="O1333" s="220"/>
      <c r="P1333" s="220"/>
      <c r="Q1333" s="220"/>
      <c r="R1333" s="220"/>
      <c r="S1333" s="220"/>
      <c r="T1333" s="221"/>
      <c r="AT1333" s="222" t="s">
        <v>234</v>
      </c>
      <c r="AU1333" s="222" t="s">
        <v>82</v>
      </c>
      <c r="AV1333" s="14" t="s">
        <v>80</v>
      </c>
      <c r="AW1333" s="14" t="s">
        <v>33</v>
      </c>
      <c r="AX1333" s="14" t="s">
        <v>72</v>
      </c>
      <c r="AY1333" s="222" t="s">
        <v>221</v>
      </c>
    </row>
    <row r="1334" spans="1:65" s="13" customFormat="1">
      <c r="B1334" s="202"/>
      <c r="C1334" s="203"/>
      <c r="D1334" s="195" t="s">
        <v>234</v>
      </c>
      <c r="E1334" s="204" t="s">
        <v>19</v>
      </c>
      <c r="F1334" s="205" t="s">
        <v>1741</v>
      </c>
      <c r="G1334" s="203"/>
      <c r="H1334" s="206">
        <v>24.292999999999999</v>
      </c>
      <c r="I1334" s="207"/>
      <c r="J1334" s="203"/>
      <c r="K1334" s="203"/>
      <c r="L1334" s="208"/>
      <c r="M1334" s="209"/>
      <c r="N1334" s="210"/>
      <c r="O1334" s="210"/>
      <c r="P1334" s="210"/>
      <c r="Q1334" s="210"/>
      <c r="R1334" s="210"/>
      <c r="S1334" s="210"/>
      <c r="T1334" s="211"/>
      <c r="AT1334" s="212" t="s">
        <v>234</v>
      </c>
      <c r="AU1334" s="212" t="s">
        <v>82</v>
      </c>
      <c r="AV1334" s="13" t="s">
        <v>82</v>
      </c>
      <c r="AW1334" s="13" t="s">
        <v>33</v>
      </c>
      <c r="AX1334" s="13" t="s">
        <v>72</v>
      </c>
      <c r="AY1334" s="212" t="s">
        <v>221</v>
      </c>
    </row>
    <row r="1335" spans="1:65" s="14" customFormat="1">
      <c r="B1335" s="213"/>
      <c r="C1335" s="214"/>
      <c r="D1335" s="195" t="s">
        <v>234</v>
      </c>
      <c r="E1335" s="215" t="s">
        <v>19</v>
      </c>
      <c r="F1335" s="216" t="s">
        <v>1744</v>
      </c>
      <c r="G1335" s="214"/>
      <c r="H1335" s="215" t="s">
        <v>19</v>
      </c>
      <c r="I1335" s="217"/>
      <c r="J1335" s="214"/>
      <c r="K1335" s="214"/>
      <c r="L1335" s="218"/>
      <c r="M1335" s="219"/>
      <c r="N1335" s="220"/>
      <c r="O1335" s="220"/>
      <c r="P1335" s="220"/>
      <c r="Q1335" s="220"/>
      <c r="R1335" s="220"/>
      <c r="S1335" s="220"/>
      <c r="T1335" s="221"/>
      <c r="AT1335" s="222" t="s">
        <v>234</v>
      </c>
      <c r="AU1335" s="222" t="s">
        <v>82</v>
      </c>
      <c r="AV1335" s="14" t="s">
        <v>80</v>
      </c>
      <c r="AW1335" s="14" t="s">
        <v>33</v>
      </c>
      <c r="AX1335" s="14" t="s">
        <v>72</v>
      </c>
      <c r="AY1335" s="222" t="s">
        <v>221</v>
      </c>
    </row>
    <row r="1336" spans="1:65" s="13" customFormat="1">
      <c r="B1336" s="202"/>
      <c r="C1336" s="203"/>
      <c r="D1336" s="195" t="s">
        <v>234</v>
      </c>
      <c r="E1336" s="204" t="s">
        <v>19</v>
      </c>
      <c r="F1336" s="205" t="s">
        <v>1745</v>
      </c>
      <c r="G1336" s="203"/>
      <c r="H1336" s="206">
        <v>0.51500000000000001</v>
      </c>
      <c r="I1336" s="207"/>
      <c r="J1336" s="203"/>
      <c r="K1336" s="203"/>
      <c r="L1336" s="208"/>
      <c r="M1336" s="209"/>
      <c r="N1336" s="210"/>
      <c r="O1336" s="210"/>
      <c r="P1336" s="210"/>
      <c r="Q1336" s="210"/>
      <c r="R1336" s="210"/>
      <c r="S1336" s="210"/>
      <c r="T1336" s="211"/>
      <c r="AT1336" s="212" t="s">
        <v>234</v>
      </c>
      <c r="AU1336" s="212" t="s">
        <v>82</v>
      </c>
      <c r="AV1336" s="13" t="s">
        <v>82</v>
      </c>
      <c r="AW1336" s="13" t="s">
        <v>33</v>
      </c>
      <c r="AX1336" s="13" t="s">
        <v>72</v>
      </c>
      <c r="AY1336" s="212" t="s">
        <v>221</v>
      </c>
    </row>
    <row r="1337" spans="1:65" s="15" customFormat="1">
      <c r="B1337" s="223"/>
      <c r="C1337" s="224"/>
      <c r="D1337" s="195" t="s">
        <v>234</v>
      </c>
      <c r="E1337" s="225" t="s">
        <v>19</v>
      </c>
      <c r="F1337" s="226" t="s">
        <v>243</v>
      </c>
      <c r="G1337" s="224"/>
      <c r="H1337" s="227">
        <v>49.100999999999999</v>
      </c>
      <c r="I1337" s="228"/>
      <c r="J1337" s="224"/>
      <c r="K1337" s="224"/>
      <c r="L1337" s="229"/>
      <c r="M1337" s="230"/>
      <c r="N1337" s="231"/>
      <c r="O1337" s="231"/>
      <c r="P1337" s="231"/>
      <c r="Q1337" s="231"/>
      <c r="R1337" s="231"/>
      <c r="S1337" s="231"/>
      <c r="T1337" s="232"/>
      <c r="AT1337" s="233" t="s">
        <v>234</v>
      </c>
      <c r="AU1337" s="233" t="s">
        <v>82</v>
      </c>
      <c r="AV1337" s="15" t="s">
        <v>228</v>
      </c>
      <c r="AW1337" s="15" t="s">
        <v>33</v>
      </c>
      <c r="AX1337" s="15" t="s">
        <v>80</v>
      </c>
      <c r="AY1337" s="233" t="s">
        <v>221</v>
      </c>
    </row>
    <row r="1338" spans="1:65" s="2" customFormat="1" ht="16.5" customHeight="1">
      <c r="A1338" s="37"/>
      <c r="B1338" s="38"/>
      <c r="C1338" s="182" t="s">
        <v>1752</v>
      </c>
      <c r="D1338" s="182" t="s">
        <v>223</v>
      </c>
      <c r="E1338" s="183" t="s">
        <v>1753</v>
      </c>
      <c r="F1338" s="184" t="s">
        <v>1754</v>
      </c>
      <c r="G1338" s="185" t="s">
        <v>226</v>
      </c>
      <c r="H1338" s="186">
        <v>75.555000000000007</v>
      </c>
      <c r="I1338" s="187"/>
      <c r="J1338" s="188">
        <f>ROUND(I1338*H1338,2)</f>
        <v>0</v>
      </c>
      <c r="K1338" s="184" t="s">
        <v>227</v>
      </c>
      <c r="L1338" s="42"/>
      <c r="M1338" s="189" t="s">
        <v>19</v>
      </c>
      <c r="N1338" s="190" t="s">
        <v>43</v>
      </c>
      <c r="O1338" s="67"/>
      <c r="P1338" s="191">
        <f>O1338*H1338</f>
        <v>0</v>
      </c>
      <c r="Q1338" s="191">
        <v>4.4999999999999997E-3</v>
      </c>
      <c r="R1338" s="191">
        <f>Q1338*H1338</f>
        <v>0.33999750000000001</v>
      </c>
      <c r="S1338" s="191">
        <v>0</v>
      </c>
      <c r="T1338" s="192">
        <f>S1338*H1338</f>
        <v>0</v>
      </c>
      <c r="U1338" s="37"/>
      <c r="V1338" s="37"/>
      <c r="W1338" s="37"/>
      <c r="X1338" s="37"/>
      <c r="Y1338" s="37"/>
      <c r="Z1338" s="37"/>
      <c r="AA1338" s="37"/>
      <c r="AB1338" s="37"/>
      <c r="AC1338" s="37"/>
      <c r="AD1338" s="37"/>
      <c r="AE1338" s="37"/>
      <c r="AR1338" s="193" t="s">
        <v>341</v>
      </c>
      <c r="AT1338" s="193" t="s">
        <v>223</v>
      </c>
      <c r="AU1338" s="193" t="s">
        <v>82</v>
      </c>
      <c r="AY1338" s="20" t="s">
        <v>221</v>
      </c>
      <c r="BE1338" s="194">
        <f>IF(N1338="základní",J1338,0)</f>
        <v>0</v>
      </c>
      <c r="BF1338" s="194">
        <f>IF(N1338="snížená",J1338,0)</f>
        <v>0</v>
      </c>
      <c r="BG1338" s="194">
        <f>IF(N1338="zákl. přenesená",J1338,0)</f>
        <v>0</v>
      </c>
      <c r="BH1338" s="194">
        <f>IF(N1338="sníž. přenesená",J1338,0)</f>
        <v>0</v>
      </c>
      <c r="BI1338" s="194">
        <f>IF(N1338="nulová",J1338,0)</f>
        <v>0</v>
      </c>
      <c r="BJ1338" s="20" t="s">
        <v>80</v>
      </c>
      <c r="BK1338" s="194">
        <f>ROUND(I1338*H1338,2)</f>
        <v>0</v>
      </c>
      <c r="BL1338" s="20" t="s">
        <v>341</v>
      </c>
      <c r="BM1338" s="193" t="s">
        <v>1755</v>
      </c>
    </row>
    <row r="1339" spans="1:65" s="2" customFormat="1" ht="19.5">
      <c r="A1339" s="37"/>
      <c r="B1339" s="38"/>
      <c r="C1339" s="39"/>
      <c r="D1339" s="195" t="s">
        <v>230</v>
      </c>
      <c r="E1339" s="39"/>
      <c r="F1339" s="196" t="s">
        <v>1756</v>
      </c>
      <c r="G1339" s="39"/>
      <c r="H1339" s="39"/>
      <c r="I1339" s="197"/>
      <c r="J1339" s="39"/>
      <c r="K1339" s="39"/>
      <c r="L1339" s="42"/>
      <c r="M1339" s="198"/>
      <c r="N1339" s="199"/>
      <c r="O1339" s="67"/>
      <c r="P1339" s="67"/>
      <c r="Q1339" s="67"/>
      <c r="R1339" s="67"/>
      <c r="S1339" s="67"/>
      <c r="T1339" s="68"/>
      <c r="U1339" s="37"/>
      <c r="V1339" s="37"/>
      <c r="W1339" s="37"/>
      <c r="X1339" s="37"/>
      <c r="Y1339" s="37"/>
      <c r="Z1339" s="37"/>
      <c r="AA1339" s="37"/>
      <c r="AB1339" s="37"/>
      <c r="AC1339" s="37"/>
      <c r="AD1339" s="37"/>
      <c r="AE1339" s="37"/>
      <c r="AT1339" s="20" t="s">
        <v>230</v>
      </c>
      <c r="AU1339" s="20" t="s">
        <v>82</v>
      </c>
    </row>
    <row r="1340" spans="1:65" s="2" customFormat="1">
      <c r="A1340" s="37"/>
      <c r="B1340" s="38"/>
      <c r="C1340" s="39"/>
      <c r="D1340" s="200" t="s">
        <v>232</v>
      </c>
      <c r="E1340" s="39"/>
      <c r="F1340" s="201" t="s">
        <v>1757</v>
      </c>
      <c r="G1340" s="39"/>
      <c r="H1340" s="39"/>
      <c r="I1340" s="197"/>
      <c r="J1340" s="39"/>
      <c r="K1340" s="39"/>
      <c r="L1340" s="42"/>
      <c r="M1340" s="198"/>
      <c r="N1340" s="199"/>
      <c r="O1340" s="67"/>
      <c r="P1340" s="67"/>
      <c r="Q1340" s="67"/>
      <c r="R1340" s="67"/>
      <c r="S1340" s="67"/>
      <c r="T1340" s="68"/>
      <c r="U1340" s="37"/>
      <c r="V1340" s="37"/>
      <c r="W1340" s="37"/>
      <c r="X1340" s="37"/>
      <c r="Y1340" s="37"/>
      <c r="Z1340" s="37"/>
      <c r="AA1340" s="37"/>
      <c r="AB1340" s="37"/>
      <c r="AC1340" s="37"/>
      <c r="AD1340" s="37"/>
      <c r="AE1340" s="37"/>
      <c r="AT1340" s="20" t="s">
        <v>232</v>
      </c>
      <c r="AU1340" s="20" t="s">
        <v>82</v>
      </c>
    </row>
    <row r="1341" spans="1:65" s="13" customFormat="1">
      <c r="B1341" s="202"/>
      <c r="C1341" s="203"/>
      <c r="D1341" s="195" t="s">
        <v>234</v>
      </c>
      <c r="E1341" s="204" t="s">
        <v>19</v>
      </c>
      <c r="F1341" s="205" t="s">
        <v>133</v>
      </c>
      <c r="G1341" s="203"/>
      <c r="H1341" s="206">
        <v>75.555000000000007</v>
      </c>
      <c r="I1341" s="207"/>
      <c r="J1341" s="203"/>
      <c r="K1341" s="203"/>
      <c r="L1341" s="208"/>
      <c r="M1341" s="209"/>
      <c r="N1341" s="210"/>
      <c r="O1341" s="210"/>
      <c r="P1341" s="210"/>
      <c r="Q1341" s="210"/>
      <c r="R1341" s="210"/>
      <c r="S1341" s="210"/>
      <c r="T1341" s="211"/>
      <c r="AT1341" s="212" t="s">
        <v>234</v>
      </c>
      <c r="AU1341" s="212" t="s">
        <v>82</v>
      </c>
      <c r="AV1341" s="13" t="s">
        <v>82</v>
      </c>
      <c r="AW1341" s="13" t="s">
        <v>33</v>
      </c>
      <c r="AX1341" s="13" t="s">
        <v>72</v>
      </c>
      <c r="AY1341" s="212" t="s">
        <v>221</v>
      </c>
    </row>
    <row r="1342" spans="1:65" s="15" customFormat="1">
      <c r="B1342" s="223"/>
      <c r="C1342" s="224"/>
      <c r="D1342" s="195" t="s">
        <v>234</v>
      </c>
      <c r="E1342" s="225" t="s">
        <v>19</v>
      </c>
      <c r="F1342" s="226" t="s">
        <v>243</v>
      </c>
      <c r="G1342" s="224"/>
      <c r="H1342" s="227">
        <v>75.555000000000007</v>
      </c>
      <c r="I1342" s="228"/>
      <c r="J1342" s="224"/>
      <c r="K1342" s="224"/>
      <c r="L1342" s="229"/>
      <c r="M1342" s="230"/>
      <c r="N1342" s="231"/>
      <c r="O1342" s="231"/>
      <c r="P1342" s="231"/>
      <c r="Q1342" s="231"/>
      <c r="R1342" s="231"/>
      <c r="S1342" s="231"/>
      <c r="T1342" s="232"/>
      <c r="AT1342" s="233" t="s">
        <v>234</v>
      </c>
      <c r="AU1342" s="233" t="s">
        <v>82</v>
      </c>
      <c r="AV1342" s="15" t="s">
        <v>228</v>
      </c>
      <c r="AW1342" s="15" t="s">
        <v>33</v>
      </c>
      <c r="AX1342" s="15" t="s">
        <v>80</v>
      </c>
      <c r="AY1342" s="233" t="s">
        <v>221</v>
      </c>
    </row>
    <row r="1343" spans="1:65" s="2" customFormat="1" ht="33" customHeight="1">
      <c r="A1343" s="37"/>
      <c r="B1343" s="38"/>
      <c r="C1343" s="182" t="s">
        <v>1758</v>
      </c>
      <c r="D1343" s="182" t="s">
        <v>223</v>
      </c>
      <c r="E1343" s="183" t="s">
        <v>1759</v>
      </c>
      <c r="F1343" s="184" t="s">
        <v>1760</v>
      </c>
      <c r="G1343" s="185" t="s">
        <v>226</v>
      </c>
      <c r="H1343" s="186">
        <v>75.040000000000006</v>
      </c>
      <c r="I1343" s="187"/>
      <c r="J1343" s="188">
        <f>ROUND(I1343*H1343,2)</f>
        <v>0</v>
      </c>
      <c r="K1343" s="184" t="s">
        <v>227</v>
      </c>
      <c r="L1343" s="42"/>
      <c r="M1343" s="189" t="s">
        <v>19</v>
      </c>
      <c r="N1343" s="190" t="s">
        <v>43</v>
      </c>
      <c r="O1343" s="67"/>
      <c r="P1343" s="191">
        <f>O1343*H1343</f>
        <v>0</v>
      </c>
      <c r="Q1343" s="191">
        <v>5.3039999999999997E-3</v>
      </c>
      <c r="R1343" s="191">
        <f>Q1343*H1343</f>
        <v>0.39801216</v>
      </c>
      <c r="S1343" s="191">
        <v>0</v>
      </c>
      <c r="T1343" s="192">
        <f>S1343*H1343</f>
        <v>0</v>
      </c>
      <c r="U1343" s="37"/>
      <c r="V1343" s="37"/>
      <c r="W1343" s="37"/>
      <c r="X1343" s="37"/>
      <c r="Y1343" s="37"/>
      <c r="Z1343" s="37"/>
      <c r="AA1343" s="37"/>
      <c r="AB1343" s="37"/>
      <c r="AC1343" s="37"/>
      <c r="AD1343" s="37"/>
      <c r="AE1343" s="37"/>
      <c r="AR1343" s="193" t="s">
        <v>341</v>
      </c>
      <c r="AT1343" s="193" t="s">
        <v>223</v>
      </c>
      <c r="AU1343" s="193" t="s">
        <v>82</v>
      </c>
      <c r="AY1343" s="20" t="s">
        <v>221</v>
      </c>
      <c r="BE1343" s="194">
        <f>IF(N1343="základní",J1343,0)</f>
        <v>0</v>
      </c>
      <c r="BF1343" s="194">
        <f>IF(N1343="snížená",J1343,0)</f>
        <v>0</v>
      </c>
      <c r="BG1343" s="194">
        <f>IF(N1343="zákl. přenesená",J1343,0)</f>
        <v>0</v>
      </c>
      <c r="BH1343" s="194">
        <f>IF(N1343="sníž. přenesená",J1343,0)</f>
        <v>0</v>
      </c>
      <c r="BI1343" s="194">
        <f>IF(N1343="nulová",J1343,0)</f>
        <v>0</v>
      </c>
      <c r="BJ1343" s="20" t="s">
        <v>80</v>
      </c>
      <c r="BK1343" s="194">
        <f>ROUND(I1343*H1343,2)</f>
        <v>0</v>
      </c>
      <c r="BL1343" s="20" t="s">
        <v>341</v>
      </c>
      <c r="BM1343" s="193" t="s">
        <v>1761</v>
      </c>
    </row>
    <row r="1344" spans="1:65" s="2" customFormat="1" ht="19.5">
      <c r="A1344" s="37"/>
      <c r="B1344" s="38"/>
      <c r="C1344" s="39"/>
      <c r="D1344" s="195" t="s">
        <v>230</v>
      </c>
      <c r="E1344" s="39"/>
      <c r="F1344" s="196" t="s">
        <v>1762</v>
      </c>
      <c r="G1344" s="39"/>
      <c r="H1344" s="39"/>
      <c r="I1344" s="197"/>
      <c r="J1344" s="39"/>
      <c r="K1344" s="39"/>
      <c r="L1344" s="42"/>
      <c r="M1344" s="198"/>
      <c r="N1344" s="199"/>
      <c r="O1344" s="67"/>
      <c r="P1344" s="67"/>
      <c r="Q1344" s="67"/>
      <c r="R1344" s="67"/>
      <c r="S1344" s="67"/>
      <c r="T1344" s="68"/>
      <c r="U1344" s="37"/>
      <c r="V1344" s="37"/>
      <c r="W1344" s="37"/>
      <c r="X1344" s="37"/>
      <c r="Y1344" s="37"/>
      <c r="Z1344" s="37"/>
      <c r="AA1344" s="37"/>
      <c r="AB1344" s="37"/>
      <c r="AC1344" s="37"/>
      <c r="AD1344" s="37"/>
      <c r="AE1344" s="37"/>
      <c r="AT1344" s="20" t="s">
        <v>230</v>
      </c>
      <c r="AU1344" s="20" t="s">
        <v>82</v>
      </c>
    </row>
    <row r="1345" spans="1:65" s="2" customFormat="1">
      <c r="A1345" s="37"/>
      <c r="B1345" s="38"/>
      <c r="C1345" s="39"/>
      <c r="D1345" s="200" t="s">
        <v>232</v>
      </c>
      <c r="E1345" s="39"/>
      <c r="F1345" s="201" t="s">
        <v>1763</v>
      </c>
      <c r="G1345" s="39"/>
      <c r="H1345" s="39"/>
      <c r="I1345" s="197"/>
      <c r="J1345" s="39"/>
      <c r="K1345" s="39"/>
      <c r="L1345" s="42"/>
      <c r="M1345" s="198"/>
      <c r="N1345" s="199"/>
      <c r="O1345" s="67"/>
      <c r="P1345" s="67"/>
      <c r="Q1345" s="67"/>
      <c r="R1345" s="67"/>
      <c r="S1345" s="67"/>
      <c r="T1345" s="68"/>
      <c r="U1345" s="37"/>
      <c r="V1345" s="37"/>
      <c r="W1345" s="37"/>
      <c r="X1345" s="37"/>
      <c r="Y1345" s="37"/>
      <c r="Z1345" s="37"/>
      <c r="AA1345" s="37"/>
      <c r="AB1345" s="37"/>
      <c r="AC1345" s="37"/>
      <c r="AD1345" s="37"/>
      <c r="AE1345" s="37"/>
      <c r="AT1345" s="20" t="s">
        <v>232</v>
      </c>
      <c r="AU1345" s="20" t="s">
        <v>82</v>
      </c>
    </row>
    <row r="1346" spans="1:65" s="13" customFormat="1">
      <c r="B1346" s="202"/>
      <c r="C1346" s="203"/>
      <c r="D1346" s="195" t="s">
        <v>234</v>
      </c>
      <c r="E1346" s="204" t="s">
        <v>19</v>
      </c>
      <c r="F1346" s="205" t="s">
        <v>133</v>
      </c>
      <c r="G1346" s="203"/>
      <c r="H1346" s="206">
        <v>75.555000000000007</v>
      </c>
      <c r="I1346" s="207"/>
      <c r="J1346" s="203"/>
      <c r="K1346" s="203"/>
      <c r="L1346" s="208"/>
      <c r="M1346" s="209"/>
      <c r="N1346" s="210"/>
      <c r="O1346" s="210"/>
      <c r="P1346" s="210"/>
      <c r="Q1346" s="210"/>
      <c r="R1346" s="210"/>
      <c r="S1346" s="210"/>
      <c r="T1346" s="211"/>
      <c r="AT1346" s="212" t="s">
        <v>234</v>
      </c>
      <c r="AU1346" s="212" t="s">
        <v>82</v>
      </c>
      <c r="AV1346" s="13" t="s">
        <v>82</v>
      </c>
      <c r="AW1346" s="13" t="s">
        <v>33</v>
      </c>
      <c r="AX1346" s="13" t="s">
        <v>72</v>
      </c>
      <c r="AY1346" s="212" t="s">
        <v>221</v>
      </c>
    </row>
    <row r="1347" spans="1:65" s="14" customFormat="1">
      <c r="B1347" s="213"/>
      <c r="C1347" s="214"/>
      <c r="D1347" s="195" t="s">
        <v>234</v>
      </c>
      <c r="E1347" s="215" t="s">
        <v>19</v>
      </c>
      <c r="F1347" s="216" t="s">
        <v>1744</v>
      </c>
      <c r="G1347" s="214"/>
      <c r="H1347" s="215" t="s">
        <v>19</v>
      </c>
      <c r="I1347" s="217"/>
      <c r="J1347" s="214"/>
      <c r="K1347" s="214"/>
      <c r="L1347" s="218"/>
      <c r="M1347" s="219"/>
      <c r="N1347" s="220"/>
      <c r="O1347" s="220"/>
      <c r="P1347" s="220"/>
      <c r="Q1347" s="220"/>
      <c r="R1347" s="220"/>
      <c r="S1347" s="220"/>
      <c r="T1347" s="221"/>
      <c r="AT1347" s="222" t="s">
        <v>234</v>
      </c>
      <c r="AU1347" s="222" t="s">
        <v>82</v>
      </c>
      <c r="AV1347" s="14" t="s">
        <v>80</v>
      </c>
      <c r="AW1347" s="14" t="s">
        <v>33</v>
      </c>
      <c r="AX1347" s="14" t="s">
        <v>72</v>
      </c>
      <c r="AY1347" s="222" t="s">
        <v>221</v>
      </c>
    </row>
    <row r="1348" spans="1:65" s="13" customFormat="1">
      <c r="B1348" s="202"/>
      <c r="C1348" s="203"/>
      <c r="D1348" s="195" t="s">
        <v>234</v>
      </c>
      <c r="E1348" s="204" t="s">
        <v>19</v>
      </c>
      <c r="F1348" s="205" t="s">
        <v>1764</v>
      </c>
      <c r="G1348" s="203"/>
      <c r="H1348" s="206">
        <v>-0.51500000000000001</v>
      </c>
      <c r="I1348" s="207"/>
      <c r="J1348" s="203"/>
      <c r="K1348" s="203"/>
      <c r="L1348" s="208"/>
      <c r="M1348" s="209"/>
      <c r="N1348" s="210"/>
      <c r="O1348" s="210"/>
      <c r="P1348" s="210"/>
      <c r="Q1348" s="210"/>
      <c r="R1348" s="210"/>
      <c r="S1348" s="210"/>
      <c r="T1348" s="211"/>
      <c r="AT1348" s="212" t="s">
        <v>234</v>
      </c>
      <c r="AU1348" s="212" t="s">
        <v>82</v>
      </c>
      <c r="AV1348" s="13" t="s">
        <v>82</v>
      </c>
      <c r="AW1348" s="13" t="s">
        <v>33</v>
      </c>
      <c r="AX1348" s="13" t="s">
        <v>72</v>
      </c>
      <c r="AY1348" s="212" t="s">
        <v>221</v>
      </c>
    </row>
    <row r="1349" spans="1:65" s="15" customFormat="1">
      <c r="B1349" s="223"/>
      <c r="C1349" s="224"/>
      <c r="D1349" s="195" t="s">
        <v>234</v>
      </c>
      <c r="E1349" s="225" t="s">
        <v>19</v>
      </c>
      <c r="F1349" s="226" t="s">
        <v>243</v>
      </c>
      <c r="G1349" s="224"/>
      <c r="H1349" s="227">
        <v>75.040000000000006</v>
      </c>
      <c r="I1349" s="228"/>
      <c r="J1349" s="224"/>
      <c r="K1349" s="224"/>
      <c r="L1349" s="229"/>
      <c r="M1349" s="230"/>
      <c r="N1349" s="231"/>
      <c r="O1349" s="231"/>
      <c r="P1349" s="231"/>
      <c r="Q1349" s="231"/>
      <c r="R1349" s="231"/>
      <c r="S1349" s="231"/>
      <c r="T1349" s="232"/>
      <c r="AT1349" s="233" t="s">
        <v>234</v>
      </c>
      <c r="AU1349" s="233" t="s">
        <v>82</v>
      </c>
      <c r="AV1349" s="15" t="s">
        <v>228</v>
      </c>
      <c r="AW1349" s="15" t="s">
        <v>33</v>
      </c>
      <c r="AX1349" s="15" t="s">
        <v>80</v>
      </c>
      <c r="AY1349" s="233" t="s">
        <v>221</v>
      </c>
    </row>
    <row r="1350" spans="1:65" s="2" customFormat="1" ht="24.2" customHeight="1">
      <c r="A1350" s="37"/>
      <c r="B1350" s="38"/>
      <c r="C1350" s="234" t="s">
        <v>1765</v>
      </c>
      <c r="D1350" s="234" t="s">
        <v>295</v>
      </c>
      <c r="E1350" s="235" t="s">
        <v>1766</v>
      </c>
      <c r="F1350" s="236" t="s">
        <v>1767</v>
      </c>
      <c r="G1350" s="237" t="s">
        <v>226</v>
      </c>
      <c r="H1350" s="238">
        <v>77.290999999999997</v>
      </c>
      <c r="I1350" s="239"/>
      <c r="J1350" s="240">
        <f>ROUND(I1350*H1350,2)</f>
        <v>0</v>
      </c>
      <c r="K1350" s="236" t="s">
        <v>227</v>
      </c>
      <c r="L1350" s="241"/>
      <c r="M1350" s="242" t="s">
        <v>19</v>
      </c>
      <c r="N1350" s="243" t="s">
        <v>43</v>
      </c>
      <c r="O1350" s="67"/>
      <c r="P1350" s="191">
        <f>O1350*H1350</f>
        <v>0</v>
      </c>
      <c r="Q1350" s="191">
        <v>1.112E-2</v>
      </c>
      <c r="R1350" s="191">
        <f>Q1350*H1350</f>
        <v>0.85947591999999995</v>
      </c>
      <c r="S1350" s="191">
        <v>0</v>
      </c>
      <c r="T1350" s="192">
        <f>S1350*H1350</f>
        <v>0</v>
      </c>
      <c r="U1350" s="37"/>
      <c r="V1350" s="37"/>
      <c r="W1350" s="37"/>
      <c r="X1350" s="37"/>
      <c r="Y1350" s="37"/>
      <c r="Z1350" s="37"/>
      <c r="AA1350" s="37"/>
      <c r="AB1350" s="37"/>
      <c r="AC1350" s="37"/>
      <c r="AD1350" s="37"/>
      <c r="AE1350" s="37"/>
      <c r="AR1350" s="193" t="s">
        <v>484</v>
      </c>
      <c r="AT1350" s="193" t="s">
        <v>295</v>
      </c>
      <c r="AU1350" s="193" t="s">
        <v>82</v>
      </c>
      <c r="AY1350" s="20" t="s">
        <v>221</v>
      </c>
      <c r="BE1350" s="194">
        <f>IF(N1350="základní",J1350,0)</f>
        <v>0</v>
      </c>
      <c r="BF1350" s="194">
        <f>IF(N1350="snížená",J1350,0)</f>
        <v>0</v>
      </c>
      <c r="BG1350" s="194">
        <f>IF(N1350="zákl. přenesená",J1350,0)</f>
        <v>0</v>
      </c>
      <c r="BH1350" s="194">
        <f>IF(N1350="sníž. přenesená",J1350,0)</f>
        <v>0</v>
      </c>
      <c r="BI1350" s="194">
        <f>IF(N1350="nulová",J1350,0)</f>
        <v>0</v>
      </c>
      <c r="BJ1350" s="20" t="s">
        <v>80</v>
      </c>
      <c r="BK1350" s="194">
        <f>ROUND(I1350*H1350,2)</f>
        <v>0</v>
      </c>
      <c r="BL1350" s="20" t="s">
        <v>341</v>
      </c>
      <c r="BM1350" s="193" t="s">
        <v>1768</v>
      </c>
    </row>
    <row r="1351" spans="1:65" s="2" customFormat="1" ht="19.5">
      <c r="A1351" s="37"/>
      <c r="B1351" s="38"/>
      <c r="C1351" s="39"/>
      <c r="D1351" s="195" t="s">
        <v>230</v>
      </c>
      <c r="E1351" s="39"/>
      <c r="F1351" s="196" t="s">
        <v>1767</v>
      </c>
      <c r="G1351" s="39"/>
      <c r="H1351" s="39"/>
      <c r="I1351" s="197"/>
      <c r="J1351" s="39"/>
      <c r="K1351" s="39"/>
      <c r="L1351" s="42"/>
      <c r="M1351" s="198"/>
      <c r="N1351" s="199"/>
      <c r="O1351" s="67"/>
      <c r="P1351" s="67"/>
      <c r="Q1351" s="67"/>
      <c r="R1351" s="67"/>
      <c r="S1351" s="67"/>
      <c r="T1351" s="68"/>
      <c r="U1351" s="37"/>
      <c r="V1351" s="37"/>
      <c r="W1351" s="37"/>
      <c r="X1351" s="37"/>
      <c r="Y1351" s="37"/>
      <c r="Z1351" s="37"/>
      <c r="AA1351" s="37"/>
      <c r="AB1351" s="37"/>
      <c r="AC1351" s="37"/>
      <c r="AD1351" s="37"/>
      <c r="AE1351" s="37"/>
      <c r="AT1351" s="20" t="s">
        <v>230</v>
      </c>
      <c r="AU1351" s="20" t="s">
        <v>82</v>
      </c>
    </row>
    <row r="1352" spans="1:65" s="13" customFormat="1">
      <c r="B1352" s="202"/>
      <c r="C1352" s="203"/>
      <c r="D1352" s="195" t="s">
        <v>234</v>
      </c>
      <c r="E1352" s="203"/>
      <c r="F1352" s="205" t="s">
        <v>1769</v>
      </c>
      <c r="G1352" s="203"/>
      <c r="H1352" s="206">
        <v>77.290999999999997</v>
      </c>
      <c r="I1352" s="207"/>
      <c r="J1352" s="203"/>
      <c r="K1352" s="203"/>
      <c r="L1352" s="208"/>
      <c r="M1352" s="209"/>
      <c r="N1352" s="210"/>
      <c r="O1352" s="210"/>
      <c r="P1352" s="210"/>
      <c r="Q1352" s="210"/>
      <c r="R1352" s="210"/>
      <c r="S1352" s="210"/>
      <c r="T1352" s="211"/>
      <c r="AT1352" s="212" t="s">
        <v>234</v>
      </c>
      <c r="AU1352" s="212" t="s">
        <v>82</v>
      </c>
      <c r="AV1352" s="13" t="s">
        <v>82</v>
      </c>
      <c r="AW1352" s="13" t="s">
        <v>4</v>
      </c>
      <c r="AX1352" s="13" t="s">
        <v>80</v>
      </c>
      <c r="AY1352" s="212" t="s">
        <v>221</v>
      </c>
    </row>
    <row r="1353" spans="1:65" s="2" customFormat="1" ht="16.5" customHeight="1">
      <c r="A1353" s="37"/>
      <c r="B1353" s="38"/>
      <c r="C1353" s="182" t="s">
        <v>1770</v>
      </c>
      <c r="D1353" s="182" t="s">
        <v>223</v>
      </c>
      <c r="E1353" s="183" t="s">
        <v>1771</v>
      </c>
      <c r="F1353" s="184" t="s">
        <v>1772</v>
      </c>
      <c r="G1353" s="185" t="s">
        <v>305</v>
      </c>
      <c r="H1353" s="186">
        <v>49.28</v>
      </c>
      <c r="I1353" s="187"/>
      <c r="J1353" s="188">
        <f>ROUND(I1353*H1353,2)</f>
        <v>0</v>
      </c>
      <c r="K1353" s="184" t="s">
        <v>227</v>
      </c>
      <c r="L1353" s="42"/>
      <c r="M1353" s="189" t="s">
        <v>19</v>
      </c>
      <c r="N1353" s="190" t="s">
        <v>43</v>
      </c>
      <c r="O1353" s="67"/>
      <c r="P1353" s="191">
        <f>O1353*H1353</f>
        <v>0</v>
      </c>
      <c r="Q1353" s="191">
        <v>3.0000000000000001E-5</v>
      </c>
      <c r="R1353" s="191">
        <f>Q1353*H1353</f>
        <v>1.4784000000000002E-3</v>
      </c>
      <c r="S1353" s="191">
        <v>0</v>
      </c>
      <c r="T1353" s="192">
        <f>S1353*H1353</f>
        <v>0</v>
      </c>
      <c r="U1353" s="37"/>
      <c r="V1353" s="37"/>
      <c r="W1353" s="37"/>
      <c r="X1353" s="37"/>
      <c r="Y1353" s="37"/>
      <c r="Z1353" s="37"/>
      <c r="AA1353" s="37"/>
      <c r="AB1353" s="37"/>
      <c r="AC1353" s="37"/>
      <c r="AD1353" s="37"/>
      <c r="AE1353" s="37"/>
      <c r="AR1353" s="193" t="s">
        <v>341</v>
      </c>
      <c r="AT1353" s="193" t="s">
        <v>223</v>
      </c>
      <c r="AU1353" s="193" t="s">
        <v>82</v>
      </c>
      <c r="AY1353" s="20" t="s">
        <v>221</v>
      </c>
      <c r="BE1353" s="194">
        <f>IF(N1353="základní",J1353,0)</f>
        <v>0</v>
      </c>
      <c r="BF1353" s="194">
        <f>IF(N1353="snížená",J1353,0)</f>
        <v>0</v>
      </c>
      <c r="BG1353" s="194">
        <f>IF(N1353="zákl. přenesená",J1353,0)</f>
        <v>0</v>
      </c>
      <c r="BH1353" s="194">
        <f>IF(N1353="sníž. přenesená",J1353,0)</f>
        <v>0</v>
      </c>
      <c r="BI1353" s="194">
        <f>IF(N1353="nulová",J1353,0)</f>
        <v>0</v>
      </c>
      <c r="BJ1353" s="20" t="s">
        <v>80</v>
      </c>
      <c r="BK1353" s="194">
        <f>ROUND(I1353*H1353,2)</f>
        <v>0</v>
      </c>
      <c r="BL1353" s="20" t="s">
        <v>341</v>
      </c>
      <c r="BM1353" s="193" t="s">
        <v>1773</v>
      </c>
    </row>
    <row r="1354" spans="1:65" s="2" customFormat="1">
      <c r="A1354" s="37"/>
      <c r="B1354" s="38"/>
      <c r="C1354" s="39"/>
      <c r="D1354" s="195" t="s">
        <v>230</v>
      </c>
      <c r="E1354" s="39"/>
      <c r="F1354" s="196" t="s">
        <v>1774</v>
      </c>
      <c r="G1354" s="39"/>
      <c r="H1354" s="39"/>
      <c r="I1354" s="197"/>
      <c r="J1354" s="39"/>
      <c r="K1354" s="39"/>
      <c r="L1354" s="42"/>
      <c r="M1354" s="198"/>
      <c r="N1354" s="199"/>
      <c r="O1354" s="67"/>
      <c r="P1354" s="67"/>
      <c r="Q1354" s="67"/>
      <c r="R1354" s="67"/>
      <c r="S1354" s="67"/>
      <c r="T1354" s="68"/>
      <c r="U1354" s="37"/>
      <c r="V1354" s="37"/>
      <c r="W1354" s="37"/>
      <c r="X1354" s="37"/>
      <c r="Y1354" s="37"/>
      <c r="Z1354" s="37"/>
      <c r="AA1354" s="37"/>
      <c r="AB1354" s="37"/>
      <c r="AC1354" s="37"/>
      <c r="AD1354" s="37"/>
      <c r="AE1354" s="37"/>
      <c r="AT1354" s="20" t="s">
        <v>230</v>
      </c>
      <c r="AU1354" s="20" t="s">
        <v>82</v>
      </c>
    </row>
    <row r="1355" spans="1:65" s="2" customFormat="1">
      <c r="A1355" s="37"/>
      <c r="B1355" s="38"/>
      <c r="C1355" s="39"/>
      <c r="D1355" s="200" t="s">
        <v>232</v>
      </c>
      <c r="E1355" s="39"/>
      <c r="F1355" s="201" t="s">
        <v>1775</v>
      </c>
      <c r="G1355" s="39"/>
      <c r="H1355" s="39"/>
      <c r="I1355" s="197"/>
      <c r="J1355" s="39"/>
      <c r="K1355" s="39"/>
      <c r="L1355" s="42"/>
      <c r="M1355" s="198"/>
      <c r="N1355" s="199"/>
      <c r="O1355" s="67"/>
      <c r="P1355" s="67"/>
      <c r="Q1355" s="67"/>
      <c r="R1355" s="67"/>
      <c r="S1355" s="67"/>
      <c r="T1355" s="68"/>
      <c r="U1355" s="37"/>
      <c r="V1355" s="37"/>
      <c r="W1355" s="37"/>
      <c r="X1355" s="37"/>
      <c r="Y1355" s="37"/>
      <c r="Z1355" s="37"/>
      <c r="AA1355" s="37"/>
      <c r="AB1355" s="37"/>
      <c r="AC1355" s="37"/>
      <c r="AD1355" s="37"/>
      <c r="AE1355" s="37"/>
      <c r="AT1355" s="20" t="s">
        <v>232</v>
      </c>
      <c r="AU1355" s="20" t="s">
        <v>82</v>
      </c>
    </row>
    <row r="1356" spans="1:65" s="14" customFormat="1">
      <c r="B1356" s="213"/>
      <c r="C1356" s="214"/>
      <c r="D1356" s="195" t="s">
        <v>234</v>
      </c>
      <c r="E1356" s="215" t="s">
        <v>19</v>
      </c>
      <c r="F1356" s="216" t="s">
        <v>414</v>
      </c>
      <c r="G1356" s="214"/>
      <c r="H1356" s="215" t="s">
        <v>19</v>
      </c>
      <c r="I1356" s="217"/>
      <c r="J1356" s="214"/>
      <c r="K1356" s="214"/>
      <c r="L1356" s="218"/>
      <c r="M1356" s="219"/>
      <c r="N1356" s="220"/>
      <c r="O1356" s="220"/>
      <c r="P1356" s="220"/>
      <c r="Q1356" s="220"/>
      <c r="R1356" s="220"/>
      <c r="S1356" s="220"/>
      <c r="T1356" s="221"/>
      <c r="AT1356" s="222" t="s">
        <v>234</v>
      </c>
      <c r="AU1356" s="222" t="s">
        <v>82</v>
      </c>
      <c r="AV1356" s="14" t="s">
        <v>80</v>
      </c>
      <c r="AW1356" s="14" t="s">
        <v>33</v>
      </c>
      <c r="AX1356" s="14" t="s">
        <v>72</v>
      </c>
      <c r="AY1356" s="222" t="s">
        <v>221</v>
      </c>
    </row>
    <row r="1357" spans="1:65" s="13" customFormat="1">
      <c r="B1357" s="202"/>
      <c r="C1357" s="203"/>
      <c r="D1357" s="195" t="s">
        <v>234</v>
      </c>
      <c r="E1357" s="204" t="s">
        <v>19</v>
      </c>
      <c r="F1357" s="205" t="s">
        <v>1776</v>
      </c>
      <c r="G1357" s="203"/>
      <c r="H1357" s="206">
        <v>8.1</v>
      </c>
      <c r="I1357" s="207"/>
      <c r="J1357" s="203"/>
      <c r="K1357" s="203"/>
      <c r="L1357" s="208"/>
      <c r="M1357" s="209"/>
      <c r="N1357" s="210"/>
      <c r="O1357" s="210"/>
      <c r="P1357" s="210"/>
      <c r="Q1357" s="210"/>
      <c r="R1357" s="210"/>
      <c r="S1357" s="210"/>
      <c r="T1357" s="211"/>
      <c r="AT1357" s="212" t="s">
        <v>234</v>
      </c>
      <c r="AU1357" s="212" t="s">
        <v>82</v>
      </c>
      <c r="AV1357" s="13" t="s">
        <v>82</v>
      </c>
      <c r="AW1357" s="13" t="s">
        <v>33</v>
      </c>
      <c r="AX1357" s="13" t="s">
        <v>72</v>
      </c>
      <c r="AY1357" s="212" t="s">
        <v>221</v>
      </c>
    </row>
    <row r="1358" spans="1:65" s="14" customFormat="1">
      <c r="B1358" s="213"/>
      <c r="C1358" s="214"/>
      <c r="D1358" s="195" t="s">
        <v>234</v>
      </c>
      <c r="E1358" s="215" t="s">
        <v>19</v>
      </c>
      <c r="F1358" s="216" t="s">
        <v>420</v>
      </c>
      <c r="G1358" s="214"/>
      <c r="H1358" s="215" t="s">
        <v>19</v>
      </c>
      <c r="I1358" s="217"/>
      <c r="J1358" s="214"/>
      <c r="K1358" s="214"/>
      <c r="L1358" s="218"/>
      <c r="M1358" s="219"/>
      <c r="N1358" s="220"/>
      <c r="O1358" s="220"/>
      <c r="P1358" s="220"/>
      <c r="Q1358" s="220"/>
      <c r="R1358" s="220"/>
      <c r="S1358" s="220"/>
      <c r="T1358" s="221"/>
      <c r="AT1358" s="222" t="s">
        <v>234</v>
      </c>
      <c r="AU1358" s="222" t="s">
        <v>82</v>
      </c>
      <c r="AV1358" s="14" t="s">
        <v>80</v>
      </c>
      <c r="AW1358" s="14" t="s">
        <v>33</v>
      </c>
      <c r="AX1358" s="14" t="s">
        <v>72</v>
      </c>
      <c r="AY1358" s="222" t="s">
        <v>221</v>
      </c>
    </row>
    <row r="1359" spans="1:65" s="13" customFormat="1">
      <c r="B1359" s="202"/>
      <c r="C1359" s="203"/>
      <c r="D1359" s="195" t="s">
        <v>234</v>
      </c>
      <c r="E1359" s="204" t="s">
        <v>19</v>
      </c>
      <c r="F1359" s="205" t="s">
        <v>1777</v>
      </c>
      <c r="G1359" s="203"/>
      <c r="H1359" s="206">
        <v>11.85</v>
      </c>
      <c r="I1359" s="207"/>
      <c r="J1359" s="203"/>
      <c r="K1359" s="203"/>
      <c r="L1359" s="208"/>
      <c r="M1359" s="209"/>
      <c r="N1359" s="210"/>
      <c r="O1359" s="210"/>
      <c r="P1359" s="210"/>
      <c r="Q1359" s="210"/>
      <c r="R1359" s="210"/>
      <c r="S1359" s="210"/>
      <c r="T1359" s="211"/>
      <c r="AT1359" s="212" t="s">
        <v>234</v>
      </c>
      <c r="AU1359" s="212" t="s">
        <v>82</v>
      </c>
      <c r="AV1359" s="13" t="s">
        <v>82</v>
      </c>
      <c r="AW1359" s="13" t="s">
        <v>33</v>
      </c>
      <c r="AX1359" s="13" t="s">
        <v>72</v>
      </c>
      <c r="AY1359" s="212" t="s">
        <v>221</v>
      </c>
    </row>
    <row r="1360" spans="1:65" s="14" customFormat="1">
      <c r="B1360" s="213"/>
      <c r="C1360" s="214"/>
      <c r="D1360" s="195" t="s">
        <v>234</v>
      </c>
      <c r="E1360" s="215" t="s">
        <v>19</v>
      </c>
      <c r="F1360" s="216" t="s">
        <v>423</v>
      </c>
      <c r="G1360" s="214"/>
      <c r="H1360" s="215" t="s">
        <v>19</v>
      </c>
      <c r="I1360" s="217"/>
      <c r="J1360" s="214"/>
      <c r="K1360" s="214"/>
      <c r="L1360" s="218"/>
      <c r="M1360" s="219"/>
      <c r="N1360" s="220"/>
      <c r="O1360" s="220"/>
      <c r="P1360" s="220"/>
      <c r="Q1360" s="220"/>
      <c r="R1360" s="220"/>
      <c r="S1360" s="220"/>
      <c r="T1360" s="221"/>
      <c r="AT1360" s="222" t="s">
        <v>234</v>
      </c>
      <c r="AU1360" s="222" t="s">
        <v>82</v>
      </c>
      <c r="AV1360" s="14" t="s">
        <v>80</v>
      </c>
      <c r="AW1360" s="14" t="s">
        <v>33</v>
      </c>
      <c r="AX1360" s="14" t="s">
        <v>72</v>
      </c>
      <c r="AY1360" s="222" t="s">
        <v>221</v>
      </c>
    </row>
    <row r="1361" spans="1:65" s="13" customFormat="1">
      <c r="B1361" s="202"/>
      <c r="C1361" s="203"/>
      <c r="D1361" s="195" t="s">
        <v>234</v>
      </c>
      <c r="E1361" s="204" t="s">
        <v>19</v>
      </c>
      <c r="F1361" s="205" t="s">
        <v>1777</v>
      </c>
      <c r="G1361" s="203"/>
      <c r="H1361" s="206">
        <v>11.85</v>
      </c>
      <c r="I1361" s="207"/>
      <c r="J1361" s="203"/>
      <c r="K1361" s="203"/>
      <c r="L1361" s="208"/>
      <c r="M1361" s="209"/>
      <c r="N1361" s="210"/>
      <c r="O1361" s="210"/>
      <c r="P1361" s="210"/>
      <c r="Q1361" s="210"/>
      <c r="R1361" s="210"/>
      <c r="S1361" s="210"/>
      <c r="T1361" s="211"/>
      <c r="AT1361" s="212" t="s">
        <v>234</v>
      </c>
      <c r="AU1361" s="212" t="s">
        <v>82</v>
      </c>
      <c r="AV1361" s="13" t="s">
        <v>82</v>
      </c>
      <c r="AW1361" s="13" t="s">
        <v>33</v>
      </c>
      <c r="AX1361" s="13" t="s">
        <v>72</v>
      </c>
      <c r="AY1361" s="212" t="s">
        <v>221</v>
      </c>
    </row>
    <row r="1362" spans="1:65" s="14" customFormat="1">
      <c r="B1362" s="213"/>
      <c r="C1362" s="214"/>
      <c r="D1362" s="195" t="s">
        <v>234</v>
      </c>
      <c r="E1362" s="215" t="s">
        <v>19</v>
      </c>
      <c r="F1362" s="216" t="s">
        <v>425</v>
      </c>
      <c r="G1362" s="214"/>
      <c r="H1362" s="215" t="s">
        <v>19</v>
      </c>
      <c r="I1362" s="217"/>
      <c r="J1362" s="214"/>
      <c r="K1362" s="214"/>
      <c r="L1362" s="218"/>
      <c r="M1362" s="219"/>
      <c r="N1362" s="220"/>
      <c r="O1362" s="220"/>
      <c r="P1362" s="220"/>
      <c r="Q1362" s="220"/>
      <c r="R1362" s="220"/>
      <c r="S1362" s="220"/>
      <c r="T1362" s="221"/>
      <c r="AT1362" s="222" t="s">
        <v>234</v>
      </c>
      <c r="AU1362" s="222" t="s">
        <v>82</v>
      </c>
      <c r="AV1362" s="14" t="s">
        <v>80</v>
      </c>
      <c r="AW1362" s="14" t="s">
        <v>33</v>
      </c>
      <c r="AX1362" s="14" t="s">
        <v>72</v>
      </c>
      <c r="AY1362" s="222" t="s">
        <v>221</v>
      </c>
    </row>
    <row r="1363" spans="1:65" s="13" customFormat="1">
      <c r="B1363" s="202"/>
      <c r="C1363" s="203"/>
      <c r="D1363" s="195" t="s">
        <v>234</v>
      </c>
      <c r="E1363" s="204" t="s">
        <v>19</v>
      </c>
      <c r="F1363" s="205" t="s">
        <v>1778</v>
      </c>
      <c r="G1363" s="203"/>
      <c r="H1363" s="206">
        <v>4.18</v>
      </c>
      <c r="I1363" s="207"/>
      <c r="J1363" s="203"/>
      <c r="K1363" s="203"/>
      <c r="L1363" s="208"/>
      <c r="M1363" s="209"/>
      <c r="N1363" s="210"/>
      <c r="O1363" s="210"/>
      <c r="P1363" s="210"/>
      <c r="Q1363" s="210"/>
      <c r="R1363" s="210"/>
      <c r="S1363" s="210"/>
      <c r="T1363" s="211"/>
      <c r="AT1363" s="212" t="s">
        <v>234</v>
      </c>
      <c r="AU1363" s="212" t="s">
        <v>82</v>
      </c>
      <c r="AV1363" s="13" t="s">
        <v>82</v>
      </c>
      <c r="AW1363" s="13" t="s">
        <v>33</v>
      </c>
      <c r="AX1363" s="13" t="s">
        <v>72</v>
      </c>
      <c r="AY1363" s="212" t="s">
        <v>221</v>
      </c>
    </row>
    <row r="1364" spans="1:65" s="14" customFormat="1">
      <c r="B1364" s="213"/>
      <c r="C1364" s="214"/>
      <c r="D1364" s="195" t="s">
        <v>234</v>
      </c>
      <c r="E1364" s="215" t="s">
        <v>19</v>
      </c>
      <c r="F1364" s="216" t="s">
        <v>429</v>
      </c>
      <c r="G1364" s="214"/>
      <c r="H1364" s="215" t="s">
        <v>19</v>
      </c>
      <c r="I1364" s="217"/>
      <c r="J1364" s="214"/>
      <c r="K1364" s="214"/>
      <c r="L1364" s="218"/>
      <c r="M1364" s="219"/>
      <c r="N1364" s="220"/>
      <c r="O1364" s="220"/>
      <c r="P1364" s="220"/>
      <c r="Q1364" s="220"/>
      <c r="R1364" s="220"/>
      <c r="S1364" s="220"/>
      <c r="T1364" s="221"/>
      <c r="AT1364" s="222" t="s">
        <v>234</v>
      </c>
      <c r="AU1364" s="222" t="s">
        <v>82</v>
      </c>
      <c r="AV1364" s="14" t="s">
        <v>80</v>
      </c>
      <c r="AW1364" s="14" t="s">
        <v>33</v>
      </c>
      <c r="AX1364" s="14" t="s">
        <v>72</v>
      </c>
      <c r="AY1364" s="222" t="s">
        <v>221</v>
      </c>
    </row>
    <row r="1365" spans="1:65" s="13" customFormat="1">
      <c r="B1365" s="202"/>
      <c r="C1365" s="203"/>
      <c r="D1365" s="195" t="s">
        <v>234</v>
      </c>
      <c r="E1365" s="204" t="s">
        <v>19</v>
      </c>
      <c r="F1365" s="205" t="s">
        <v>1779</v>
      </c>
      <c r="G1365" s="203"/>
      <c r="H1365" s="206">
        <v>13.3</v>
      </c>
      <c r="I1365" s="207"/>
      <c r="J1365" s="203"/>
      <c r="K1365" s="203"/>
      <c r="L1365" s="208"/>
      <c r="M1365" s="209"/>
      <c r="N1365" s="210"/>
      <c r="O1365" s="210"/>
      <c r="P1365" s="210"/>
      <c r="Q1365" s="210"/>
      <c r="R1365" s="210"/>
      <c r="S1365" s="210"/>
      <c r="T1365" s="211"/>
      <c r="AT1365" s="212" t="s">
        <v>234</v>
      </c>
      <c r="AU1365" s="212" t="s">
        <v>82</v>
      </c>
      <c r="AV1365" s="13" t="s">
        <v>82</v>
      </c>
      <c r="AW1365" s="13" t="s">
        <v>33</v>
      </c>
      <c r="AX1365" s="13" t="s">
        <v>72</v>
      </c>
      <c r="AY1365" s="212" t="s">
        <v>221</v>
      </c>
    </row>
    <row r="1366" spans="1:65" s="15" customFormat="1">
      <c r="B1366" s="223"/>
      <c r="C1366" s="224"/>
      <c r="D1366" s="195" t="s">
        <v>234</v>
      </c>
      <c r="E1366" s="225" t="s">
        <v>19</v>
      </c>
      <c r="F1366" s="226" t="s">
        <v>243</v>
      </c>
      <c r="G1366" s="224"/>
      <c r="H1366" s="227">
        <v>49.28</v>
      </c>
      <c r="I1366" s="228"/>
      <c r="J1366" s="224"/>
      <c r="K1366" s="224"/>
      <c r="L1366" s="229"/>
      <c r="M1366" s="230"/>
      <c r="N1366" s="231"/>
      <c r="O1366" s="231"/>
      <c r="P1366" s="231"/>
      <c r="Q1366" s="231"/>
      <c r="R1366" s="231"/>
      <c r="S1366" s="231"/>
      <c r="T1366" s="232"/>
      <c r="AT1366" s="233" t="s">
        <v>234</v>
      </c>
      <c r="AU1366" s="233" t="s">
        <v>82</v>
      </c>
      <c r="AV1366" s="15" t="s">
        <v>228</v>
      </c>
      <c r="AW1366" s="15" t="s">
        <v>33</v>
      </c>
      <c r="AX1366" s="15" t="s">
        <v>80</v>
      </c>
      <c r="AY1366" s="233" t="s">
        <v>221</v>
      </c>
    </row>
    <row r="1367" spans="1:65" s="2" customFormat="1" ht="24.2" customHeight="1">
      <c r="A1367" s="37"/>
      <c r="B1367" s="38"/>
      <c r="C1367" s="182" t="s">
        <v>1780</v>
      </c>
      <c r="D1367" s="182" t="s">
        <v>223</v>
      </c>
      <c r="E1367" s="183" t="s">
        <v>1781</v>
      </c>
      <c r="F1367" s="184" t="s">
        <v>1782</v>
      </c>
      <c r="G1367" s="185" t="s">
        <v>305</v>
      </c>
      <c r="H1367" s="186">
        <v>2.34</v>
      </c>
      <c r="I1367" s="187"/>
      <c r="J1367" s="188">
        <f>ROUND(I1367*H1367,2)</f>
        <v>0</v>
      </c>
      <c r="K1367" s="184" t="s">
        <v>227</v>
      </c>
      <c r="L1367" s="42"/>
      <c r="M1367" s="189" t="s">
        <v>19</v>
      </c>
      <c r="N1367" s="190" t="s">
        <v>43</v>
      </c>
      <c r="O1367" s="67"/>
      <c r="P1367" s="191">
        <f>O1367*H1367</f>
        <v>0</v>
      </c>
      <c r="Q1367" s="191">
        <v>9.7999999999999997E-4</v>
      </c>
      <c r="R1367" s="191">
        <f>Q1367*H1367</f>
        <v>2.2931999999999996E-3</v>
      </c>
      <c r="S1367" s="191">
        <v>0</v>
      </c>
      <c r="T1367" s="192">
        <f>S1367*H1367</f>
        <v>0</v>
      </c>
      <c r="U1367" s="37"/>
      <c r="V1367" s="37"/>
      <c r="W1367" s="37"/>
      <c r="X1367" s="37"/>
      <c r="Y1367" s="37"/>
      <c r="Z1367" s="37"/>
      <c r="AA1367" s="37"/>
      <c r="AB1367" s="37"/>
      <c r="AC1367" s="37"/>
      <c r="AD1367" s="37"/>
      <c r="AE1367" s="37"/>
      <c r="AR1367" s="193" t="s">
        <v>341</v>
      </c>
      <c r="AT1367" s="193" t="s">
        <v>223</v>
      </c>
      <c r="AU1367" s="193" t="s">
        <v>82</v>
      </c>
      <c r="AY1367" s="20" t="s">
        <v>221</v>
      </c>
      <c r="BE1367" s="194">
        <f>IF(N1367="základní",J1367,0)</f>
        <v>0</v>
      </c>
      <c r="BF1367" s="194">
        <f>IF(N1367="snížená",J1367,0)</f>
        <v>0</v>
      </c>
      <c r="BG1367" s="194">
        <f>IF(N1367="zákl. přenesená",J1367,0)</f>
        <v>0</v>
      </c>
      <c r="BH1367" s="194">
        <f>IF(N1367="sníž. přenesená",J1367,0)</f>
        <v>0</v>
      </c>
      <c r="BI1367" s="194">
        <f>IF(N1367="nulová",J1367,0)</f>
        <v>0</v>
      </c>
      <c r="BJ1367" s="20" t="s">
        <v>80</v>
      </c>
      <c r="BK1367" s="194">
        <f>ROUND(I1367*H1367,2)</f>
        <v>0</v>
      </c>
      <c r="BL1367" s="20" t="s">
        <v>341</v>
      </c>
      <c r="BM1367" s="193" t="s">
        <v>1783</v>
      </c>
    </row>
    <row r="1368" spans="1:65" s="2" customFormat="1" ht="19.5">
      <c r="A1368" s="37"/>
      <c r="B1368" s="38"/>
      <c r="C1368" s="39"/>
      <c r="D1368" s="195" t="s">
        <v>230</v>
      </c>
      <c r="E1368" s="39"/>
      <c r="F1368" s="196" t="s">
        <v>1784</v>
      </c>
      <c r="G1368" s="39"/>
      <c r="H1368" s="39"/>
      <c r="I1368" s="197"/>
      <c r="J1368" s="39"/>
      <c r="K1368" s="39"/>
      <c r="L1368" s="42"/>
      <c r="M1368" s="198"/>
      <c r="N1368" s="199"/>
      <c r="O1368" s="67"/>
      <c r="P1368" s="67"/>
      <c r="Q1368" s="67"/>
      <c r="R1368" s="67"/>
      <c r="S1368" s="67"/>
      <c r="T1368" s="68"/>
      <c r="U1368" s="37"/>
      <c r="V1368" s="37"/>
      <c r="W1368" s="37"/>
      <c r="X1368" s="37"/>
      <c r="Y1368" s="37"/>
      <c r="Z1368" s="37"/>
      <c r="AA1368" s="37"/>
      <c r="AB1368" s="37"/>
      <c r="AC1368" s="37"/>
      <c r="AD1368" s="37"/>
      <c r="AE1368" s="37"/>
      <c r="AT1368" s="20" t="s">
        <v>230</v>
      </c>
      <c r="AU1368" s="20" t="s">
        <v>82</v>
      </c>
    </row>
    <row r="1369" spans="1:65" s="2" customFormat="1">
      <c r="A1369" s="37"/>
      <c r="B1369" s="38"/>
      <c r="C1369" s="39"/>
      <c r="D1369" s="200" t="s">
        <v>232</v>
      </c>
      <c r="E1369" s="39"/>
      <c r="F1369" s="201" t="s">
        <v>1785</v>
      </c>
      <c r="G1369" s="39"/>
      <c r="H1369" s="39"/>
      <c r="I1369" s="197"/>
      <c r="J1369" s="39"/>
      <c r="K1369" s="39"/>
      <c r="L1369" s="42"/>
      <c r="M1369" s="198"/>
      <c r="N1369" s="199"/>
      <c r="O1369" s="67"/>
      <c r="P1369" s="67"/>
      <c r="Q1369" s="67"/>
      <c r="R1369" s="67"/>
      <c r="S1369" s="67"/>
      <c r="T1369" s="68"/>
      <c r="U1369" s="37"/>
      <c r="V1369" s="37"/>
      <c r="W1369" s="37"/>
      <c r="X1369" s="37"/>
      <c r="Y1369" s="37"/>
      <c r="Z1369" s="37"/>
      <c r="AA1369" s="37"/>
      <c r="AB1369" s="37"/>
      <c r="AC1369" s="37"/>
      <c r="AD1369" s="37"/>
      <c r="AE1369" s="37"/>
      <c r="AT1369" s="20" t="s">
        <v>232</v>
      </c>
      <c r="AU1369" s="20" t="s">
        <v>82</v>
      </c>
    </row>
    <row r="1370" spans="1:65" s="13" customFormat="1">
      <c r="B1370" s="202"/>
      <c r="C1370" s="203"/>
      <c r="D1370" s="195" t="s">
        <v>234</v>
      </c>
      <c r="E1370" s="204" t="s">
        <v>19</v>
      </c>
      <c r="F1370" s="205" t="s">
        <v>1786</v>
      </c>
      <c r="G1370" s="203"/>
      <c r="H1370" s="206">
        <v>2.34</v>
      </c>
      <c r="I1370" s="207"/>
      <c r="J1370" s="203"/>
      <c r="K1370" s="203"/>
      <c r="L1370" s="208"/>
      <c r="M1370" s="209"/>
      <c r="N1370" s="210"/>
      <c r="O1370" s="210"/>
      <c r="P1370" s="210"/>
      <c r="Q1370" s="210"/>
      <c r="R1370" s="210"/>
      <c r="S1370" s="210"/>
      <c r="T1370" s="211"/>
      <c r="AT1370" s="212" t="s">
        <v>234</v>
      </c>
      <c r="AU1370" s="212" t="s">
        <v>82</v>
      </c>
      <c r="AV1370" s="13" t="s">
        <v>82</v>
      </c>
      <c r="AW1370" s="13" t="s">
        <v>33</v>
      </c>
      <c r="AX1370" s="13" t="s">
        <v>72</v>
      </c>
      <c r="AY1370" s="212" t="s">
        <v>221</v>
      </c>
    </row>
    <row r="1371" spans="1:65" s="15" customFormat="1">
      <c r="B1371" s="223"/>
      <c r="C1371" s="224"/>
      <c r="D1371" s="195" t="s">
        <v>234</v>
      </c>
      <c r="E1371" s="225" t="s">
        <v>19</v>
      </c>
      <c r="F1371" s="226" t="s">
        <v>243</v>
      </c>
      <c r="G1371" s="224"/>
      <c r="H1371" s="227">
        <v>2.34</v>
      </c>
      <c r="I1371" s="228"/>
      <c r="J1371" s="224"/>
      <c r="K1371" s="224"/>
      <c r="L1371" s="229"/>
      <c r="M1371" s="230"/>
      <c r="N1371" s="231"/>
      <c r="O1371" s="231"/>
      <c r="P1371" s="231"/>
      <c r="Q1371" s="231"/>
      <c r="R1371" s="231"/>
      <c r="S1371" s="231"/>
      <c r="T1371" s="232"/>
      <c r="AT1371" s="233" t="s">
        <v>234</v>
      </c>
      <c r="AU1371" s="233" t="s">
        <v>82</v>
      </c>
      <c r="AV1371" s="15" t="s">
        <v>228</v>
      </c>
      <c r="AW1371" s="15" t="s">
        <v>33</v>
      </c>
      <c r="AX1371" s="15" t="s">
        <v>80</v>
      </c>
      <c r="AY1371" s="233" t="s">
        <v>221</v>
      </c>
    </row>
    <row r="1372" spans="1:65" s="2" customFormat="1" ht="24.2" customHeight="1">
      <c r="A1372" s="37"/>
      <c r="B1372" s="38"/>
      <c r="C1372" s="234" t="s">
        <v>1787</v>
      </c>
      <c r="D1372" s="234" t="s">
        <v>295</v>
      </c>
      <c r="E1372" s="235" t="s">
        <v>1766</v>
      </c>
      <c r="F1372" s="236" t="s">
        <v>1767</v>
      </c>
      <c r="G1372" s="237" t="s">
        <v>226</v>
      </c>
      <c r="H1372" s="238">
        <v>0.51500000000000001</v>
      </c>
      <c r="I1372" s="239"/>
      <c r="J1372" s="240">
        <f>ROUND(I1372*H1372,2)</f>
        <v>0</v>
      </c>
      <c r="K1372" s="236" t="s">
        <v>227</v>
      </c>
      <c r="L1372" s="241"/>
      <c r="M1372" s="242" t="s">
        <v>19</v>
      </c>
      <c r="N1372" s="243" t="s">
        <v>43</v>
      </c>
      <c r="O1372" s="67"/>
      <c r="P1372" s="191">
        <f>O1372*H1372</f>
        <v>0</v>
      </c>
      <c r="Q1372" s="191">
        <v>1.112E-2</v>
      </c>
      <c r="R1372" s="191">
        <f>Q1372*H1372</f>
        <v>5.7267999999999998E-3</v>
      </c>
      <c r="S1372" s="191">
        <v>0</v>
      </c>
      <c r="T1372" s="192">
        <f>S1372*H1372</f>
        <v>0</v>
      </c>
      <c r="U1372" s="37"/>
      <c r="V1372" s="37"/>
      <c r="W1372" s="37"/>
      <c r="X1372" s="37"/>
      <c r="Y1372" s="37"/>
      <c r="Z1372" s="37"/>
      <c r="AA1372" s="37"/>
      <c r="AB1372" s="37"/>
      <c r="AC1372" s="37"/>
      <c r="AD1372" s="37"/>
      <c r="AE1372" s="37"/>
      <c r="AR1372" s="193" t="s">
        <v>484</v>
      </c>
      <c r="AT1372" s="193" t="s">
        <v>295</v>
      </c>
      <c r="AU1372" s="193" t="s">
        <v>82</v>
      </c>
      <c r="AY1372" s="20" t="s">
        <v>221</v>
      </c>
      <c r="BE1372" s="194">
        <f>IF(N1372="základní",J1372,0)</f>
        <v>0</v>
      </c>
      <c r="BF1372" s="194">
        <f>IF(N1372="snížená",J1372,0)</f>
        <v>0</v>
      </c>
      <c r="BG1372" s="194">
        <f>IF(N1372="zákl. přenesená",J1372,0)</f>
        <v>0</v>
      </c>
      <c r="BH1372" s="194">
        <f>IF(N1372="sníž. přenesená",J1372,0)</f>
        <v>0</v>
      </c>
      <c r="BI1372" s="194">
        <f>IF(N1372="nulová",J1372,0)</f>
        <v>0</v>
      </c>
      <c r="BJ1372" s="20" t="s">
        <v>80</v>
      </c>
      <c r="BK1372" s="194">
        <f>ROUND(I1372*H1372,2)</f>
        <v>0</v>
      </c>
      <c r="BL1372" s="20" t="s">
        <v>341</v>
      </c>
      <c r="BM1372" s="193" t="s">
        <v>1788</v>
      </c>
    </row>
    <row r="1373" spans="1:65" s="2" customFormat="1" ht="19.5">
      <c r="A1373" s="37"/>
      <c r="B1373" s="38"/>
      <c r="C1373" s="39"/>
      <c r="D1373" s="195" t="s">
        <v>230</v>
      </c>
      <c r="E1373" s="39"/>
      <c r="F1373" s="196" t="s">
        <v>1767</v>
      </c>
      <c r="G1373" s="39"/>
      <c r="H1373" s="39"/>
      <c r="I1373" s="197"/>
      <c r="J1373" s="39"/>
      <c r="K1373" s="39"/>
      <c r="L1373" s="42"/>
      <c r="M1373" s="198"/>
      <c r="N1373" s="199"/>
      <c r="O1373" s="67"/>
      <c r="P1373" s="67"/>
      <c r="Q1373" s="67"/>
      <c r="R1373" s="67"/>
      <c r="S1373" s="67"/>
      <c r="T1373" s="68"/>
      <c r="U1373" s="37"/>
      <c r="V1373" s="37"/>
      <c r="W1373" s="37"/>
      <c r="X1373" s="37"/>
      <c r="Y1373" s="37"/>
      <c r="Z1373" s="37"/>
      <c r="AA1373" s="37"/>
      <c r="AB1373" s="37"/>
      <c r="AC1373" s="37"/>
      <c r="AD1373" s="37"/>
      <c r="AE1373" s="37"/>
      <c r="AT1373" s="20" t="s">
        <v>230</v>
      </c>
      <c r="AU1373" s="20" t="s">
        <v>82</v>
      </c>
    </row>
    <row r="1374" spans="1:65" s="13" customFormat="1">
      <c r="B1374" s="202"/>
      <c r="C1374" s="203"/>
      <c r="D1374" s="195" t="s">
        <v>234</v>
      </c>
      <c r="E1374" s="203"/>
      <c r="F1374" s="205" t="s">
        <v>1789</v>
      </c>
      <c r="G1374" s="203"/>
      <c r="H1374" s="206">
        <v>0.51500000000000001</v>
      </c>
      <c r="I1374" s="207"/>
      <c r="J1374" s="203"/>
      <c r="K1374" s="203"/>
      <c r="L1374" s="208"/>
      <c r="M1374" s="209"/>
      <c r="N1374" s="210"/>
      <c r="O1374" s="210"/>
      <c r="P1374" s="210"/>
      <c r="Q1374" s="210"/>
      <c r="R1374" s="210"/>
      <c r="S1374" s="210"/>
      <c r="T1374" s="211"/>
      <c r="AT1374" s="212" t="s">
        <v>234</v>
      </c>
      <c r="AU1374" s="212" t="s">
        <v>82</v>
      </c>
      <c r="AV1374" s="13" t="s">
        <v>82</v>
      </c>
      <c r="AW1374" s="13" t="s">
        <v>4</v>
      </c>
      <c r="AX1374" s="13" t="s">
        <v>80</v>
      </c>
      <c r="AY1374" s="212" t="s">
        <v>221</v>
      </c>
    </row>
    <row r="1375" spans="1:65" s="2" customFormat="1" ht="24.2" customHeight="1">
      <c r="A1375" s="37"/>
      <c r="B1375" s="38"/>
      <c r="C1375" s="182" t="s">
        <v>1790</v>
      </c>
      <c r="D1375" s="182" t="s">
        <v>223</v>
      </c>
      <c r="E1375" s="183" t="s">
        <v>1791</v>
      </c>
      <c r="F1375" s="184" t="s">
        <v>1792</v>
      </c>
      <c r="G1375" s="185" t="s">
        <v>226</v>
      </c>
      <c r="H1375" s="186">
        <v>1.98</v>
      </c>
      <c r="I1375" s="187"/>
      <c r="J1375" s="188">
        <f>ROUND(I1375*H1375,2)</f>
        <v>0</v>
      </c>
      <c r="K1375" s="184" t="s">
        <v>227</v>
      </c>
      <c r="L1375" s="42"/>
      <c r="M1375" s="189" t="s">
        <v>19</v>
      </c>
      <c r="N1375" s="190" t="s">
        <v>43</v>
      </c>
      <c r="O1375" s="67"/>
      <c r="P1375" s="191">
        <f>O1375*H1375</f>
        <v>0</v>
      </c>
      <c r="Q1375" s="191">
        <v>5.8E-4</v>
      </c>
      <c r="R1375" s="191">
        <f>Q1375*H1375</f>
        <v>1.1483999999999999E-3</v>
      </c>
      <c r="S1375" s="191">
        <v>0</v>
      </c>
      <c r="T1375" s="192">
        <f>S1375*H1375</f>
        <v>0</v>
      </c>
      <c r="U1375" s="37"/>
      <c r="V1375" s="37"/>
      <c r="W1375" s="37"/>
      <c r="X1375" s="37"/>
      <c r="Y1375" s="37"/>
      <c r="Z1375" s="37"/>
      <c r="AA1375" s="37"/>
      <c r="AB1375" s="37"/>
      <c r="AC1375" s="37"/>
      <c r="AD1375" s="37"/>
      <c r="AE1375" s="37"/>
      <c r="AR1375" s="193" t="s">
        <v>341</v>
      </c>
      <c r="AT1375" s="193" t="s">
        <v>223</v>
      </c>
      <c r="AU1375" s="193" t="s">
        <v>82</v>
      </c>
      <c r="AY1375" s="20" t="s">
        <v>221</v>
      </c>
      <c r="BE1375" s="194">
        <f>IF(N1375="základní",J1375,0)</f>
        <v>0</v>
      </c>
      <c r="BF1375" s="194">
        <f>IF(N1375="snížená",J1375,0)</f>
        <v>0</v>
      </c>
      <c r="BG1375" s="194">
        <f>IF(N1375="zákl. přenesená",J1375,0)</f>
        <v>0</v>
      </c>
      <c r="BH1375" s="194">
        <f>IF(N1375="sníž. přenesená",J1375,0)</f>
        <v>0</v>
      </c>
      <c r="BI1375" s="194">
        <f>IF(N1375="nulová",J1375,0)</f>
        <v>0</v>
      </c>
      <c r="BJ1375" s="20" t="s">
        <v>80</v>
      </c>
      <c r="BK1375" s="194">
        <f>ROUND(I1375*H1375,2)</f>
        <v>0</v>
      </c>
      <c r="BL1375" s="20" t="s">
        <v>341</v>
      </c>
      <c r="BM1375" s="193" t="s">
        <v>1793</v>
      </c>
    </row>
    <row r="1376" spans="1:65" s="2" customFormat="1" ht="19.5">
      <c r="A1376" s="37"/>
      <c r="B1376" s="38"/>
      <c r="C1376" s="39"/>
      <c r="D1376" s="195" t="s">
        <v>230</v>
      </c>
      <c r="E1376" s="39"/>
      <c r="F1376" s="196" t="s">
        <v>1794</v>
      </c>
      <c r="G1376" s="39"/>
      <c r="H1376" s="39"/>
      <c r="I1376" s="197"/>
      <c r="J1376" s="39"/>
      <c r="K1376" s="39"/>
      <c r="L1376" s="42"/>
      <c r="M1376" s="198"/>
      <c r="N1376" s="199"/>
      <c r="O1376" s="67"/>
      <c r="P1376" s="67"/>
      <c r="Q1376" s="67"/>
      <c r="R1376" s="67"/>
      <c r="S1376" s="67"/>
      <c r="T1376" s="68"/>
      <c r="U1376" s="37"/>
      <c r="V1376" s="37"/>
      <c r="W1376" s="37"/>
      <c r="X1376" s="37"/>
      <c r="Y1376" s="37"/>
      <c r="Z1376" s="37"/>
      <c r="AA1376" s="37"/>
      <c r="AB1376" s="37"/>
      <c r="AC1376" s="37"/>
      <c r="AD1376" s="37"/>
      <c r="AE1376" s="37"/>
      <c r="AT1376" s="20" t="s">
        <v>230</v>
      </c>
      <c r="AU1376" s="20" t="s">
        <v>82</v>
      </c>
    </row>
    <row r="1377" spans="1:65" s="2" customFormat="1">
      <c r="A1377" s="37"/>
      <c r="B1377" s="38"/>
      <c r="C1377" s="39"/>
      <c r="D1377" s="200" t="s">
        <v>232</v>
      </c>
      <c r="E1377" s="39"/>
      <c r="F1377" s="201" t="s">
        <v>1795</v>
      </c>
      <c r="G1377" s="39"/>
      <c r="H1377" s="39"/>
      <c r="I1377" s="197"/>
      <c r="J1377" s="39"/>
      <c r="K1377" s="39"/>
      <c r="L1377" s="42"/>
      <c r="M1377" s="198"/>
      <c r="N1377" s="199"/>
      <c r="O1377" s="67"/>
      <c r="P1377" s="67"/>
      <c r="Q1377" s="67"/>
      <c r="R1377" s="67"/>
      <c r="S1377" s="67"/>
      <c r="T1377" s="68"/>
      <c r="U1377" s="37"/>
      <c r="V1377" s="37"/>
      <c r="W1377" s="37"/>
      <c r="X1377" s="37"/>
      <c r="Y1377" s="37"/>
      <c r="Z1377" s="37"/>
      <c r="AA1377" s="37"/>
      <c r="AB1377" s="37"/>
      <c r="AC1377" s="37"/>
      <c r="AD1377" s="37"/>
      <c r="AE1377" s="37"/>
      <c r="AT1377" s="20" t="s">
        <v>232</v>
      </c>
      <c r="AU1377" s="20" t="s">
        <v>82</v>
      </c>
    </row>
    <row r="1378" spans="1:65" s="13" customFormat="1">
      <c r="B1378" s="202"/>
      <c r="C1378" s="203"/>
      <c r="D1378" s="195" t="s">
        <v>234</v>
      </c>
      <c r="E1378" s="204" t="s">
        <v>19</v>
      </c>
      <c r="F1378" s="205" t="s">
        <v>1796</v>
      </c>
      <c r="G1378" s="203"/>
      <c r="H1378" s="206">
        <v>1.2</v>
      </c>
      <c r="I1378" s="207"/>
      <c r="J1378" s="203"/>
      <c r="K1378" s="203"/>
      <c r="L1378" s="208"/>
      <c r="M1378" s="209"/>
      <c r="N1378" s="210"/>
      <c r="O1378" s="210"/>
      <c r="P1378" s="210"/>
      <c r="Q1378" s="210"/>
      <c r="R1378" s="210"/>
      <c r="S1378" s="210"/>
      <c r="T1378" s="211"/>
      <c r="AT1378" s="212" t="s">
        <v>234</v>
      </c>
      <c r="AU1378" s="212" t="s">
        <v>82</v>
      </c>
      <c r="AV1378" s="13" t="s">
        <v>82</v>
      </c>
      <c r="AW1378" s="13" t="s">
        <v>33</v>
      </c>
      <c r="AX1378" s="13" t="s">
        <v>72</v>
      </c>
      <c r="AY1378" s="212" t="s">
        <v>221</v>
      </c>
    </row>
    <row r="1379" spans="1:65" s="13" customFormat="1">
      <c r="B1379" s="202"/>
      <c r="C1379" s="203"/>
      <c r="D1379" s="195" t="s">
        <v>234</v>
      </c>
      <c r="E1379" s="204" t="s">
        <v>19</v>
      </c>
      <c r="F1379" s="205" t="s">
        <v>1797</v>
      </c>
      <c r="G1379" s="203"/>
      <c r="H1379" s="206">
        <v>0.24</v>
      </c>
      <c r="I1379" s="207"/>
      <c r="J1379" s="203"/>
      <c r="K1379" s="203"/>
      <c r="L1379" s="208"/>
      <c r="M1379" s="209"/>
      <c r="N1379" s="210"/>
      <c r="O1379" s="210"/>
      <c r="P1379" s="210"/>
      <c r="Q1379" s="210"/>
      <c r="R1379" s="210"/>
      <c r="S1379" s="210"/>
      <c r="T1379" s="211"/>
      <c r="AT1379" s="212" t="s">
        <v>234</v>
      </c>
      <c r="AU1379" s="212" t="s">
        <v>82</v>
      </c>
      <c r="AV1379" s="13" t="s">
        <v>82</v>
      </c>
      <c r="AW1379" s="13" t="s">
        <v>33</v>
      </c>
      <c r="AX1379" s="13" t="s">
        <v>72</v>
      </c>
      <c r="AY1379" s="212" t="s">
        <v>221</v>
      </c>
    </row>
    <row r="1380" spans="1:65" s="13" customFormat="1">
      <c r="B1380" s="202"/>
      <c r="C1380" s="203"/>
      <c r="D1380" s="195" t="s">
        <v>234</v>
      </c>
      <c r="E1380" s="204" t="s">
        <v>19</v>
      </c>
      <c r="F1380" s="205" t="s">
        <v>1798</v>
      </c>
      <c r="G1380" s="203"/>
      <c r="H1380" s="206">
        <v>0.54</v>
      </c>
      <c r="I1380" s="207"/>
      <c r="J1380" s="203"/>
      <c r="K1380" s="203"/>
      <c r="L1380" s="208"/>
      <c r="M1380" s="209"/>
      <c r="N1380" s="210"/>
      <c r="O1380" s="210"/>
      <c r="P1380" s="210"/>
      <c r="Q1380" s="210"/>
      <c r="R1380" s="210"/>
      <c r="S1380" s="210"/>
      <c r="T1380" s="211"/>
      <c r="AT1380" s="212" t="s">
        <v>234</v>
      </c>
      <c r="AU1380" s="212" t="s">
        <v>82</v>
      </c>
      <c r="AV1380" s="13" t="s">
        <v>82</v>
      </c>
      <c r="AW1380" s="13" t="s">
        <v>33</v>
      </c>
      <c r="AX1380" s="13" t="s">
        <v>72</v>
      </c>
      <c r="AY1380" s="212" t="s">
        <v>221</v>
      </c>
    </row>
    <row r="1381" spans="1:65" s="15" customFormat="1">
      <c r="B1381" s="223"/>
      <c r="C1381" s="224"/>
      <c r="D1381" s="195" t="s">
        <v>234</v>
      </c>
      <c r="E1381" s="225" t="s">
        <v>19</v>
      </c>
      <c r="F1381" s="226" t="s">
        <v>243</v>
      </c>
      <c r="G1381" s="224"/>
      <c r="H1381" s="227">
        <v>1.98</v>
      </c>
      <c r="I1381" s="228"/>
      <c r="J1381" s="224"/>
      <c r="K1381" s="224"/>
      <c r="L1381" s="229"/>
      <c r="M1381" s="230"/>
      <c r="N1381" s="231"/>
      <c r="O1381" s="231"/>
      <c r="P1381" s="231"/>
      <c r="Q1381" s="231"/>
      <c r="R1381" s="231"/>
      <c r="S1381" s="231"/>
      <c r="T1381" s="232"/>
      <c r="AT1381" s="233" t="s">
        <v>234</v>
      </c>
      <c r="AU1381" s="233" t="s">
        <v>82</v>
      </c>
      <c r="AV1381" s="15" t="s">
        <v>228</v>
      </c>
      <c r="AW1381" s="15" t="s">
        <v>33</v>
      </c>
      <c r="AX1381" s="15" t="s">
        <v>80</v>
      </c>
      <c r="AY1381" s="233" t="s">
        <v>221</v>
      </c>
    </row>
    <row r="1382" spans="1:65" s="2" customFormat="1" ht="37.9" customHeight="1">
      <c r="A1382" s="37"/>
      <c r="B1382" s="38"/>
      <c r="C1382" s="234" t="s">
        <v>1799</v>
      </c>
      <c r="D1382" s="234" t="s">
        <v>295</v>
      </c>
      <c r="E1382" s="235" t="s">
        <v>1800</v>
      </c>
      <c r="F1382" s="236" t="s">
        <v>1801</v>
      </c>
      <c r="G1382" s="237" t="s">
        <v>336</v>
      </c>
      <c r="H1382" s="238">
        <v>2</v>
      </c>
      <c r="I1382" s="239"/>
      <c r="J1382" s="240">
        <f>ROUND(I1382*H1382,2)</f>
        <v>0</v>
      </c>
      <c r="K1382" s="236" t="s">
        <v>632</v>
      </c>
      <c r="L1382" s="241"/>
      <c r="M1382" s="242" t="s">
        <v>19</v>
      </c>
      <c r="N1382" s="243" t="s">
        <v>43</v>
      </c>
      <c r="O1382" s="67"/>
      <c r="P1382" s="191">
        <f>O1382*H1382</f>
        <v>0</v>
      </c>
      <c r="Q1382" s="191">
        <v>0</v>
      </c>
      <c r="R1382" s="191">
        <f>Q1382*H1382</f>
        <v>0</v>
      </c>
      <c r="S1382" s="191">
        <v>0</v>
      </c>
      <c r="T1382" s="192">
        <f>S1382*H1382</f>
        <v>0</v>
      </c>
      <c r="U1382" s="37"/>
      <c r="V1382" s="37"/>
      <c r="W1382" s="37"/>
      <c r="X1382" s="37"/>
      <c r="Y1382" s="37"/>
      <c r="Z1382" s="37"/>
      <c r="AA1382" s="37"/>
      <c r="AB1382" s="37"/>
      <c r="AC1382" s="37"/>
      <c r="AD1382" s="37"/>
      <c r="AE1382" s="37"/>
      <c r="AR1382" s="193" t="s">
        <v>279</v>
      </c>
      <c r="AT1382" s="193" t="s">
        <v>295</v>
      </c>
      <c r="AU1382" s="193" t="s">
        <v>82</v>
      </c>
      <c r="AY1382" s="20" t="s">
        <v>221</v>
      </c>
      <c r="BE1382" s="194">
        <f>IF(N1382="základní",J1382,0)</f>
        <v>0</v>
      </c>
      <c r="BF1382" s="194">
        <f>IF(N1382="snížená",J1382,0)</f>
        <v>0</v>
      </c>
      <c r="BG1382" s="194">
        <f>IF(N1382="zákl. přenesená",J1382,0)</f>
        <v>0</v>
      </c>
      <c r="BH1382" s="194">
        <f>IF(N1382="sníž. přenesená",J1382,0)</f>
        <v>0</v>
      </c>
      <c r="BI1382" s="194">
        <f>IF(N1382="nulová",J1382,0)</f>
        <v>0</v>
      </c>
      <c r="BJ1382" s="20" t="s">
        <v>80</v>
      </c>
      <c r="BK1382" s="194">
        <f>ROUND(I1382*H1382,2)</f>
        <v>0</v>
      </c>
      <c r="BL1382" s="20" t="s">
        <v>228</v>
      </c>
      <c r="BM1382" s="193" t="s">
        <v>1802</v>
      </c>
    </row>
    <row r="1383" spans="1:65" s="2" customFormat="1" ht="19.5">
      <c r="A1383" s="37"/>
      <c r="B1383" s="38"/>
      <c r="C1383" s="39"/>
      <c r="D1383" s="195" t="s">
        <v>230</v>
      </c>
      <c r="E1383" s="39"/>
      <c r="F1383" s="196" t="s">
        <v>1801</v>
      </c>
      <c r="G1383" s="39"/>
      <c r="H1383" s="39"/>
      <c r="I1383" s="197"/>
      <c r="J1383" s="39"/>
      <c r="K1383" s="39"/>
      <c r="L1383" s="42"/>
      <c r="M1383" s="198"/>
      <c r="N1383" s="199"/>
      <c r="O1383" s="67"/>
      <c r="P1383" s="67"/>
      <c r="Q1383" s="67"/>
      <c r="R1383" s="67"/>
      <c r="S1383" s="67"/>
      <c r="T1383" s="68"/>
      <c r="U1383" s="37"/>
      <c r="V1383" s="37"/>
      <c r="W1383" s="37"/>
      <c r="X1383" s="37"/>
      <c r="Y1383" s="37"/>
      <c r="Z1383" s="37"/>
      <c r="AA1383" s="37"/>
      <c r="AB1383" s="37"/>
      <c r="AC1383" s="37"/>
      <c r="AD1383" s="37"/>
      <c r="AE1383" s="37"/>
      <c r="AT1383" s="20" t="s">
        <v>230</v>
      </c>
      <c r="AU1383" s="20" t="s">
        <v>82</v>
      </c>
    </row>
    <row r="1384" spans="1:65" s="2" customFormat="1" ht="37.9" customHeight="1">
      <c r="A1384" s="37"/>
      <c r="B1384" s="38"/>
      <c r="C1384" s="234" t="s">
        <v>1803</v>
      </c>
      <c r="D1384" s="234" t="s">
        <v>295</v>
      </c>
      <c r="E1384" s="235" t="s">
        <v>1804</v>
      </c>
      <c r="F1384" s="236" t="s">
        <v>1805</v>
      </c>
      <c r="G1384" s="237" t="s">
        <v>336</v>
      </c>
      <c r="H1384" s="238">
        <v>1</v>
      </c>
      <c r="I1384" s="239"/>
      <c r="J1384" s="240">
        <f>ROUND(I1384*H1384,2)</f>
        <v>0</v>
      </c>
      <c r="K1384" s="236" t="s">
        <v>632</v>
      </c>
      <c r="L1384" s="241"/>
      <c r="M1384" s="242" t="s">
        <v>19</v>
      </c>
      <c r="N1384" s="243" t="s">
        <v>43</v>
      </c>
      <c r="O1384" s="67"/>
      <c r="P1384" s="191">
        <f>O1384*H1384</f>
        <v>0</v>
      </c>
      <c r="Q1384" s="191">
        <v>0</v>
      </c>
      <c r="R1384" s="191">
        <f>Q1384*H1384</f>
        <v>0</v>
      </c>
      <c r="S1384" s="191">
        <v>0</v>
      </c>
      <c r="T1384" s="192">
        <f>S1384*H1384</f>
        <v>0</v>
      </c>
      <c r="U1384" s="37"/>
      <c r="V1384" s="37"/>
      <c r="W1384" s="37"/>
      <c r="X1384" s="37"/>
      <c r="Y1384" s="37"/>
      <c r="Z1384" s="37"/>
      <c r="AA1384" s="37"/>
      <c r="AB1384" s="37"/>
      <c r="AC1384" s="37"/>
      <c r="AD1384" s="37"/>
      <c r="AE1384" s="37"/>
      <c r="AR1384" s="193" t="s">
        <v>279</v>
      </c>
      <c r="AT1384" s="193" t="s">
        <v>295</v>
      </c>
      <c r="AU1384" s="193" t="s">
        <v>82</v>
      </c>
      <c r="AY1384" s="20" t="s">
        <v>221</v>
      </c>
      <c r="BE1384" s="194">
        <f>IF(N1384="základní",J1384,0)</f>
        <v>0</v>
      </c>
      <c r="BF1384" s="194">
        <f>IF(N1384="snížená",J1384,0)</f>
        <v>0</v>
      </c>
      <c r="BG1384" s="194">
        <f>IF(N1384="zákl. přenesená",J1384,0)</f>
        <v>0</v>
      </c>
      <c r="BH1384" s="194">
        <f>IF(N1384="sníž. přenesená",J1384,0)</f>
        <v>0</v>
      </c>
      <c r="BI1384" s="194">
        <f>IF(N1384="nulová",J1384,0)</f>
        <v>0</v>
      </c>
      <c r="BJ1384" s="20" t="s">
        <v>80</v>
      </c>
      <c r="BK1384" s="194">
        <f>ROUND(I1384*H1384,2)</f>
        <v>0</v>
      </c>
      <c r="BL1384" s="20" t="s">
        <v>228</v>
      </c>
      <c r="BM1384" s="193" t="s">
        <v>1806</v>
      </c>
    </row>
    <row r="1385" spans="1:65" s="2" customFormat="1" ht="19.5">
      <c r="A1385" s="37"/>
      <c r="B1385" s="38"/>
      <c r="C1385" s="39"/>
      <c r="D1385" s="195" t="s">
        <v>230</v>
      </c>
      <c r="E1385" s="39"/>
      <c r="F1385" s="196" t="s">
        <v>1805</v>
      </c>
      <c r="G1385" s="39"/>
      <c r="H1385" s="39"/>
      <c r="I1385" s="197"/>
      <c r="J1385" s="39"/>
      <c r="K1385" s="39"/>
      <c r="L1385" s="42"/>
      <c r="M1385" s="198"/>
      <c r="N1385" s="199"/>
      <c r="O1385" s="67"/>
      <c r="P1385" s="67"/>
      <c r="Q1385" s="67"/>
      <c r="R1385" s="67"/>
      <c r="S1385" s="67"/>
      <c r="T1385" s="68"/>
      <c r="U1385" s="37"/>
      <c r="V1385" s="37"/>
      <c r="W1385" s="37"/>
      <c r="X1385" s="37"/>
      <c r="Y1385" s="37"/>
      <c r="Z1385" s="37"/>
      <c r="AA1385" s="37"/>
      <c r="AB1385" s="37"/>
      <c r="AC1385" s="37"/>
      <c r="AD1385" s="37"/>
      <c r="AE1385" s="37"/>
      <c r="AT1385" s="20" t="s">
        <v>230</v>
      </c>
      <c r="AU1385" s="20" t="s">
        <v>82</v>
      </c>
    </row>
    <row r="1386" spans="1:65" s="2" customFormat="1" ht="37.9" customHeight="1">
      <c r="A1386" s="37"/>
      <c r="B1386" s="38"/>
      <c r="C1386" s="234" t="s">
        <v>1807</v>
      </c>
      <c r="D1386" s="234" t="s">
        <v>295</v>
      </c>
      <c r="E1386" s="235" t="s">
        <v>1808</v>
      </c>
      <c r="F1386" s="236" t="s">
        <v>1809</v>
      </c>
      <c r="G1386" s="237" t="s">
        <v>336</v>
      </c>
      <c r="H1386" s="238">
        <v>1</v>
      </c>
      <c r="I1386" s="239"/>
      <c r="J1386" s="240">
        <f>ROUND(I1386*H1386,2)</f>
        <v>0</v>
      </c>
      <c r="K1386" s="236" t="s">
        <v>632</v>
      </c>
      <c r="L1386" s="241"/>
      <c r="M1386" s="242" t="s">
        <v>19</v>
      </c>
      <c r="N1386" s="243" t="s">
        <v>43</v>
      </c>
      <c r="O1386" s="67"/>
      <c r="P1386" s="191">
        <f>O1386*H1386</f>
        <v>0</v>
      </c>
      <c r="Q1386" s="191">
        <v>0</v>
      </c>
      <c r="R1386" s="191">
        <f>Q1386*H1386</f>
        <v>0</v>
      </c>
      <c r="S1386" s="191">
        <v>0</v>
      </c>
      <c r="T1386" s="192">
        <f>S1386*H1386</f>
        <v>0</v>
      </c>
      <c r="U1386" s="37"/>
      <c r="V1386" s="37"/>
      <c r="W1386" s="37"/>
      <c r="X1386" s="37"/>
      <c r="Y1386" s="37"/>
      <c r="Z1386" s="37"/>
      <c r="AA1386" s="37"/>
      <c r="AB1386" s="37"/>
      <c r="AC1386" s="37"/>
      <c r="AD1386" s="37"/>
      <c r="AE1386" s="37"/>
      <c r="AR1386" s="193" t="s">
        <v>279</v>
      </c>
      <c r="AT1386" s="193" t="s">
        <v>295</v>
      </c>
      <c r="AU1386" s="193" t="s">
        <v>82</v>
      </c>
      <c r="AY1386" s="20" t="s">
        <v>221</v>
      </c>
      <c r="BE1386" s="194">
        <f>IF(N1386="základní",J1386,0)</f>
        <v>0</v>
      </c>
      <c r="BF1386" s="194">
        <f>IF(N1386="snížená",J1386,0)</f>
        <v>0</v>
      </c>
      <c r="BG1386" s="194">
        <f>IF(N1386="zákl. přenesená",J1386,0)</f>
        <v>0</v>
      </c>
      <c r="BH1386" s="194">
        <f>IF(N1386="sníž. přenesená",J1386,0)</f>
        <v>0</v>
      </c>
      <c r="BI1386" s="194">
        <f>IF(N1386="nulová",J1386,0)</f>
        <v>0</v>
      </c>
      <c r="BJ1386" s="20" t="s">
        <v>80</v>
      </c>
      <c r="BK1386" s="194">
        <f>ROUND(I1386*H1386,2)</f>
        <v>0</v>
      </c>
      <c r="BL1386" s="20" t="s">
        <v>228</v>
      </c>
      <c r="BM1386" s="193" t="s">
        <v>1810</v>
      </c>
    </row>
    <row r="1387" spans="1:65" s="2" customFormat="1" ht="19.5">
      <c r="A1387" s="37"/>
      <c r="B1387" s="38"/>
      <c r="C1387" s="39"/>
      <c r="D1387" s="195" t="s">
        <v>230</v>
      </c>
      <c r="E1387" s="39"/>
      <c r="F1387" s="196" t="s">
        <v>1809</v>
      </c>
      <c r="G1387" s="39"/>
      <c r="H1387" s="39"/>
      <c r="I1387" s="197"/>
      <c r="J1387" s="39"/>
      <c r="K1387" s="39"/>
      <c r="L1387" s="42"/>
      <c r="M1387" s="198"/>
      <c r="N1387" s="199"/>
      <c r="O1387" s="67"/>
      <c r="P1387" s="67"/>
      <c r="Q1387" s="67"/>
      <c r="R1387" s="67"/>
      <c r="S1387" s="67"/>
      <c r="T1387" s="68"/>
      <c r="U1387" s="37"/>
      <c r="V1387" s="37"/>
      <c r="W1387" s="37"/>
      <c r="X1387" s="37"/>
      <c r="Y1387" s="37"/>
      <c r="Z1387" s="37"/>
      <c r="AA1387" s="37"/>
      <c r="AB1387" s="37"/>
      <c r="AC1387" s="37"/>
      <c r="AD1387" s="37"/>
      <c r="AE1387" s="37"/>
      <c r="AT1387" s="20" t="s">
        <v>230</v>
      </c>
      <c r="AU1387" s="20" t="s">
        <v>82</v>
      </c>
    </row>
    <row r="1388" spans="1:65" s="2" customFormat="1" ht="24.2" customHeight="1">
      <c r="A1388" s="37"/>
      <c r="B1388" s="38"/>
      <c r="C1388" s="182" t="s">
        <v>1811</v>
      </c>
      <c r="D1388" s="182" t="s">
        <v>223</v>
      </c>
      <c r="E1388" s="183" t="s">
        <v>1812</v>
      </c>
      <c r="F1388" s="184" t="s">
        <v>1813</v>
      </c>
      <c r="G1388" s="185" t="s">
        <v>267</v>
      </c>
      <c r="H1388" s="186">
        <v>1.704</v>
      </c>
      <c r="I1388" s="187"/>
      <c r="J1388" s="188">
        <f>ROUND(I1388*H1388,2)</f>
        <v>0</v>
      </c>
      <c r="K1388" s="184" t="s">
        <v>227</v>
      </c>
      <c r="L1388" s="42"/>
      <c r="M1388" s="189" t="s">
        <v>19</v>
      </c>
      <c r="N1388" s="190" t="s">
        <v>43</v>
      </c>
      <c r="O1388" s="67"/>
      <c r="P1388" s="191">
        <f>O1388*H1388</f>
        <v>0</v>
      </c>
      <c r="Q1388" s="191">
        <v>0</v>
      </c>
      <c r="R1388" s="191">
        <f>Q1388*H1388</f>
        <v>0</v>
      </c>
      <c r="S1388" s="191">
        <v>0</v>
      </c>
      <c r="T1388" s="192">
        <f>S1388*H1388</f>
        <v>0</v>
      </c>
      <c r="U1388" s="37"/>
      <c r="V1388" s="37"/>
      <c r="W1388" s="37"/>
      <c r="X1388" s="37"/>
      <c r="Y1388" s="37"/>
      <c r="Z1388" s="37"/>
      <c r="AA1388" s="37"/>
      <c r="AB1388" s="37"/>
      <c r="AC1388" s="37"/>
      <c r="AD1388" s="37"/>
      <c r="AE1388" s="37"/>
      <c r="AR1388" s="193" t="s">
        <v>341</v>
      </c>
      <c r="AT1388" s="193" t="s">
        <v>223</v>
      </c>
      <c r="AU1388" s="193" t="s">
        <v>82</v>
      </c>
      <c r="AY1388" s="20" t="s">
        <v>221</v>
      </c>
      <c r="BE1388" s="194">
        <f>IF(N1388="základní",J1388,0)</f>
        <v>0</v>
      </c>
      <c r="BF1388" s="194">
        <f>IF(N1388="snížená",J1388,0)</f>
        <v>0</v>
      </c>
      <c r="BG1388" s="194">
        <f>IF(N1388="zákl. přenesená",J1388,0)</f>
        <v>0</v>
      </c>
      <c r="BH1388" s="194">
        <f>IF(N1388="sníž. přenesená",J1388,0)</f>
        <v>0</v>
      </c>
      <c r="BI1388" s="194">
        <f>IF(N1388="nulová",J1388,0)</f>
        <v>0</v>
      </c>
      <c r="BJ1388" s="20" t="s">
        <v>80</v>
      </c>
      <c r="BK1388" s="194">
        <f>ROUND(I1388*H1388,2)</f>
        <v>0</v>
      </c>
      <c r="BL1388" s="20" t="s">
        <v>341</v>
      </c>
      <c r="BM1388" s="193" t="s">
        <v>1814</v>
      </c>
    </row>
    <row r="1389" spans="1:65" s="2" customFormat="1" ht="29.25">
      <c r="A1389" s="37"/>
      <c r="B1389" s="38"/>
      <c r="C1389" s="39"/>
      <c r="D1389" s="195" t="s">
        <v>230</v>
      </c>
      <c r="E1389" s="39"/>
      <c r="F1389" s="196" t="s">
        <v>1815</v>
      </c>
      <c r="G1389" s="39"/>
      <c r="H1389" s="39"/>
      <c r="I1389" s="197"/>
      <c r="J1389" s="39"/>
      <c r="K1389" s="39"/>
      <c r="L1389" s="42"/>
      <c r="M1389" s="198"/>
      <c r="N1389" s="199"/>
      <c r="O1389" s="67"/>
      <c r="P1389" s="67"/>
      <c r="Q1389" s="67"/>
      <c r="R1389" s="67"/>
      <c r="S1389" s="67"/>
      <c r="T1389" s="68"/>
      <c r="U1389" s="37"/>
      <c r="V1389" s="37"/>
      <c r="W1389" s="37"/>
      <c r="X1389" s="37"/>
      <c r="Y1389" s="37"/>
      <c r="Z1389" s="37"/>
      <c r="AA1389" s="37"/>
      <c r="AB1389" s="37"/>
      <c r="AC1389" s="37"/>
      <c r="AD1389" s="37"/>
      <c r="AE1389" s="37"/>
      <c r="AT1389" s="20" t="s">
        <v>230</v>
      </c>
      <c r="AU1389" s="20" t="s">
        <v>82</v>
      </c>
    </row>
    <row r="1390" spans="1:65" s="2" customFormat="1">
      <c r="A1390" s="37"/>
      <c r="B1390" s="38"/>
      <c r="C1390" s="39"/>
      <c r="D1390" s="200" t="s">
        <v>232</v>
      </c>
      <c r="E1390" s="39"/>
      <c r="F1390" s="201" t="s">
        <v>1816</v>
      </c>
      <c r="G1390" s="39"/>
      <c r="H1390" s="39"/>
      <c r="I1390" s="197"/>
      <c r="J1390" s="39"/>
      <c r="K1390" s="39"/>
      <c r="L1390" s="42"/>
      <c r="M1390" s="198"/>
      <c r="N1390" s="199"/>
      <c r="O1390" s="67"/>
      <c r="P1390" s="67"/>
      <c r="Q1390" s="67"/>
      <c r="R1390" s="67"/>
      <c r="S1390" s="67"/>
      <c r="T1390" s="68"/>
      <c r="U1390" s="37"/>
      <c r="V1390" s="37"/>
      <c r="W1390" s="37"/>
      <c r="X1390" s="37"/>
      <c r="Y1390" s="37"/>
      <c r="Z1390" s="37"/>
      <c r="AA1390" s="37"/>
      <c r="AB1390" s="37"/>
      <c r="AC1390" s="37"/>
      <c r="AD1390" s="37"/>
      <c r="AE1390" s="37"/>
      <c r="AT1390" s="20" t="s">
        <v>232</v>
      </c>
      <c r="AU1390" s="20" t="s">
        <v>82</v>
      </c>
    </row>
    <row r="1391" spans="1:65" s="12" customFormat="1" ht="22.9" customHeight="1">
      <c r="B1391" s="166"/>
      <c r="C1391" s="167"/>
      <c r="D1391" s="168" t="s">
        <v>71</v>
      </c>
      <c r="E1391" s="180" t="s">
        <v>1817</v>
      </c>
      <c r="F1391" s="180" t="s">
        <v>1818</v>
      </c>
      <c r="G1391" s="167"/>
      <c r="H1391" s="167"/>
      <c r="I1391" s="170"/>
      <c r="J1391" s="181">
        <f>BK1391</f>
        <v>0</v>
      </c>
      <c r="K1391" s="167"/>
      <c r="L1391" s="172"/>
      <c r="M1391" s="173"/>
      <c r="N1391" s="174"/>
      <c r="O1391" s="174"/>
      <c r="P1391" s="175">
        <f>SUM(P1392:P1431)</f>
        <v>0</v>
      </c>
      <c r="Q1391" s="174"/>
      <c r="R1391" s="175">
        <f>SUM(R1392:R1431)</f>
        <v>3.1084507999999997E-2</v>
      </c>
      <c r="S1391" s="174"/>
      <c r="T1391" s="176">
        <f>SUM(T1392:T1431)</f>
        <v>0</v>
      </c>
      <c r="AR1391" s="177" t="s">
        <v>82</v>
      </c>
      <c r="AT1391" s="178" t="s">
        <v>71</v>
      </c>
      <c r="AU1391" s="178" t="s">
        <v>80</v>
      </c>
      <c r="AY1391" s="177" t="s">
        <v>221</v>
      </c>
      <c r="BK1391" s="179">
        <f>SUM(BK1392:BK1431)</f>
        <v>0</v>
      </c>
    </row>
    <row r="1392" spans="1:65" s="2" customFormat="1" ht="24.2" customHeight="1">
      <c r="A1392" s="37"/>
      <c r="B1392" s="38"/>
      <c r="C1392" s="182" t="s">
        <v>1819</v>
      </c>
      <c r="D1392" s="182" t="s">
        <v>223</v>
      </c>
      <c r="E1392" s="183" t="s">
        <v>1820</v>
      </c>
      <c r="F1392" s="184" t="s">
        <v>1821</v>
      </c>
      <c r="G1392" s="185" t="s">
        <v>305</v>
      </c>
      <c r="H1392" s="186">
        <v>2.1</v>
      </c>
      <c r="I1392" s="187"/>
      <c r="J1392" s="188">
        <f>ROUND(I1392*H1392,2)</f>
        <v>0</v>
      </c>
      <c r="K1392" s="184" t="s">
        <v>227</v>
      </c>
      <c r="L1392" s="42"/>
      <c r="M1392" s="189" t="s">
        <v>19</v>
      </c>
      <c r="N1392" s="190" t="s">
        <v>43</v>
      </c>
      <c r="O1392" s="67"/>
      <c r="P1392" s="191">
        <f>O1392*H1392</f>
        <v>0</v>
      </c>
      <c r="Q1392" s="191">
        <v>2.14E-4</v>
      </c>
      <c r="R1392" s="191">
        <f>Q1392*H1392</f>
        <v>4.4940000000000003E-4</v>
      </c>
      <c r="S1392" s="191">
        <v>0</v>
      </c>
      <c r="T1392" s="192">
        <f>S1392*H1392</f>
        <v>0</v>
      </c>
      <c r="U1392" s="37"/>
      <c r="V1392" s="37"/>
      <c r="W1392" s="37"/>
      <c r="X1392" s="37"/>
      <c r="Y1392" s="37"/>
      <c r="Z1392" s="37"/>
      <c r="AA1392" s="37"/>
      <c r="AB1392" s="37"/>
      <c r="AC1392" s="37"/>
      <c r="AD1392" s="37"/>
      <c r="AE1392" s="37"/>
      <c r="AR1392" s="193" t="s">
        <v>341</v>
      </c>
      <c r="AT1392" s="193" t="s">
        <v>223</v>
      </c>
      <c r="AU1392" s="193" t="s">
        <v>82</v>
      </c>
      <c r="AY1392" s="20" t="s">
        <v>221</v>
      </c>
      <c r="BE1392" s="194">
        <f>IF(N1392="základní",J1392,0)</f>
        <v>0</v>
      </c>
      <c r="BF1392" s="194">
        <f>IF(N1392="snížená",J1392,0)</f>
        <v>0</v>
      </c>
      <c r="BG1392" s="194">
        <f>IF(N1392="zákl. přenesená",J1392,0)</f>
        <v>0</v>
      </c>
      <c r="BH1392" s="194">
        <f>IF(N1392="sníž. přenesená",J1392,0)</f>
        <v>0</v>
      </c>
      <c r="BI1392" s="194">
        <f>IF(N1392="nulová",J1392,0)</f>
        <v>0</v>
      </c>
      <c r="BJ1392" s="20" t="s">
        <v>80</v>
      </c>
      <c r="BK1392" s="194">
        <f>ROUND(I1392*H1392,2)</f>
        <v>0</v>
      </c>
      <c r="BL1392" s="20" t="s">
        <v>341</v>
      </c>
      <c r="BM1392" s="193" t="s">
        <v>1822</v>
      </c>
    </row>
    <row r="1393" spans="1:65" s="2" customFormat="1" ht="19.5">
      <c r="A1393" s="37"/>
      <c r="B1393" s="38"/>
      <c r="C1393" s="39"/>
      <c r="D1393" s="195" t="s">
        <v>230</v>
      </c>
      <c r="E1393" s="39"/>
      <c r="F1393" s="196" t="s">
        <v>1823</v>
      </c>
      <c r="G1393" s="39"/>
      <c r="H1393" s="39"/>
      <c r="I1393" s="197"/>
      <c r="J1393" s="39"/>
      <c r="K1393" s="39"/>
      <c r="L1393" s="42"/>
      <c r="M1393" s="198"/>
      <c r="N1393" s="199"/>
      <c r="O1393" s="67"/>
      <c r="P1393" s="67"/>
      <c r="Q1393" s="67"/>
      <c r="R1393" s="67"/>
      <c r="S1393" s="67"/>
      <c r="T1393" s="68"/>
      <c r="U1393" s="37"/>
      <c r="V1393" s="37"/>
      <c r="W1393" s="37"/>
      <c r="X1393" s="37"/>
      <c r="Y1393" s="37"/>
      <c r="Z1393" s="37"/>
      <c r="AA1393" s="37"/>
      <c r="AB1393" s="37"/>
      <c r="AC1393" s="37"/>
      <c r="AD1393" s="37"/>
      <c r="AE1393" s="37"/>
      <c r="AT1393" s="20" t="s">
        <v>230</v>
      </c>
      <c r="AU1393" s="20" t="s">
        <v>82</v>
      </c>
    </row>
    <row r="1394" spans="1:65" s="2" customFormat="1">
      <c r="A1394" s="37"/>
      <c r="B1394" s="38"/>
      <c r="C1394" s="39"/>
      <c r="D1394" s="200" t="s">
        <v>232</v>
      </c>
      <c r="E1394" s="39"/>
      <c r="F1394" s="201" t="s">
        <v>1824</v>
      </c>
      <c r="G1394" s="39"/>
      <c r="H1394" s="39"/>
      <c r="I1394" s="197"/>
      <c r="J1394" s="39"/>
      <c r="K1394" s="39"/>
      <c r="L1394" s="42"/>
      <c r="M1394" s="198"/>
      <c r="N1394" s="199"/>
      <c r="O1394" s="67"/>
      <c r="P1394" s="67"/>
      <c r="Q1394" s="67"/>
      <c r="R1394" s="67"/>
      <c r="S1394" s="67"/>
      <c r="T1394" s="68"/>
      <c r="U1394" s="37"/>
      <c r="V1394" s="37"/>
      <c r="W1394" s="37"/>
      <c r="X1394" s="37"/>
      <c r="Y1394" s="37"/>
      <c r="Z1394" s="37"/>
      <c r="AA1394" s="37"/>
      <c r="AB1394" s="37"/>
      <c r="AC1394" s="37"/>
      <c r="AD1394" s="37"/>
      <c r="AE1394" s="37"/>
      <c r="AT1394" s="20" t="s">
        <v>232</v>
      </c>
      <c r="AU1394" s="20" t="s">
        <v>82</v>
      </c>
    </row>
    <row r="1395" spans="1:65" s="14" customFormat="1" ht="22.5">
      <c r="B1395" s="213"/>
      <c r="C1395" s="214"/>
      <c r="D1395" s="195" t="s">
        <v>234</v>
      </c>
      <c r="E1395" s="215" t="s">
        <v>19</v>
      </c>
      <c r="F1395" s="216" t="s">
        <v>1825</v>
      </c>
      <c r="G1395" s="214"/>
      <c r="H1395" s="215" t="s">
        <v>19</v>
      </c>
      <c r="I1395" s="217"/>
      <c r="J1395" s="214"/>
      <c r="K1395" s="214"/>
      <c r="L1395" s="218"/>
      <c r="M1395" s="219"/>
      <c r="N1395" s="220"/>
      <c r="O1395" s="220"/>
      <c r="P1395" s="220"/>
      <c r="Q1395" s="220"/>
      <c r="R1395" s="220"/>
      <c r="S1395" s="220"/>
      <c r="T1395" s="221"/>
      <c r="AT1395" s="222" t="s">
        <v>234</v>
      </c>
      <c r="AU1395" s="222" t="s">
        <v>82</v>
      </c>
      <c r="AV1395" s="14" t="s">
        <v>80</v>
      </c>
      <c r="AW1395" s="14" t="s">
        <v>33</v>
      </c>
      <c r="AX1395" s="14" t="s">
        <v>72</v>
      </c>
      <c r="AY1395" s="222" t="s">
        <v>221</v>
      </c>
    </row>
    <row r="1396" spans="1:65" s="13" customFormat="1">
      <c r="B1396" s="202"/>
      <c r="C1396" s="203"/>
      <c r="D1396" s="195" t="s">
        <v>234</v>
      </c>
      <c r="E1396" s="204" t="s">
        <v>19</v>
      </c>
      <c r="F1396" s="205" t="s">
        <v>1826</v>
      </c>
      <c r="G1396" s="203"/>
      <c r="H1396" s="206">
        <v>2.1</v>
      </c>
      <c r="I1396" s="207"/>
      <c r="J1396" s="203"/>
      <c r="K1396" s="203"/>
      <c r="L1396" s="208"/>
      <c r="M1396" s="209"/>
      <c r="N1396" s="210"/>
      <c r="O1396" s="210"/>
      <c r="P1396" s="210"/>
      <c r="Q1396" s="210"/>
      <c r="R1396" s="210"/>
      <c r="S1396" s="210"/>
      <c r="T1396" s="211"/>
      <c r="AT1396" s="212" t="s">
        <v>234</v>
      </c>
      <c r="AU1396" s="212" t="s">
        <v>82</v>
      </c>
      <c r="AV1396" s="13" t="s">
        <v>82</v>
      </c>
      <c r="AW1396" s="13" t="s">
        <v>33</v>
      </c>
      <c r="AX1396" s="13" t="s">
        <v>72</v>
      </c>
      <c r="AY1396" s="212" t="s">
        <v>221</v>
      </c>
    </row>
    <row r="1397" spans="1:65" s="15" customFormat="1">
      <c r="B1397" s="223"/>
      <c r="C1397" s="224"/>
      <c r="D1397" s="195" t="s">
        <v>234</v>
      </c>
      <c r="E1397" s="225" t="s">
        <v>19</v>
      </c>
      <c r="F1397" s="226" t="s">
        <v>243</v>
      </c>
      <c r="G1397" s="224"/>
      <c r="H1397" s="227">
        <v>2.1</v>
      </c>
      <c r="I1397" s="228"/>
      <c r="J1397" s="224"/>
      <c r="K1397" s="224"/>
      <c r="L1397" s="229"/>
      <c r="M1397" s="230"/>
      <c r="N1397" s="231"/>
      <c r="O1397" s="231"/>
      <c r="P1397" s="231"/>
      <c r="Q1397" s="231"/>
      <c r="R1397" s="231"/>
      <c r="S1397" s="231"/>
      <c r="T1397" s="232"/>
      <c r="AT1397" s="233" t="s">
        <v>234</v>
      </c>
      <c r="AU1397" s="233" t="s">
        <v>82</v>
      </c>
      <c r="AV1397" s="15" t="s">
        <v>228</v>
      </c>
      <c r="AW1397" s="15" t="s">
        <v>33</v>
      </c>
      <c r="AX1397" s="15" t="s">
        <v>80</v>
      </c>
      <c r="AY1397" s="233" t="s">
        <v>221</v>
      </c>
    </row>
    <row r="1398" spans="1:65" s="2" customFormat="1" ht="21.75" customHeight="1">
      <c r="A1398" s="37"/>
      <c r="B1398" s="38"/>
      <c r="C1398" s="182" t="s">
        <v>1827</v>
      </c>
      <c r="D1398" s="182" t="s">
        <v>223</v>
      </c>
      <c r="E1398" s="183" t="s">
        <v>1828</v>
      </c>
      <c r="F1398" s="184" t="s">
        <v>1829</v>
      </c>
      <c r="G1398" s="185" t="s">
        <v>226</v>
      </c>
      <c r="H1398" s="186">
        <v>177.173</v>
      </c>
      <c r="I1398" s="187"/>
      <c r="J1398" s="188">
        <f>ROUND(I1398*H1398,2)</f>
        <v>0</v>
      </c>
      <c r="K1398" s="184" t="s">
        <v>227</v>
      </c>
      <c r="L1398" s="42"/>
      <c r="M1398" s="189" t="s">
        <v>19</v>
      </c>
      <c r="N1398" s="190" t="s">
        <v>43</v>
      </c>
      <c r="O1398" s="67"/>
      <c r="P1398" s="191">
        <f>O1398*H1398</f>
        <v>0</v>
      </c>
      <c r="Q1398" s="191">
        <v>0</v>
      </c>
      <c r="R1398" s="191">
        <f>Q1398*H1398</f>
        <v>0</v>
      </c>
      <c r="S1398" s="191">
        <v>0</v>
      </c>
      <c r="T1398" s="192">
        <f>S1398*H1398</f>
        <v>0</v>
      </c>
      <c r="U1398" s="37"/>
      <c r="V1398" s="37"/>
      <c r="W1398" s="37"/>
      <c r="X1398" s="37"/>
      <c r="Y1398" s="37"/>
      <c r="Z1398" s="37"/>
      <c r="AA1398" s="37"/>
      <c r="AB1398" s="37"/>
      <c r="AC1398" s="37"/>
      <c r="AD1398" s="37"/>
      <c r="AE1398" s="37"/>
      <c r="AR1398" s="193" t="s">
        <v>341</v>
      </c>
      <c r="AT1398" s="193" t="s">
        <v>223</v>
      </c>
      <c r="AU1398" s="193" t="s">
        <v>82</v>
      </c>
      <c r="AY1398" s="20" t="s">
        <v>221</v>
      </c>
      <c r="BE1398" s="194">
        <f>IF(N1398="základní",J1398,0)</f>
        <v>0</v>
      </c>
      <c r="BF1398" s="194">
        <f>IF(N1398="snížená",J1398,0)</f>
        <v>0</v>
      </c>
      <c r="BG1398" s="194">
        <f>IF(N1398="zákl. přenesená",J1398,0)</f>
        <v>0</v>
      </c>
      <c r="BH1398" s="194">
        <f>IF(N1398="sníž. přenesená",J1398,0)</f>
        <v>0</v>
      </c>
      <c r="BI1398" s="194">
        <f>IF(N1398="nulová",J1398,0)</f>
        <v>0</v>
      </c>
      <c r="BJ1398" s="20" t="s">
        <v>80</v>
      </c>
      <c r="BK1398" s="194">
        <f>ROUND(I1398*H1398,2)</f>
        <v>0</v>
      </c>
      <c r="BL1398" s="20" t="s">
        <v>341</v>
      </c>
      <c r="BM1398" s="193" t="s">
        <v>1830</v>
      </c>
    </row>
    <row r="1399" spans="1:65" s="2" customFormat="1" ht="19.5">
      <c r="A1399" s="37"/>
      <c r="B1399" s="38"/>
      <c r="C1399" s="39"/>
      <c r="D1399" s="195" t="s">
        <v>230</v>
      </c>
      <c r="E1399" s="39"/>
      <c r="F1399" s="196" t="s">
        <v>1831</v>
      </c>
      <c r="G1399" s="39"/>
      <c r="H1399" s="39"/>
      <c r="I1399" s="197"/>
      <c r="J1399" s="39"/>
      <c r="K1399" s="39"/>
      <c r="L1399" s="42"/>
      <c r="M1399" s="198"/>
      <c r="N1399" s="199"/>
      <c r="O1399" s="67"/>
      <c r="P1399" s="67"/>
      <c r="Q1399" s="67"/>
      <c r="R1399" s="67"/>
      <c r="S1399" s="67"/>
      <c r="T1399" s="68"/>
      <c r="U1399" s="37"/>
      <c r="V1399" s="37"/>
      <c r="W1399" s="37"/>
      <c r="X1399" s="37"/>
      <c r="Y1399" s="37"/>
      <c r="Z1399" s="37"/>
      <c r="AA1399" s="37"/>
      <c r="AB1399" s="37"/>
      <c r="AC1399" s="37"/>
      <c r="AD1399" s="37"/>
      <c r="AE1399" s="37"/>
      <c r="AT1399" s="20" t="s">
        <v>230</v>
      </c>
      <c r="AU1399" s="20" t="s">
        <v>82</v>
      </c>
    </row>
    <row r="1400" spans="1:65" s="2" customFormat="1">
      <c r="A1400" s="37"/>
      <c r="B1400" s="38"/>
      <c r="C1400" s="39"/>
      <c r="D1400" s="200" t="s">
        <v>232</v>
      </c>
      <c r="E1400" s="39"/>
      <c r="F1400" s="201" t="s">
        <v>1832</v>
      </c>
      <c r="G1400" s="39"/>
      <c r="H1400" s="39"/>
      <c r="I1400" s="197"/>
      <c r="J1400" s="39"/>
      <c r="K1400" s="39"/>
      <c r="L1400" s="42"/>
      <c r="M1400" s="198"/>
      <c r="N1400" s="199"/>
      <c r="O1400" s="67"/>
      <c r="P1400" s="67"/>
      <c r="Q1400" s="67"/>
      <c r="R1400" s="67"/>
      <c r="S1400" s="67"/>
      <c r="T1400" s="68"/>
      <c r="U1400" s="37"/>
      <c r="V1400" s="37"/>
      <c r="W1400" s="37"/>
      <c r="X1400" s="37"/>
      <c r="Y1400" s="37"/>
      <c r="Z1400" s="37"/>
      <c r="AA1400" s="37"/>
      <c r="AB1400" s="37"/>
      <c r="AC1400" s="37"/>
      <c r="AD1400" s="37"/>
      <c r="AE1400" s="37"/>
      <c r="AT1400" s="20" t="s">
        <v>232</v>
      </c>
      <c r="AU1400" s="20" t="s">
        <v>82</v>
      </c>
    </row>
    <row r="1401" spans="1:65" s="14" customFormat="1">
      <c r="B1401" s="213"/>
      <c r="C1401" s="214"/>
      <c r="D1401" s="195" t="s">
        <v>234</v>
      </c>
      <c r="E1401" s="215" t="s">
        <v>19</v>
      </c>
      <c r="F1401" s="216" t="s">
        <v>1343</v>
      </c>
      <c r="G1401" s="214"/>
      <c r="H1401" s="215" t="s">
        <v>19</v>
      </c>
      <c r="I1401" s="217"/>
      <c r="J1401" s="214"/>
      <c r="K1401" s="214"/>
      <c r="L1401" s="218"/>
      <c r="M1401" s="219"/>
      <c r="N1401" s="220"/>
      <c r="O1401" s="220"/>
      <c r="P1401" s="220"/>
      <c r="Q1401" s="220"/>
      <c r="R1401" s="220"/>
      <c r="S1401" s="220"/>
      <c r="T1401" s="221"/>
      <c r="AT1401" s="222" t="s">
        <v>234</v>
      </c>
      <c r="AU1401" s="222" t="s">
        <v>82</v>
      </c>
      <c r="AV1401" s="14" t="s">
        <v>80</v>
      </c>
      <c r="AW1401" s="14" t="s">
        <v>33</v>
      </c>
      <c r="AX1401" s="14" t="s">
        <v>72</v>
      </c>
      <c r="AY1401" s="222" t="s">
        <v>221</v>
      </c>
    </row>
    <row r="1402" spans="1:65" s="13" customFormat="1">
      <c r="B1402" s="202"/>
      <c r="C1402" s="203"/>
      <c r="D1402" s="195" t="s">
        <v>234</v>
      </c>
      <c r="E1402" s="204" t="s">
        <v>19</v>
      </c>
      <c r="F1402" s="205" t="s">
        <v>1344</v>
      </c>
      <c r="G1402" s="203"/>
      <c r="H1402" s="206">
        <v>91.337000000000003</v>
      </c>
      <c r="I1402" s="207"/>
      <c r="J1402" s="203"/>
      <c r="K1402" s="203"/>
      <c r="L1402" s="208"/>
      <c r="M1402" s="209"/>
      <c r="N1402" s="210"/>
      <c r="O1402" s="210"/>
      <c r="P1402" s="210"/>
      <c r="Q1402" s="210"/>
      <c r="R1402" s="210"/>
      <c r="S1402" s="210"/>
      <c r="T1402" s="211"/>
      <c r="AT1402" s="212" t="s">
        <v>234</v>
      </c>
      <c r="AU1402" s="212" t="s">
        <v>82</v>
      </c>
      <c r="AV1402" s="13" t="s">
        <v>82</v>
      </c>
      <c r="AW1402" s="13" t="s">
        <v>33</v>
      </c>
      <c r="AX1402" s="13" t="s">
        <v>72</v>
      </c>
      <c r="AY1402" s="212" t="s">
        <v>221</v>
      </c>
    </row>
    <row r="1403" spans="1:65" s="13" customFormat="1">
      <c r="B1403" s="202"/>
      <c r="C1403" s="203"/>
      <c r="D1403" s="195" t="s">
        <v>234</v>
      </c>
      <c r="E1403" s="204" t="s">
        <v>19</v>
      </c>
      <c r="F1403" s="205" t="s">
        <v>1345</v>
      </c>
      <c r="G1403" s="203"/>
      <c r="H1403" s="206">
        <v>-7.6219999999999999</v>
      </c>
      <c r="I1403" s="207"/>
      <c r="J1403" s="203"/>
      <c r="K1403" s="203"/>
      <c r="L1403" s="208"/>
      <c r="M1403" s="209"/>
      <c r="N1403" s="210"/>
      <c r="O1403" s="210"/>
      <c r="P1403" s="210"/>
      <c r="Q1403" s="210"/>
      <c r="R1403" s="210"/>
      <c r="S1403" s="210"/>
      <c r="T1403" s="211"/>
      <c r="AT1403" s="212" t="s">
        <v>234</v>
      </c>
      <c r="AU1403" s="212" t="s">
        <v>82</v>
      </c>
      <c r="AV1403" s="13" t="s">
        <v>82</v>
      </c>
      <c r="AW1403" s="13" t="s">
        <v>33</v>
      </c>
      <c r="AX1403" s="13" t="s">
        <v>72</v>
      </c>
      <c r="AY1403" s="212" t="s">
        <v>221</v>
      </c>
    </row>
    <row r="1404" spans="1:65" s="13" customFormat="1">
      <c r="B1404" s="202"/>
      <c r="C1404" s="203"/>
      <c r="D1404" s="195" t="s">
        <v>234</v>
      </c>
      <c r="E1404" s="204" t="s">
        <v>19</v>
      </c>
      <c r="F1404" s="205" t="s">
        <v>1346</v>
      </c>
      <c r="G1404" s="203"/>
      <c r="H1404" s="206">
        <v>-8.4079999999999995</v>
      </c>
      <c r="I1404" s="207"/>
      <c r="J1404" s="203"/>
      <c r="K1404" s="203"/>
      <c r="L1404" s="208"/>
      <c r="M1404" s="209"/>
      <c r="N1404" s="210"/>
      <c r="O1404" s="210"/>
      <c r="P1404" s="210"/>
      <c r="Q1404" s="210"/>
      <c r="R1404" s="210"/>
      <c r="S1404" s="210"/>
      <c r="T1404" s="211"/>
      <c r="AT1404" s="212" t="s">
        <v>234</v>
      </c>
      <c r="AU1404" s="212" t="s">
        <v>82</v>
      </c>
      <c r="AV1404" s="13" t="s">
        <v>82</v>
      </c>
      <c r="AW1404" s="13" t="s">
        <v>33</v>
      </c>
      <c r="AX1404" s="13" t="s">
        <v>72</v>
      </c>
      <c r="AY1404" s="212" t="s">
        <v>221</v>
      </c>
    </row>
    <row r="1405" spans="1:65" s="13" customFormat="1">
      <c r="B1405" s="202"/>
      <c r="C1405" s="203"/>
      <c r="D1405" s="195" t="s">
        <v>234</v>
      </c>
      <c r="E1405" s="204" t="s">
        <v>19</v>
      </c>
      <c r="F1405" s="205" t="s">
        <v>1347</v>
      </c>
      <c r="G1405" s="203"/>
      <c r="H1405" s="206">
        <v>-5.96</v>
      </c>
      <c r="I1405" s="207"/>
      <c r="J1405" s="203"/>
      <c r="K1405" s="203"/>
      <c r="L1405" s="208"/>
      <c r="M1405" s="209"/>
      <c r="N1405" s="210"/>
      <c r="O1405" s="210"/>
      <c r="P1405" s="210"/>
      <c r="Q1405" s="210"/>
      <c r="R1405" s="210"/>
      <c r="S1405" s="210"/>
      <c r="T1405" s="211"/>
      <c r="AT1405" s="212" t="s">
        <v>234</v>
      </c>
      <c r="AU1405" s="212" t="s">
        <v>82</v>
      </c>
      <c r="AV1405" s="13" t="s">
        <v>82</v>
      </c>
      <c r="AW1405" s="13" t="s">
        <v>33</v>
      </c>
      <c r="AX1405" s="13" t="s">
        <v>72</v>
      </c>
      <c r="AY1405" s="212" t="s">
        <v>221</v>
      </c>
    </row>
    <row r="1406" spans="1:65" s="13" customFormat="1">
      <c r="B1406" s="202"/>
      <c r="C1406" s="203"/>
      <c r="D1406" s="195" t="s">
        <v>234</v>
      </c>
      <c r="E1406" s="204" t="s">
        <v>19</v>
      </c>
      <c r="F1406" s="205" t="s">
        <v>1833</v>
      </c>
      <c r="G1406" s="203"/>
      <c r="H1406" s="206">
        <v>11.186</v>
      </c>
      <c r="I1406" s="207"/>
      <c r="J1406" s="203"/>
      <c r="K1406" s="203"/>
      <c r="L1406" s="208"/>
      <c r="M1406" s="209"/>
      <c r="N1406" s="210"/>
      <c r="O1406" s="210"/>
      <c r="P1406" s="210"/>
      <c r="Q1406" s="210"/>
      <c r="R1406" s="210"/>
      <c r="S1406" s="210"/>
      <c r="T1406" s="211"/>
      <c r="AT1406" s="212" t="s">
        <v>234</v>
      </c>
      <c r="AU1406" s="212" t="s">
        <v>82</v>
      </c>
      <c r="AV1406" s="13" t="s">
        <v>82</v>
      </c>
      <c r="AW1406" s="13" t="s">
        <v>33</v>
      </c>
      <c r="AX1406" s="13" t="s">
        <v>72</v>
      </c>
      <c r="AY1406" s="212" t="s">
        <v>221</v>
      </c>
    </row>
    <row r="1407" spans="1:65" s="16" customFormat="1">
      <c r="B1407" s="244"/>
      <c r="C1407" s="245"/>
      <c r="D1407" s="195" t="s">
        <v>234</v>
      </c>
      <c r="E1407" s="246" t="s">
        <v>19</v>
      </c>
      <c r="F1407" s="247" t="s">
        <v>450</v>
      </c>
      <c r="G1407" s="245"/>
      <c r="H1407" s="248">
        <v>80.533000000000001</v>
      </c>
      <c r="I1407" s="249"/>
      <c r="J1407" s="245"/>
      <c r="K1407" s="245"/>
      <c r="L1407" s="250"/>
      <c r="M1407" s="251"/>
      <c r="N1407" s="252"/>
      <c r="O1407" s="252"/>
      <c r="P1407" s="252"/>
      <c r="Q1407" s="252"/>
      <c r="R1407" s="252"/>
      <c r="S1407" s="252"/>
      <c r="T1407" s="253"/>
      <c r="AT1407" s="254" t="s">
        <v>234</v>
      </c>
      <c r="AU1407" s="254" t="s">
        <v>82</v>
      </c>
      <c r="AV1407" s="16" t="s">
        <v>95</v>
      </c>
      <c r="AW1407" s="16" t="s">
        <v>33</v>
      </c>
      <c r="AX1407" s="16" t="s">
        <v>72</v>
      </c>
      <c r="AY1407" s="254" t="s">
        <v>221</v>
      </c>
    </row>
    <row r="1408" spans="1:65" s="13" customFormat="1">
      <c r="B1408" s="202"/>
      <c r="C1408" s="203"/>
      <c r="D1408" s="195" t="s">
        <v>234</v>
      </c>
      <c r="E1408" s="204" t="s">
        <v>19</v>
      </c>
      <c r="F1408" s="205" t="s">
        <v>1834</v>
      </c>
      <c r="G1408" s="203"/>
      <c r="H1408" s="206">
        <v>177.173</v>
      </c>
      <c r="I1408" s="207"/>
      <c r="J1408" s="203"/>
      <c r="K1408" s="203"/>
      <c r="L1408" s="208"/>
      <c r="M1408" s="209"/>
      <c r="N1408" s="210"/>
      <c r="O1408" s="210"/>
      <c r="P1408" s="210"/>
      <c r="Q1408" s="210"/>
      <c r="R1408" s="210"/>
      <c r="S1408" s="210"/>
      <c r="T1408" s="211"/>
      <c r="AT1408" s="212" t="s">
        <v>234</v>
      </c>
      <c r="AU1408" s="212" t="s">
        <v>82</v>
      </c>
      <c r="AV1408" s="13" t="s">
        <v>82</v>
      </c>
      <c r="AW1408" s="13" t="s">
        <v>33</v>
      </c>
      <c r="AX1408" s="13" t="s">
        <v>80</v>
      </c>
      <c r="AY1408" s="212" t="s">
        <v>221</v>
      </c>
    </row>
    <row r="1409" spans="1:65" s="2" customFormat="1" ht="24.2" customHeight="1">
      <c r="A1409" s="37"/>
      <c r="B1409" s="38"/>
      <c r="C1409" s="182" t="s">
        <v>1835</v>
      </c>
      <c r="D1409" s="182" t="s">
        <v>223</v>
      </c>
      <c r="E1409" s="183" t="s">
        <v>1836</v>
      </c>
      <c r="F1409" s="184" t="s">
        <v>1837</v>
      </c>
      <c r="G1409" s="185" t="s">
        <v>226</v>
      </c>
      <c r="H1409" s="186">
        <v>177.173</v>
      </c>
      <c r="I1409" s="187"/>
      <c r="J1409" s="188">
        <f>ROUND(I1409*H1409,2)</f>
        <v>0</v>
      </c>
      <c r="K1409" s="184" t="s">
        <v>227</v>
      </c>
      <c r="L1409" s="42"/>
      <c r="M1409" s="189" t="s">
        <v>19</v>
      </c>
      <c r="N1409" s="190" t="s">
        <v>43</v>
      </c>
      <c r="O1409" s="67"/>
      <c r="P1409" s="191">
        <f>O1409*H1409</f>
        <v>0</v>
      </c>
      <c r="Q1409" s="191">
        <v>1.4999999999999999E-4</v>
      </c>
      <c r="R1409" s="191">
        <f>Q1409*H1409</f>
        <v>2.6575949999999997E-2</v>
      </c>
      <c r="S1409" s="191">
        <v>0</v>
      </c>
      <c r="T1409" s="192">
        <f>S1409*H1409</f>
        <v>0</v>
      </c>
      <c r="U1409" s="37"/>
      <c r="V1409" s="37"/>
      <c r="W1409" s="37"/>
      <c r="X1409" s="37"/>
      <c r="Y1409" s="37"/>
      <c r="Z1409" s="37"/>
      <c r="AA1409" s="37"/>
      <c r="AB1409" s="37"/>
      <c r="AC1409" s="37"/>
      <c r="AD1409" s="37"/>
      <c r="AE1409" s="37"/>
      <c r="AR1409" s="193" t="s">
        <v>341</v>
      </c>
      <c r="AT1409" s="193" t="s">
        <v>223</v>
      </c>
      <c r="AU1409" s="193" t="s">
        <v>82</v>
      </c>
      <c r="AY1409" s="20" t="s">
        <v>221</v>
      </c>
      <c r="BE1409" s="194">
        <f>IF(N1409="základní",J1409,0)</f>
        <v>0</v>
      </c>
      <c r="BF1409" s="194">
        <f>IF(N1409="snížená",J1409,0)</f>
        <v>0</v>
      </c>
      <c r="BG1409" s="194">
        <f>IF(N1409="zákl. přenesená",J1409,0)</f>
        <v>0</v>
      </c>
      <c r="BH1409" s="194">
        <f>IF(N1409="sníž. přenesená",J1409,0)</f>
        <v>0</v>
      </c>
      <c r="BI1409" s="194">
        <f>IF(N1409="nulová",J1409,0)</f>
        <v>0</v>
      </c>
      <c r="BJ1409" s="20" t="s">
        <v>80</v>
      </c>
      <c r="BK1409" s="194">
        <f>ROUND(I1409*H1409,2)</f>
        <v>0</v>
      </c>
      <c r="BL1409" s="20" t="s">
        <v>341</v>
      </c>
      <c r="BM1409" s="193" t="s">
        <v>1838</v>
      </c>
    </row>
    <row r="1410" spans="1:65" s="2" customFormat="1">
      <c r="A1410" s="37"/>
      <c r="B1410" s="38"/>
      <c r="C1410" s="39"/>
      <c r="D1410" s="195" t="s">
        <v>230</v>
      </c>
      <c r="E1410" s="39"/>
      <c r="F1410" s="196" t="s">
        <v>1839</v>
      </c>
      <c r="G1410" s="39"/>
      <c r="H1410" s="39"/>
      <c r="I1410" s="197"/>
      <c r="J1410" s="39"/>
      <c r="K1410" s="39"/>
      <c r="L1410" s="42"/>
      <c r="M1410" s="198"/>
      <c r="N1410" s="199"/>
      <c r="O1410" s="67"/>
      <c r="P1410" s="67"/>
      <c r="Q1410" s="67"/>
      <c r="R1410" s="67"/>
      <c r="S1410" s="67"/>
      <c r="T1410" s="68"/>
      <c r="U1410" s="37"/>
      <c r="V1410" s="37"/>
      <c r="W1410" s="37"/>
      <c r="X1410" s="37"/>
      <c r="Y1410" s="37"/>
      <c r="Z1410" s="37"/>
      <c r="AA1410" s="37"/>
      <c r="AB1410" s="37"/>
      <c r="AC1410" s="37"/>
      <c r="AD1410" s="37"/>
      <c r="AE1410" s="37"/>
      <c r="AT1410" s="20" t="s">
        <v>230</v>
      </c>
      <c r="AU1410" s="20" t="s">
        <v>82</v>
      </c>
    </row>
    <row r="1411" spans="1:65" s="2" customFormat="1">
      <c r="A1411" s="37"/>
      <c r="B1411" s="38"/>
      <c r="C1411" s="39"/>
      <c r="D1411" s="200" t="s">
        <v>232</v>
      </c>
      <c r="E1411" s="39"/>
      <c r="F1411" s="201" t="s">
        <v>1840</v>
      </c>
      <c r="G1411" s="39"/>
      <c r="H1411" s="39"/>
      <c r="I1411" s="197"/>
      <c r="J1411" s="39"/>
      <c r="K1411" s="39"/>
      <c r="L1411" s="42"/>
      <c r="M1411" s="198"/>
      <c r="N1411" s="199"/>
      <c r="O1411" s="67"/>
      <c r="P1411" s="67"/>
      <c r="Q1411" s="67"/>
      <c r="R1411" s="67"/>
      <c r="S1411" s="67"/>
      <c r="T1411" s="68"/>
      <c r="U1411" s="37"/>
      <c r="V1411" s="37"/>
      <c r="W1411" s="37"/>
      <c r="X1411" s="37"/>
      <c r="Y1411" s="37"/>
      <c r="Z1411" s="37"/>
      <c r="AA1411" s="37"/>
      <c r="AB1411" s="37"/>
      <c r="AC1411" s="37"/>
      <c r="AD1411" s="37"/>
      <c r="AE1411" s="37"/>
      <c r="AT1411" s="20" t="s">
        <v>232</v>
      </c>
      <c r="AU1411" s="20" t="s">
        <v>82</v>
      </c>
    </row>
    <row r="1412" spans="1:65" s="14" customFormat="1">
      <c r="B1412" s="213"/>
      <c r="C1412" s="214"/>
      <c r="D1412" s="195" t="s">
        <v>234</v>
      </c>
      <c r="E1412" s="215" t="s">
        <v>19</v>
      </c>
      <c r="F1412" s="216" t="s">
        <v>1343</v>
      </c>
      <c r="G1412" s="214"/>
      <c r="H1412" s="215" t="s">
        <v>19</v>
      </c>
      <c r="I1412" s="217"/>
      <c r="J1412" s="214"/>
      <c r="K1412" s="214"/>
      <c r="L1412" s="218"/>
      <c r="M1412" s="219"/>
      <c r="N1412" s="220"/>
      <c r="O1412" s="220"/>
      <c r="P1412" s="220"/>
      <c r="Q1412" s="220"/>
      <c r="R1412" s="220"/>
      <c r="S1412" s="220"/>
      <c r="T1412" s="221"/>
      <c r="AT1412" s="222" t="s">
        <v>234</v>
      </c>
      <c r="AU1412" s="222" t="s">
        <v>82</v>
      </c>
      <c r="AV1412" s="14" t="s">
        <v>80</v>
      </c>
      <c r="AW1412" s="14" t="s">
        <v>33</v>
      </c>
      <c r="AX1412" s="14" t="s">
        <v>72</v>
      </c>
      <c r="AY1412" s="222" t="s">
        <v>221</v>
      </c>
    </row>
    <row r="1413" spans="1:65" s="13" customFormat="1">
      <c r="B1413" s="202"/>
      <c r="C1413" s="203"/>
      <c r="D1413" s="195" t="s">
        <v>234</v>
      </c>
      <c r="E1413" s="204" t="s">
        <v>19</v>
      </c>
      <c r="F1413" s="205" t="s">
        <v>1344</v>
      </c>
      <c r="G1413" s="203"/>
      <c r="H1413" s="206">
        <v>91.337000000000003</v>
      </c>
      <c r="I1413" s="207"/>
      <c r="J1413" s="203"/>
      <c r="K1413" s="203"/>
      <c r="L1413" s="208"/>
      <c r="M1413" s="209"/>
      <c r="N1413" s="210"/>
      <c r="O1413" s="210"/>
      <c r="P1413" s="210"/>
      <c r="Q1413" s="210"/>
      <c r="R1413" s="210"/>
      <c r="S1413" s="210"/>
      <c r="T1413" s="211"/>
      <c r="AT1413" s="212" t="s">
        <v>234</v>
      </c>
      <c r="AU1413" s="212" t="s">
        <v>82</v>
      </c>
      <c r="AV1413" s="13" t="s">
        <v>82</v>
      </c>
      <c r="AW1413" s="13" t="s">
        <v>33</v>
      </c>
      <c r="AX1413" s="13" t="s">
        <v>72</v>
      </c>
      <c r="AY1413" s="212" t="s">
        <v>221</v>
      </c>
    </row>
    <row r="1414" spans="1:65" s="13" customFormat="1">
      <c r="B1414" s="202"/>
      <c r="C1414" s="203"/>
      <c r="D1414" s="195" t="s">
        <v>234</v>
      </c>
      <c r="E1414" s="204" t="s">
        <v>19</v>
      </c>
      <c r="F1414" s="205" t="s">
        <v>1345</v>
      </c>
      <c r="G1414" s="203"/>
      <c r="H1414" s="206">
        <v>-7.6219999999999999</v>
      </c>
      <c r="I1414" s="207"/>
      <c r="J1414" s="203"/>
      <c r="K1414" s="203"/>
      <c r="L1414" s="208"/>
      <c r="M1414" s="209"/>
      <c r="N1414" s="210"/>
      <c r="O1414" s="210"/>
      <c r="P1414" s="210"/>
      <c r="Q1414" s="210"/>
      <c r="R1414" s="210"/>
      <c r="S1414" s="210"/>
      <c r="T1414" s="211"/>
      <c r="AT1414" s="212" t="s">
        <v>234</v>
      </c>
      <c r="AU1414" s="212" t="s">
        <v>82</v>
      </c>
      <c r="AV1414" s="13" t="s">
        <v>82</v>
      </c>
      <c r="AW1414" s="13" t="s">
        <v>33</v>
      </c>
      <c r="AX1414" s="13" t="s">
        <v>72</v>
      </c>
      <c r="AY1414" s="212" t="s">
        <v>221</v>
      </c>
    </row>
    <row r="1415" spans="1:65" s="13" customFormat="1">
      <c r="B1415" s="202"/>
      <c r="C1415" s="203"/>
      <c r="D1415" s="195" t="s">
        <v>234</v>
      </c>
      <c r="E1415" s="204" t="s">
        <v>19</v>
      </c>
      <c r="F1415" s="205" t="s">
        <v>1346</v>
      </c>
      <c r="G1415" s="203"/>
      <c r="H1415" s="206">
        <v>-8.4079999999999995</v>
      </c>
      <c r="I1415" s="207"/>
      <c r="J1415" s="203"/>
      <c r="K1415" s="203"/>
      <c r="L1415" s="208"/>
      <c r="M1415" s="209"/>
      <c r="N1415" s="210"/>
      <c r="O1415" s="210"/>
      <c r="P1415" s="210"/>
      <c r="Q1415" s="210"/>
      <c r="R1415" s="210"/>
      <c r="S1415" s="210"/>
      <c r="T1415" s="211"/>
      <c r="AT1415" s="212" t="s">
        <v>234</v>
      </c>
      <c r="AU1415" s="212" t="s">
        <v>82</v>
      </c>
      <c r="AV1415" s="13" t="s">
        <v>82</v>
      </c>
      <c r="AW1415" s="13" t="s">
        <v>33</v>
      </c>
      <c r="AX1415" s="13" t="s">
        <v>72</v>
      </c>
      <c r="AY1415" s="212" t="s">
        <v>221</v>
      </c>
    </row>
    <row r="1416" spans="1:65" s="13" customFormat="1">
      <c r="B1416" s="202"/>
      <c r="C1416" s="203"/>
      <c r="D1416" s="195" t="s">
        <v>234</v>
      </c>
      <c r="E1416" s="204" t="s">
        <v>19</v>
      </c>
      <c r="F1416" s="205" t="s">
        <v>1347</v>
      </c>
      <c r="G1416" s="203"/>
      <c r="H1416" s="206">
        <v>-5.96</v>
      </c>
      <c r="I1416" s="207"/>
      <c r="J1416" s="203"/>
      <c r="K1416" s="203"/>
      <c r="L1416" s="208"/>
      <c r="M1416" s="209"/>
      <c r="N1416" s="210"/>
      <c r="O1416" s="210"/>
      <c r="P1416" s="210"/>
      <c r="Q1416" s="210"/>
      <c r="R1416" s="210"/>
      <c r="S1416" s="210"/>
      <c r="T1416" s="211"/>
      <c r="AT1416" s="212" t="s">
        <v>234</v>
      </c>
      <c r="AU1416" s="212" t="s">
        <v>82</v>
      </c>
      <c r="AV1416" s="13" t="s">
        <v>82</v>
      </c>
      <c r="AW1416" s="13" t="s">
        <v>33</v>
      </c>
      <c r="AX1416" s="13" t="s">
        <v>72</v>
      </c>
      <c r="AY1416" s="212" t="s">
        <v>221</v>
      </c>
    </row>
    <row r="1417" spans="1:65" s="13" customFormat="1">
      <c r="B1417" s="202"/>
      <c r="C1417" s="203"/>
      <c r="D1417" s="195" t="s">
        <v>234</v>
      </c>
      <c r="E1417" s="204" t="s">
        <v>19</v>
      </c>
      <c r="F1417" s="205" t="s">
        <v>1833</v>
      </c>
      <c r="G1417" s="203"/>
      <c r="H1417" s="206">
        <v>11.186</v>
      </c>
      <c r="I1417" s="207"/>
      <c r="J1417" s="203"/>
      <c r="K1417" s="203"/>
      <c r="L1417" s="208"/>
      <c r="M1417" s="209"/>
      <c r="N1417" s="210"/>
      <c r="O1417" s="210"/>
      <c r="P1417" s="210"/>
      <c r="Q1417" s="210"/>
      <c r="R1417" s="210"/>
      <c r="S1417" s="210"/>
      <c r="T1417" s="211"/>
      <c r="AT1417" s="212" t="s">
        <v>234</v>
      </c>
      <c r="AU1417" s="212" t="s">
        <v>82</v>
      </c>
      <c r="AV1417" s="13" t="s">
        <v>82</v>
      </c>
      <c r="AW1417" s="13" t="s">
        <v>33</v>
      </c>
      <c r="AX1417" s="13" t="s">
        <v>72</v>
      </c>
      <c r="AY1417" s="212" t="s">
        <v>221</v>
      </c>
    </row>
    <row r="1418" spans="1:65" s="16" customFormat="1">
      <c r="B1418" s="244"/>
      <c r="C1418" s="245"/>
      <c r="D1418" s="195" t="s">
        <v>234</v>
      </c>
      <c r="E1418" s="246" t="s">
        <v>19</v>
      </c>
      <c r="F1418" s="247" t="s">
        <v>450</v>
      </c>
      <c r="G1418" s="245"/>
      <c r="H1418" s="248">
        <v>80.533000000000001</v>
      </c>
      <c r="I1418" s="249"/>
      <c r="J1418" s="245"/>
      <c r="K1418" s="245"/>
      <c r="L1418" s="250"/>
      <c r="M1418" s="251"/>
      <c r="N1418" s="252"/>
      <c r="O1418" s="252"/>
      <c r="P1418" s="252"/>
      <c r="Q1418" s="252"/>
      <c r="R1418" s="252"/>
      <c r="S1418" s="252"/>
      <c r="T1418" s="253"/>
      <c r="AT1418" s="254" t="s">
        <v>234</v>
      </c>
      <c r="AU1418" s="254" t="s">
        <v>82</v>
      </c>
      <c r="AV1418" s="16" t="s">
        <v>95</v>
      </c>
      <c r="AW1418" s="16" t="s">
        <v>33</v>
      </c>
      <c r="AX1418" s="16" t="s">
        <v>72</v>
      </c>
      <c r="AY1418" s="254" t="s">
        <v>221</v>
      </c>
    </row>
    <row r="1419" spans="1:65" s="13" customFormat="1">
      <c r="B1419" s="202"/>
      <c r="C1419" s="203"/>
      <c r="D1419" s="195" t="s">
        <v>234</v>
      </c>
      <c r="E1419" s="204" t="s">
        <v>19</v>
      </c>
      <c r="F1419" s="205" t="s">
        <v>1834</v>
      </c>
      <c r="G1419" s="203"/>
      <c r="H1419" s="206">
        <v>177.173</v>
      </c>
      <c r="I1419" s="207"/>
      <c r="J1419" s="203"/>
      <c r="K1419" s="203"/>
      <c r="L1419" s="208"/>
      <c r="M1419" s="209"/>
      <c r="N1419" s="210"/>
      <c r="O1419" s="210"/>
      <c r="P1419" s="210"/>
      <c r="Q1419" s="210"/>
      <c r="R1419" s="210"/>
      <c r="S1419" s="210"/>
      <c r="T1419" s="211"/>
      <c r="AT1419" s="212" t="s">
        <v>234</v>
      </c>
      <c r="AU1419" s="212" t="s">
        <v>82</v>
      </c>
      <c r="AV1419" s="13" t="s">
        <v>82</v>
      </c>
      <c r="AW1419" s="13" t="s">
        <v>33</v>
      </c>
      <c r="AX1419" s="13" t="s">
        <v>80</v>
      </c>
      <c r="AY1419" s="212" t="s">
        <v>221</v>
      </c>
    </row>
    <row r="1420" spans="1:65" s="2" customFormat="1" ht="24.2" customHeight="1">
      <c r="A1420" s="37"/>
      <c r="B1420" s="38"/>
      <c r="C1420" s="182" t="s">
        <v>1841</v>
      </c>
      <c r="D1420" s="182" t="s">
        <v>223</v>
      </c>
      <c r="E1420" s="183" t="s">
        <v>1842</v>
      </c>
      <c r="F1420" s="184" t="s">
        <v>1843</v>
      </c>
      <c r="G1420" s="185" t="s">
        <v>226</v>
      </c>
      <c r="H1420" s="186">
        <v>4.3099999999999996</v>
      </c>
      <c r="I1420" s="187"/>
      <c r="J1420" s="188">
        <f>ROUND(I1420*H1420,2)</f>
        <v>0</v>
      </c>
      <c r="K1420" s="184" t="s">
        <v>227</v>
      </c>
      <c r="L1420" s="42"/>
      <c r="M1420" s="189" t="s">
        <v>19</v>
      </c>
      <c r="N1420" s="190" t="s">
        <v>43</v>
      </c>
      <c r="O1420" s="67"/>
      <c r="P1420" s="191">
        <f>O1420*H1420</f>
        <v>0</v>
      </c>
      <c r="Q1420" s="191">
        <v>2.8499999999999999E-4</v>
      </c>
      <c r="R1420" s="191">
        <f>Q1420*H1420</f>
        <v>1.2283499999999998E-3</v>
      </c>
      <c r="S1420" s="191">
        <v>0</v>
      </c>
      <c r="T1420" s="192">
        <f>S1420*H1420</f>
        <v>0</v>
      </c>
      <c r="U1420" s="37"/>
      <c r="V1420" s="37"/>
      <c r="W1420" s="37"/>
      <c r="X1420" s="37"/>
      <c r="Y1420" s="37"/>
      <c r="Z1420" s="37"/>
      <c r="AA1420" s="37"/>
      <c r="AB1420" s="37"/>
      <c r="AC1420" s="37"/>
      <c r="AD1420" s="37"/>
      <c r="AE1420" s="37"/>
      <c r="AR1420" s="193" t="s">
        <v>341</v>
      </c>
      <c r="AT1420" s="193" t="s">
        <v>223</v>
      </c>
      <c r="AU1420" s="193" t="s">
        <v>82</v>
      </c>
      <c r="AY1420" s="20" t="s">
        <v>221</v>
      </c>
      <c r="BE1420" s="194">
        <f>IF(N1420="základní",J1420,0)</f>
        <v>0</v>
      </c>
      <c r="BF1420" s="194">
        <f>IF(N1420="snížená",J1420,0)</f>
        <v>0</v>
      </c>
      <c r="BG1420" s="194">
        <f>IF(N1420="zákl. přenesená",J1420,0)</f>
        <v>0</v>
      </c>
      <c r="BH1420" s="194">
        <f>IF(N1420="sníž. přenesená",J1420,0)</f>
        <v>0</v>
      </c>
      <c r="BI1420" s="194">
        <f>IF(N1420="nulová",J1420,0)</f>
        <v>0</v>
      </c>
      <c r="BJ1420" s="20" t="s">
        <v>80</v>
      </c>
      <c r="BK1420" s="194">
        <f>ROUND(I1420*H1420,2)</f>
        <v>0</v>
      </c>
      <c r="BL1420" s="20" t="s">
        <v>341</v>
      </c>
      <c r="BM1420" s="193" t="s">
        <v>1844</v>
      </c>
    </row>
    <row r="1421" spans="1:65" s="2" customFormat="1" ht="19.5">
      <c r="A1421" s="37"/>
      <c r="B1421" s="38"/>
      <c r="C1421" s="39"/>
      <c r="D1421" s="195" t="s">
        <v>230</v>
      </c>
      <c r="E1421" s="39"/>
      <c r="F1421" s="196" t="s">
        <v>1845</v>
      </c>
      <c r="G1421" s="39"/>
      <c r="H1421" s="39"/>
      <c r="I1421" s="197"/>
      <c r="J1421" s="39"/>
      <c r="K1421" s="39"/>
      <c r="L1421" s="42"/>
      <c r="M1421" s="198"/>
      <c r="N1421" s="199"/>
      <c r="O1421" s="67"/>
      <c r="P1421" s="67"/>
      <c r="Q1421" s="67"/>
      <c r="R1421" s="67"/>
      <c r="S1421" s="67"/>
      <c r="T1421" s="68"/>
      <c r="U1421" s="37"/>
      <c r="V1421" s="37"/>
      <c r="W1421" s="37"/>
      <c r="X1421" s="37"/>
      <c r="Y1421" s="37"/>
      <c r="Z1421" s="37"/>
      <c r="AA1421" s="37"/>
      <c r="AB1421" s="37"/>
      <c r="AC1421" s="37"/>
      <c r="AD1421" s="37"/>
      <c r="AE1421" s="37"/>
      <c r="AT1421" s="20" t="s">
        <v>230</v>
      </c>
      <c r="AU1421" s="20" t="s">
        <v>82</v>
      </c>
    </row>
    <row r="1422" spans="1:65" s="2" customFormat="1">
      <c r="A1422" s="37"/>
      <c r="B1422" s="38"/>
      <c r="C1422" s="39"/>
      <c r="D1422" s="200" t="s">
        <v>232</v>
      </c>
      <c r="E1422" s="39"/>
      <c r="F1422" s="201" t="s">
        <v>1846</v>
      </c>
      <c r="G1422" s="39"/>
      <c r="H1422" s="39"/>
      <c r="I1422" s="197"/>
      <c r="J1422" s="39"/>
      <c r="K1422" s="39"/>
      <c r="L1422" s="42"/>
      <c r="M1422" s="198"/>
      <c r="N1422" s="199"/>
      <c r="O1422" s="67"/>
      <c r="P1422" s="67"/>
      <c r="Q1422" s="67"/>
      <c r="R1422" s="67"/>
      <c r="S1422" s="67"/>
      <c r="T1422" s="68"/>
      <c r="U1422" s="37"/>
      <c r="V1422" s="37"/>
      <c r="W1422" s="37"/>
      <c r="X1422" s="37"/>
      <c r="Y1422" s="37"/>
      <c r="Z1422" s="37"/>
      <c r="AA1422" s="37"/>
      <c r="AB1422" s="37"/>
      <c r="AC1422" s="37"/>
      <c r="AD1422" s="37"/>
      <c r="AE1422" s="37"/>
      <c r="AT1422" s="20" t="s">
        <v>232</v>
      </c>
      <c r="AU1422" s="20" t="s">
        <v>82</v>
      </c>
    </row>
    <row r="1423" spans="1:65" s="14" customFormat="1">
      <c r="B1423" s="213"/>
      <c r="C1423" s="214"/>
      <c r="D1423" s="195" t="s">
        <v>234</v>
      </c>
      <c r="E1423" s="215" t="s">
        <v>19</v>
      </c>
      <c r="F1423" s="216" t="s">
        <v>1847</v>
      </c>
      <c r="G1423" s="214"/>
      <c r="H1423" s="215" t="s">
        <v>19</v>
      </c>
      <c r="I1423" s="217"/>
      <c r="J1423" s="214"/>
      <c r="K1423" s="214"/>
      <c r="L1423" s="218"/>
      <c r="M1423" s="219"/>
      <c r="N1423" s="220"/>
      <c r="O1423" s="220"/>
      <c r="P1423" s="220"/>
      <c r="Q1423" s="220"/>
      <c r="R1423" s="220"/>
      <c r="S1423" s="220"/>
      <c r="T1423" s="221"/>
      <c r="AT1423" s="222" t="s">
        <v>234</v>
      </c>
      <c r="AU1423" s="222" t="s">
        <v>82</v>
      </c>
      <c r="AV1423" s="14" t="s">
        <v>80</v>
      </c>
      <c r="AW1423" s="14" t="s">
        <v>33</v>
      </c>
      <c r="AX1423" s="14" t="s">
        <v>72</v>
      </c>
      <c r="AY1423" s="222" t="s">
        <v>221</v>
      </c>
    </row>
    <row r="1424" spans="1:65" s="13" customFormat="1">
      <c r="B1424" s="202"/>
      <c r="C1424" s="203"/>
      <c r="D1424" s="195" t="s">
        <v>234</v>
      </c>
      <c r="E1424" s="204" t="s">
        <v>19</v>
      </c>
      <c r="F1424" s="205" t="s">
        <v>428</v>
      </c>
      <c r="G1424" s="203"/>
      <c r="H1424" s="206">
        <v>4.3099999999999996</v>
      </c>
      <c r="I1424" s="207"/>
      <c r="J1424" s="203"/>
      <c r="K1424" s="203"/>
      <c r="L1424" s="208"/>
      <c r="M1424" s="209"/>
      <c r="N1424" s="210"/>
      <c r="O1424" s="210"/>
      <c r="P1424" s="210"/>
      <c r="Q1424" s="210"/>
      <c r="R1424" s="210"/>
      <c r="S1424" s="210"/>
      <c r="T1424" s="211"/>
      <c r="AT1424" s="212" t="s">
        <v>234</v>
      </c>
      <c r="AU1424" s="212" t="s">
        <v>82</v>
      </c>
      <c r="AV1424" s="13" t="s">
        <v>82</v>
      </c>
      <c r="AW1424" s="13" t="s">
        <v>33</v>
      </c>
      <c r="AX1424" s="13" t="s">
        <v>72</v>
      </c>
      <c r="AY1424" s="212" t="s">
        <v>221</v>
      </c>
    </row>
    <row r="1425" spans="1:65" s="15" customFormat="1">
      <c r="B1425" s="223"/>
      <c r="C1425" s="224"/>
      <c r="D1425" s="195" t="s">
        <v>234</v>
      </c>
      <c r="E1425" s="225" t="s">
        <v>19</v>
      </c>
      <c r="F1425" s="226" t="s">
        <v>243</v>
      </c>
      <c r="G1425" s="224"/>
      <c r="H1425" s="227">
        <v>4.3099999999999996</v>
      </c>
      <c r="I1425" s="228"/>
      <c r="J1425" s="224"/>
      <c r="K1425" s="224"/>
      <c r="L1425" s="229"/>
      <c r="M1425" s="230"/>
      <c r="N1425" s="231"/>
      <c r="O1425" s="231"/>
      <c r="P1425" s="231"/>
      <c r="Q1425" s="231"/>
      <c r="R1425" s="231"/>
      <c r="S1425" s="231"/>
      <c r="T1425" s="232"/>
      <c r="AT1425" s="233" t="s">
        <v>234</v>
      </c>
      <c r="AU1425" s="233" t="s">
        <v>82</v>
      </c>
      <c r="AV1425" s="15" t="s">
        <v>228</v>
      </c>
      <c r="AW1425" s="15" t="s">
        <v>33</v>
      </c>
      <c r="AX1425" s="15" t="s">
        <v>80</v>
      </c>
      <c r="AY1425" s="233" t="s">
        <v>221</v>
      </c>
    </row>
    <row r="1426" spans="1:65" s="2" customFormat="1" ht="24.2" customHeight="1">
      <c r="A1426" s="37"/>
      <c r="B1426" s="38"/>
      <c r="C1426" s="182" t="s">
        <v>1848</v>
      </c>
      <c r="D1426" s="182" t="s">
        <v>223</v>
      </c>
      <c r="E1426" s="183" t="s">
        <v>1849</v>
      </c>
      <c r="F1426" s="184" t="s">
        <v>1850</v>
      </c>
      <c r="G1426" s="185" t="s">
        <v>226</v>
      </c>
      <c r="H1426" s="186">
        <v>4.3099999999999996</v>
      </c>
      <c r="I1426" s="187"/>
      <c r="J1426" s="188">
        <f>ROUND(I1426*H1426,2)</f>
        <v>0</v>
      </c>
      <c r="K1426" s="184" t="s">
        <v>227</v>
      </c>
      <c r="L1426" s="42"/>
      <c r="M1426" s="189" t="s">
        <v>19</v>
      </c>
      <c r="N1426" s="190" t="s">
        <v>43</v>
      </c>
      <c r="O1426" s="67"/>
      <c r="P1426" s="191">
        <f>O1426*H1426</f>
        <v>0</v>
      </c>
      <c r="Q1426" s="191">
        <v>6.5680000000000003E-4</v>
      </c>
      <c r="R1426" s="191">
        <f>Q1426*H1426</f>
        <v>2.8308079999999998E-3</v>
      </c>
      <c r="S1426" s="191">
        <v>0</v>
      </c>
      <c r="T1426" s="192">
        <f>S1426*H1426</f>
        <v>0</v>
      </c>
      <c r="U1426" s="37"/>
      <c r="V1426" s="37"/>
      <c r="W1426" s="37"/>
      <c r="X1426" s="37"/>
      <c r="Y1426" s="37"/>
      <c r="Z1426" s="37"/>
      <c r="AA1426" s="37"/>
      <c r="AB1426" s="37"/>
      <c r="AC1426" s="37"/>
      <c r="AD1426" s="37"/>
      <c r="AE1426" s="37"/>
      <c r="AR1426" s="193" t="s">
        <v>341</v>
      </c>
      <c r="AT1426" s="193" t="s">
        <v>223</v>
      </c>
      <c r="AU1426" s="193" t="s">
        <v>82</v>
      </c>
      <c r="AY1426" s="20" t="s">
        <v>221</v>
      </c>
      <c r="BE1426" s="194">
        <f>IF(N1426="základní",J1426,0)</f>
        <v>0</v>
      </c>
      <c r="BF1426" s="194">
        <f>IF(N1426="snížená",J1426,0)</f>
        <v>0</v>
      </c>
      <c r="BG1426" s="194">
        <f>IF(N1426="zákl. přenesená",J1426,0)</f>
        <v>0</v>
      </c>
      <c r="BH1426" s="194">
        <f>IF(N1426="sníž. přenesená",J1426,0)</f>
        <v>0</v>
      </c>
      <c r="BI1426" s="194">
        <f>IF(N1426="nulová",J1426,0)</f>
        <v>0</v>
      </c>
      <c r="BJ1426" s="20" t="s">
        <v>80</v>
      </c>
      <c r="BK1426" s="194">
        <f>ROUND(I1426*H1426,2)</f>
        <v>0</v>
      </c>
      <c r="BL1426" s="20" t="s">
        <v>341</v>
      </c>
      <c r="BM1426" s="193" t="s">
        <v>1851</v>
      </c>
    </row>
    <row r="1427" spans="1:65" s="2" customFormat="1" ht="19.5">
      <c r="A1427" s="37"/>
      <c r="B1427" s="38"/>
      <c r="C1427" s="39"/>
      <c r="D1427" s="195" t="s">
        <v>230</v>
      </c>
      <c r="E1427" s="39"/>
      <c r="F1427" s="196" t="s">
        <v>1852</v>
      </c>
      <c r="G1427" s="39"/>
      <c r="H1427" s="39"/>
      <c r="I1427" s="197"/>
      <c r="J1427" s="39"/>
      <c r="K1427" s="39"/>
      <c r="L1427" s="42"/>
      <c r="M1427" s="198"/>
      <c r="N1427" s="199"/>
      <c r="O1427" s="67"/>
      <c r="P1427" s="67"/>
      <c r="Q1427" s="67"/>
      <c r="R1427" s="67"/>
      <c r="S1427" s="67"/>
      <c r="T1427" s="68"/>
      <c r="U1427" s="37"/>
      <c r="V1427" s="37"/>
      <c r="W1427" s="37"/>
      <c r="X1427" s="37"/>
      <c r="Y1427" s="37"/>
      <c r="Z1427" s="37"/>
      <c r="AA1427" s="37"/>
      <c r="AB1427" s="37"/>
      <c r="AC1427" s="37"/>
      <c r="AD1427" s="37"/>
      <c r="AE1427" s="37"/>
      <c r="AT1427" s="20" t="s">
        <v>230</v>
      </c>
      <c r="AU1427" s="20" t="s">
        <v>82</v>
      </c>
    </row>
    <row r="1428" spans="1:65" s="2" customFormat="1">
      <c r="A1428" s="37"/>
      <c r="B1428" s="38"/>
      <c r="C1428" s="39"/>
      <c r="D1428" s="200" t="s">
        <v>232</v>
      </c>
      <c r="E1428" s="39"/>
      <c r="F1428" s="201" t="s">
        <v>1853</v>
      </c>
      <c r="G1428" s="39"/>
      <c r="H1428" s="39"/>
      <c r="I1428" s="197"/>
      <c r="J1428" s="39"/>
      <c r="K1428" s="39"/>
      <c r="L1428" s="42"/>
      <c r="M1428" s="198"/>
      <c r="N1428" s="199"/>
      <c r="O1428" s="67"/>
      <c r="P1428" s="67"/>
      <c r="Q1428" s="67"/>
      <c r="R1428" s="67"/>
      <c r="S1428" s="67"/>
      <c r="T1428" s="68"/>
      <c r="U1428" s="37"/>
      <c r="V1428" s="37"/>
      <c r="W1428" s="37"/>
      <c r="X1428" s="37"/>
      <c r="Y1428" s="37"/>
      <c r="Z1428" s="37"/>
      <c r="AA1428" s="37"/>
      <c r="AB1428" s="37"/>
      <c r="AC1428" s="37"/>
      <c r="AD1428" s="37"/>
      <c r="AE1428" s="37"/>
      <c r="AT1428" s="20" t="s">
        <v>232</v>
      </c>
      <c r="AU1428" s="20" t="s">
        <v>82</v>
      </c>
    </row>
    <row r="1429" spans="1:65" s="14" customFormat="1">
      <c r="B1429" s="213"/>
      <c r="C1429" s="214"/>
      <c r="D1429" s="195" t="s">
        <v>234</v>
      </c>
      <c r="E1429" s="215" t="s">
        <v>19</v>
      </c>
      <c r="F1429" s="216" t="s">
        <v>1847</v>
      </c>
      <c r="G1429" s="214"/>
      <c r="H1429" s="215" t="s">
        <v>19</v>
      </c>
      <c r="I1429" s="217"/>
      <c r="J1429" s="214"/>
      <c r="K1429" s="214"/>
      <c r="L1429" s="218"/>
      <c r="M1429" s="219"/>
      <c r="N1429" s="220"/>
      <c r="O1429" s="220"/>
      <c r="P1429" s="220"/>
      <c r="Q1429" s="220"/>
      <c r="R1429" s="220"/>
      <c r="S1429" s="220"/>
      <c r="T1429" s="221"/>
      <c r="AT1429" s="222" t="s">
        <v>234</v>
      </c>
      <c r="AU1429" s="222" t="s">
        <v>82</v>
      </c>
      <c r="AV1429" s="14" t="s">
        <v>80</v>
      </c>
      <c r="AW1429" s="14" t="s">
        <v>33</v>
      </c>
      <c r="AX1429" s="14" t="s">
        <v>72</v>
      </c>
      <c r="AY1429" s="222" t="s">
        <v>221</v>
      </c>
    </row>
    <row r="1430" spans="1:65" s="13" customFormat="1">
      <c r="B1430" s="202"/>
      <c r="C1430" s="203"/>
      <c r="D1430" s="195" t="s">
        <v>234</v>
      </c>
      <c r="E1430" s="204" t="s">
        <v>19</v>
      </c>
      <c r="F1430" s="205" t="s">
        <v>428</v>
      </c>
      <c r="G1430" s="203"/>
      <c r="H1430" s="206">
        <v>4.3099999999999996</v>
      </c>
      <c r="I1430" s="207"/>
      <c r="J1430" s="203"/>
      <c r="K1430" s="203"/>
      <c r="L1430" s="208"/>
      <c r="M1430" s="209"/>
      <c r="N1430" s="210"/>
      <c r="O1430" s="210"/>
      <c r="P1430" s="210"/>
      <c r="Q1430" s="210"/>
      <c r="R1430" s="210"/>
      <c r="S1430" s="210"/>
      <c r="T1430" s="211"/>
      <c r="AT1430" s="212" t="s">
        <v>234</v>
      </c>
      <c r="AU1430" s="212" t="s">
        <v>82</v>
      </c>
      <c r="AV1430" s="13" t="s">
        <v>82</v>
      </c>
      <c r="AW1430" s="13" t="s">
        <v>33</v>
      </c>
      <c r="AX1430" s="13" t="s">
        <v>72</v>
      </c>
      <c r="AY1430" s="212" t="s">
        <v>221</v>
      </c>
    </row>
    <row r="1431" spans="1:65" s="15" customFormat="1">
      <c r="B1431" s="223"/>
      <c r="C1431" s="224"/>
      <c r="D1431" s="195" t="s">
        <v>234</v>
      </c>
      <c r="E1431" s="225" t="s">
        <v>19</v>
      </c>
      <c r="F1431" s="226" t="s">
        <v>243</v>
      </c>
      <c r="G1431" s="224"/>
      <c r="H1431" s="227">
        <v>4.3099999999999996</v>
      </c>
      <c r="I1431" s="228"/>
      <c r="J1431" s="224"/>
      <c r="K1431" s="224"/>
      <c r="L1431" s="229"/>
      <c r="M1431" s="230"/>
      <c r="N1431" s="231"/>
      <c r="O1431" s="231"/>
      <c r="P1431" s="231"/>
      <c r="Q1431" s="231"/>
      <c r="R1431" s="231"/>
      <c r="S1431" s="231"/>
      <c r="T1431" s="232"/>
      <c r="AT1431" s="233" t="s">
        <v>234</v>
      </c>
      <c r="AU1431" s="233" t="s">
        <v>82</v>
      </c>
      <c r="AV1431" s="15" t="s">
        <v>228</v>
      </c>
      <c r="AW1431" s="15" t="s">
        <v>33</v>
      </c>
      <c r="AX1431" s="15" t="s">
        <v>80</v>
      </c>
      <c r="AY1431" s="233" t="s">
        <v>221</v>
      </c>
    </row>
    <row r="1432" spans="1:65" s="12" customFormat="1" ht="22.9" customHeight="1">
      <c r="B1432" s="166"/>
      <c r="C1432" s="167"/>
      <c r="D1432" s="168" t="s">
        <v>71</v>
      </c>
      <c r="E1432" s="180" t="s">
        <v>1854</v>
      </c>
      <c r="F1432" s="180" t="s">
        <v>1855</v>
      </c>
      <c r="G1432" s="167"/>
      <c r="H1432" s="167"/>
      <c r="I1432" s="170"/>
      <c r="J1432" s="181">
        <f>BK1432</f>
        <v>0</v>
      </c>
      <c r="K1432" s="167"/>
      <c r="L1432" s="172"/>
      <c r="M1432" s="173"/>
      <c r="N1432" s="174"/>
      <c r="O1432" s="174"/>
      <c r="P1432" s="175">
        <f>SUM(P1433:P1524)</f>
        <v>0</v>
      </c>
      <c r="Q1432" s="174"/>
      <c r="R1432" s="175">
        <f>SUM(R1433:R1524)</f>
        <v>0.22551464880000002</v>
      </c>
      <c r="S1432" s="174"/>
      <c r="T1432" s="176">
        <f>SUM(T1433:T1524)</f>
        <v>6.0636000000000006E-3</v>
      </c>
      <c r="AR1432" s="177" t="s">
        <v>82</v>
      </c>
      <c r="AT1432" s="178" t="s">
        <v>71</v>
      </c>
      <c r="AU1432" s="178" t="s">
        <v>80</v>
      </c>
      <c r="AY1432" s="177" t="s">
        <v>221</v>
      </c>
      <c r="BK1432" s="179">
        <f>SUM(BK1433:BK1524)</f>
        <v>0</v>
      </c>
    </row>
    <row r="1433" spans="1:65" s="2" customFormat="1" ht="16.5" customHeight="1">
      <c r="A1433" s="37"/>
      <c r="B1433" s="38"/>
      <c r="C1433" s="182" t="s">
        <v>1856</v>
      </c>
      <c r="D1433" s="182" t="s">
        <v>223</v>
      </c>
      <c r="E1433" s="183" t="s">
        <v>1857</v>
      </c>
      <c r="F1433" s="184" t="s">
        <v>1858</v>
      </c>
      <c r="G1433" s="185" t="s">
        <v>226</v>
      </c>
      <c r="H1433" s="186">
        <v>202.12</v>
      </c>
      <c r="I1433" s="187"/>
      <c r="J1433" s="188">
        <f>ROUND(I1433*H1433,2)</f>
        <v>0</v>
      </c>
      <c r="K1433" s="184" t="s">
        <v>227</v>
      </c>
      <c r="L1433" s="42"/>
      <c r="M1433" s="189" t="s">
        <v>19</v>
      </c>
      <c r="N1433" s="190" t="s">
        <v>43</v>
      </c>
      <c r="O1433" s="67"/>
      <c r="P1433" s="191">
        <f>O1433*H1433</f>
        <v>0</v>
      </c>
      <c r="Q1433" s="191">
        <v>0</v>
      </c>
      <c r="R1433" s="191">
        <f>Q1433*H1433</f>
        <v>0</v>
      </c>
      <c r="S1433" s="191">
        <v>3.0000000000000001E-5</v>
      </c>
      <c r="T1433" s="192">
        <f>S1433*H1433</f>
        <v>6.0636000000000006E-3</v>
      </c>
      <c r="U1433" s="37"/>
      <c r="V1433" s="37"/>
      <c r="W1433" s="37"/>
      <c r="X1433" s="37"/>
      <c r="Y1433" s="37"/>
      <c r="Z1433" s="37"/>
      <c r="AA1433" s="37"/>
      <c r="AB1433" s="37"/>
      <c r="AC1433" s="37"/>
      <c r="AD1433" s="37"/>
      <c r="AE1433" s="37"/>
      <c r="AR1433" s="193" t="s">
        <v>341</v>
      </c>
      <c r="AT1433" s="193" t="s">
        <v>223</v>
      </c>
      <c r="AU1433" s="193" t="s">
        <v>82</v>
      </c>
      <c r="AY1433" s="20" t="s">
        <v>221</v>
      </c>
      <c r="BE1433" s="194">
        <f>IF(N1433="základní",J1433,0)</f>
        <v>0</v>
      </c>
      <c r="BF1433" s="194">
        <f>IF(N1433="snížená",J1433,0)</f>
        <v>0</v>
      </c>
      <c r="BG1433" s="194">
        <f>IF(N1433="zákl. přenesená",J1433,0)</f>
        <v>0</v>
      </c>
      <c r="BH1433" s="194">
        <f>IF(N1433="sníž. přenesená",J1433,0)</f>
        <v>0</v>
      </c>
      <c r="BI1433" s="194">
        <f>IF(N1433="nulová",J1433,0)</f>
        <v>0</v>
      </c>
      <c r="BJ1433" s="20" t="s">
        <v>80</v>
      </c>
      <c r="BK1433" s="194">
        <f>ROUND(I1433*H1433,2)</f>
        <v>0</v>
      </c>
      <c r="BL1433" s="20" t="s">
        <v>341</v>
      </c>
      <c r="BM1433" s="193" t="s">
        <v>1859</v>
      </c>
    </row>
    <row r="1434" spans="1:65" s="2" customFormat="1" ht="19.5">
      <c r="A1434" s="37"/>
      <c r="B1434" s="38"/>
      <c r="C1434" s="39"/>
      <c r="D1434" s="195" t="s">
        <v>230</v>
      </c>
      <c r="E1434" s="39"/>
      <c r="F1434" s="196" t="s">
        <v>1860</v>
      </c>
      <c r="G1434" s="39"/>
      <c r="H1434" s="39"/>
      <c r="I1434" s="197"/>
      <c r="J1434" s="39"/>
      <c r="K1434" s="39"/>
      <c r="L1434" s="42"/>
      <c r="M1434" s="198"/>
      <c r="N1434" s="199"/>
      <c r="O1434" s="67"/>
      <c r="P1434" s="67"/>
      <c r="Q1434" s="67"/>
      <c r="R1434" s="67"/>
      <c r="S1434" s="67"/>
      <c r="T1434" s="68"/>
      <c r="U1434" s="37"/>
      <c r="V1434" s="37"/>
      <c r="W1434" s="37"/>
      <c r="X1434" s="37"/>
      <c r="Y1434" s="37"/>
      <c r="Z1434" s="37"/>
      <c r="AA1434" s="37"/>
      <c r="AB1434" s="37"/>
      <c r="AC1434" s="37"/>
      <c r="AD1434" s="37"/>
      <c r="AE1434" s="37"/>
      <c r="AT1434" s="20" t="s">
        <v>230</v>
      </c>
      <c r="AU1434" s="20" t="s">
        <v>82</v>
      </c>
    </row>
    <row r="1435" spans="1:65" s="2" customFormat="1">
      <c r="A1435" s="37"/>
      <c r="B1435" s="38"/>
      <c r="C1435" s="39"/>
      <c r="D1435" s="200" t="s">
        <v>232</v>
      </c>
      <c r="E1435" s="39"/>
      <c r="F1435" s="201" t="s">
        <v>1861</v>
      </c>
      <c r="G1435" s="39"/>
      <c r="H1435" s="39"/>
      <c r="I1435" s="197"/>
      <c r="J1435" s="39"/>
      <c r="K1435" s="39"/>
      <c r="L1435" s="42"/>
      <c r="M1435" s="198"/>
      <c r="N1435" s="199"/>
      <c r="O1435" s="67"/>
      <c r="P1435" s="67"/>
      <c r="Q1435" s="67"/>
      <c r="R1435" s="67"/>
      <c r="S1435" s="67"/>
      <c r="T1435" s="68"/>
      <c r="U1435" s="37"/>
      <c r="V1435" s="37"/>
      <c r="W1435" s="37"/>
      <c r="X1435" s="37"/>
      <c r="Y1435" s="37"/>
      <c r="Z1435" s="37"/>
      <c r="AA1435" s="37"/>
      <c r="AB1435" s="37"/>
      <c r="AC1435" s="37"/>
      <c r="AD1435" s="37"/>
      <c r="AE1435" s="37"/>
      <c r="AT1435" s="20" t="s">
        <v>232</v>
      </c>
      <c r="AU1435" s="20" t="s">
        <v>82</v>
      </c>
    </row>
    <row r="1436" spans="1:65" s="14" customFormat="1">
      <c r="B1436" s="213"/>
      <c r="C1436" s="214"/>
      <c r="D1436" s="195" t="s">
        <v>234</v>
      </c>
      <c r="E1436" s="215" t="s">
        <v>19</v>
      </c>
      <c r="F1436" s="216" t="s">
        <v>723</v>
      </c>
      <c r="G1436" s="214"/>
      <c r="H1436" s="215" t="s">
        <v>19</v>
      </c>
      <c r="I1436" s="217"/>
      <c r="J1436" s="214"/>
      <c r="K1436" s="214"/>
      <c r="L1436" s="218"/>
      <c r="M1436" s="219"/>
      <c r="N1436" s="220"/>
      <c r="O1436" s="220"/>
      <c r="P1436" s="220"/>
      <c r="Q1436" s="220"/>
      <c r="R1436" s="220"/>
      <c r="S1436" s="220"/>
      <c r="T1436" s="221"/>
      <c r="AT1436" s="222" t="s">
        <v>234</v>
      </c>
      <c r="AU1436" s="222" t="s">
        <v>82</v>
      </c>
      <c r="AV1436" s="14" t="s">
        <v>80</v>
      </c>
      <c r="AW1436" s="14" t="s">
        <v>33</v>
      </c>
      <c r="AX1436" s="14" t="s">
        <v>72</v>
      </c>
      <c r="AY1436" s="222" t="s">
        <v>221</v>
      </c>
    </row>
    <row r="1437" spans="1:65" s="13" customFormat="1">
      <c r="B1437" s="202"/>
      <c r="C1437" s="203"/>
      <c r="D1437" s="195" t="s">
        <v>234</v>
      </c>
      <c r="E1437" s="204" t="s">
        <v>19</v>
      </c>
      <c r="F1437" s="205" t="s">
        <v>146</v>
      </c>
      <c r="G1437" s="203"/>
      <c r="H1437" s="206">
        <v>4.45</v>
      </c>
      <c r="I1437" s="207"/>
      <c r="J1437" s="203"/>
      <c r="K1437" s="203"/>
      <c r="L1437" s="208"/>
      <c r="M1437" s="209"/>
      <c r="N1437" s="210"/>
      <c r="O1437" s="210"/>
      <c r="P1437" s="210"/>
      <c r="Q1437" s="210"/>
      <c r="R1437" s="210"/>
      <c r="S1437" s="210"/>
      <c r="T1437" s="211"/>
      <c r="AT1437" s="212" t="s">
        <v>234</v>
      </c>
      <c r="AU1437" s="212" t="s">
        <v>82</v>
      </c>
      <c r="AV1437" s="13" t="s">
        <v>82</v>
      </c>
      <c r="AW1437" s="13" t="s">
        <v>33</v>
      </c>
      <c r="AX1437" s="13" t="s">
        <v>72</v>
      </c>
      <c r="AY1437" s="212" t="s">
        <v>221</v>
      </c>
    </row>
    <row r="1438" spans="1:65" s="14" customFormat="1">
      <c r="B1438" s="213"/>
      <c r="C1438" s="214"/>
      <c r="D1438" s="195" t="s">
        <v>234</v>
      </c>
      <c r="E1438" s="215" t="s">
        <v>19</v>
      </c>
      <c r="F1438" s="216" t="s">
        <v>412</v>
      </c>
      <c r="G1438" s="214"/>
      <c r="H1438" s="215" t="s">
        <v>19</v>
      </c>
      <c r="I1438" s="217"/>
      <c r="J1438" s="214"/>
      <c r="K1438" s="214"/>
      <c r="L1438" s="218"/>
      <c r="M1438" s="219"/>
      <c r="N1438" s="220"/>
      <c r="O1438" s="220"/>
      <c r="P1438" s="220"/>
      <c r="Q1438" s="220"/>
      <c r="R1438" s="220"/>
      <c r="S1438" s="220"/>
      <c r="T1438" s="221"/>
      <c r="AT1438" s="222" t="s">
        <v>234</v>
      </c>
      <c r="AU1438" s="222" t="s">
        <v>82</v>
      </c>
      <c r="AV1438" s="14" t="s">
        <v>80</v>
      </c>
      <c r="AW1438" s="14" t="s">
        <v>33</v>
      </c>
      <c r="AX1438" s="14" t="s">
        <v>72</v>
      </c>
      <c r="AY1438" s="222" t="s">
        <v>221</v>
      </c>
    </row>
    <row r="1439" spans="1:65" s="13" customFormat="1">
      <c r="B1439" s="202"/>
      <c r="C1439" s="203"/>
      <c r="D1439" s="195" t="s">
        <v>234</v>
      </c>
      <c r="E1439" s="204" t="s">
        <v>19</v>
      </c>
      <c r="F1439" s="205" t="s">
        <v>413</v>
      </c>
      <c r="G1439" s="203"/>
      <c r="H1439" s="206">
        <v>8.3699999999999992</v>
      </c>
      <c r="I1439" s="207"/>
      <c r="J1439" s="203"/>
      <c r="K1439" s="203"/>
      <c r="L1439" s="208"/>
      <c r="M1439" s="209"/>
      <c r="N1439" s="210"/>
      <c r="O1439" s="210"/>
      <c r="P1439" s="210"/>
      <c r="Q1439" s="210"/>
      <c r="R1439" s="210"/>
      <c r="S1439" s="210"/>
      <c r="T1439" s="211"/>
      <c r="AT1439" s="212" t="s">
        <v>234</v>
      </c>
      <c r="AU1439" s="212" t="s">
        <v>82</v>
      </c>
      <c r="AV1439" s="13" t="s">
        <v>82</v>
      </c>
      <c r="AW1439" s="13" t="s">
        <v>33</v>
      </c>
      <c r="AX1439" s="13" t="s">
        <v>72</v>
      </c>
      <c r="AY1439" s="212" t="s">
        <v>221</v>
      </c>
    </row>
    <row r="1440" spans="1:65" s="14" customFormat="1">
      <c r="B1440" s="213"/>
      <c r="C1440" s="214"/>
      <c r="D1440" s="195" t="s">
        <v>234</v>
      </c>
      <c r="E1440" s="215" t="s">
        <v>19</v>
      </c>
      <c r="F1440" s="216" t="s">
        <v>414</v>
      </c>
      <c r="G1440" s="214"/>
      <c r="H1440" s="215" t="s">
        <v>19</v>
      </c>
      <c r="I1440" s="217"/>
      <c r="J1440" s="214"/>
      <c r="K1440" s="214"/>
      <c r="L1440" s="218"/>
      <c r="M1440" s="219"/>
      <c r="N1440" s="220"/>
      <c r="O1440" s="220"/>
      <c r="P1440" s="220"/>
      <c r="Q1440" s="220"/>
      <c r="R1440" s="220"/>
      <c r="S1440" s="220"/>
      <c r="T1440" s="221"/>
      <c r="AT1440" s="222" t="s">
        <v>234</v>
      </c>
      <c r="AU1440" s="222" t="s">
        <v>82</v>
      </c>
      <c r="AV1440" s="14" t="s">
        <v>80</v>
      </c>
      <c r="AW1440" s="14" t="s">
        <v>33</v>
      </c>
      <c r="AX1440" s="14" t="s">
        <v>72</v>
      </c>
      <c r="AY1440" s="222" t="s">
        <v>221</v>
      </c>
    </row>
    <row r="1441" spans="2:51" s="13" customFormat="1">
      <c r="B1441" s="202"/>
      <c r="C1441" s="203"/>
      <c r="D1441" s="195" t="s">
        <v>234</v>
      </c>
      <c r="E1441" s="204" t="s">
        <v>19</v>
      </c>
      <c r="F1441" s="205" t="s">
        <v>415</v>
      </c>
      <c r="G1441" s="203"/>
      <c r="H1441" s="206">
        <v>4.16</v>
      </c>
      <c r="I1441" s="207"/>
      <c r="J1441" s="203"/>
      <c r="K1441" s="203"/>
      <c r="L1441" s="208"/>
      <c r="M1441" s="209"/>
      <c r="N1441" s="210"/>
      <c r="O1441" s="210"/>
      <c r="P1441" s="210"/>
      <c r="Q1441" s="210"/>
      <c r="R1441" s="210"/>
      <c r="S1441" s="210"/>
      <c r="T1441" s="211"/>
      <c r="AT1441" s="212" t="s">
        <v>234</v>
      </c>
      <c r="AU1441" s="212" t="s">
        <v>82</v>
      </c>
      <c r="AV1441" s="13" t="s">
        <v>82</v>
      </c>
      <c r="AW1441" s="13" t="s">
        <v>33</v>
      </c>
      <c r="AX1441" s="13" t="s">
        <v>72</v>
      </c>
      <c r="AY1441" s="212" t="s">
        <v>221</v>
      </c>
    </row>
    <row r="1442" spans="2:51" s="14" customFormat="1">
      <c r="B1442" s="213"/>
      <c r="C1442" s="214"/>
      <c r="D1442" s="195" t="s">
        <v>234</v>
      </c>
      <c r="E1442" s="215" t="s">
        <v>19</v>
      </c>
      <c r="F1442" s="216" t="s">
        <v>416</v>
      </c>
      <c r="G1442" s="214"/>
      <c r="H1442" s="215" t="s">
        <v>19</v>
      </c>
      <c r="I1442" s="217"/>
      <c r="J1442" s="214"/>
      <c r="K1442" s="214"/>
      <c r="L1442" s="218"/>
      <c r="M1442" s="219"/>
      <c r="N1442" s="220"/>
      <c r="O1442" s="220"/>
      <c r="P1442" s="220"/>
      <c r="Q1442" s="220"/>
      <c r="R1442" s="220"/>
      <c r="S1442" s="220"/>
      <c r="T1442" s="221"/>
      <c r="AT1442" s="222" t="s">
        <v>234</v>
      </c>
      <c r="AU1442" s="222" t="s">
        <v>82</v>
      </c>
      <c r="AV1442" s="14" t="s">
        <v>80</v>
      </c>
      <c r="AW1442" s="14" t="s">
        <v>33</v>
      </c>
      <c r="AX1442" s="14" t="s">
        <v>72</v>
      </c>
      <c r="AY1442" s="222" t="s">
        <v>221</v>
      </c>
    </row>
    <row r="1443" spans="2:51" s="13" customFormat="1">
      <c r="B1443" s="202"/>
      <c r="C1443" s="203"/>
      <c r="D1443" s="195" t="s">
        <v>234</v>
      </c>
      <c r="E1443" s="204" t="s">
        <v>19</v>
      </c>
      <c r="F1443" s="205" t="s">
        <v>417</v>
      </c>
      <c r="G1443" s="203"/>
      <c r="H1443" s="206">
        <v>7.8</v>
      </c>
      <c r="I1443" s="207"/>
      <c r="J1443" s="203"/>
      <c r="K1443" s="203"/>
      <c r="L1443" s="208"/>
      <c r="M1443" s="209"/>
      <c r="N1443" s="210"/>
      <c r="O1443" s="210"/>
      <c r="P1443" s="210"/>
      <c r="Q1443" s="210"/>
      <c r="R1443" s="210"/>
      <c r="S1443" s="210"/>
      <c r="T1443" s="211"/>
      <c r="AT1443" s="212" t="s">
        <v>234</v>
      </c>
      <c r="AU1443" s="212" t="s">
        <v>82</v>
      </c>
      <c r="AV1443" s="13" t="s">
        <v>82</v>
      </c>
      <c r="AW1443" s="13" t="s">
        <v>33</v>
      </c>
      <c r="AX1443" s="13" t="s">
        <v>72</v>
      </c>
      <c r="AY1443" s="212" t="s">
        <v>221</v>
      </c>
    </row>
    <row r="1444" spans="2:51" s="14" customFormat="1">
      <c r="B1444" s="213"/>
      <c r="C1444" s="214"/>
      <c r="D1444" s="195" t="s">
        <v>234</v>
      </c>
      <c r="E1444" s="215" t="s">
        <v>19</v>
      </c>
      <c r="F1444" s="216" t="s">
        <v>418</v>
      </c>
      <c r="G1444" s="214"/>
      <c r="H1444" s="215" t="s">
        <v>19</v>
      </c>
      <c r="I1444" s="217"/>
      <c r="J1444" s="214"/>
      <c r="K1444" s="214"/>
      <c r="L1444" s="218"/>
      <c r="M1444" s="219"/>
      <c r="N1444" s="220"/>
      <c r="O1444" s="220"/>
      <c r="P1444" s="220"/>
      <c r="Q1444" s="220"/>
      <c r="R1444" s="220"/>
      <c r="S1444" s="220"/>
      <c r="T1444" s="221"/>
      <c r="AT1444" s="222" t="s">
        <v>234</v>
      </c>
      <c r="AU1444" s="222" t="s">
        <v>82</v>
      </c>
      <c r="AV1444" s="14" t="s">
        <v>80</v>
      </c>
      <c r="AW1444" s="14" t="s">
        <v>33</v>
      </c>
      <c r="AX1444" s="14" t="s">
        <v>72</v>
      </c>
      <c r="AY1444" s="222" t="s">
        <v>221</v>
      </c>
    </row>
    <row r="1445" spans="2:51" s="13" customFormat="1">
      <c r="B1445" s="202"/>
      <c r="C1445" s="203"/>
      <c r="D1445" s="195" t="s">
        <v>234</v>
      </c>
      <c r="E1445" s="204" t="s">
        <v>19</v>
      </c>
      <c r="F1445" s="205" t="s">
        <v>419</v>
      </c>
      <c r="G1445" s="203"/>
      <c r="H1445" s="206">
        <v>13.76</v>
      </c>
      <c r="I1445" s="207"/>
      <c r="J1445" s="203"/>
      <c r="K1445" s="203"/>
      <c r="L1445" s="208"/>
      <c r="M1445" s="209"/>
      <c r="N1445" s="210"/>
      <c r="O1445" s="210"/>
      <c r="P1445" s="210"/>
      <c r="Q1445" s="210"/>
      <c r="R1445" s="210"/>
      <c r="S1445" s="210"/>
      <c r="T1445" s="211"/>
      <c r="AT1445" s="212" t="s">
        <v>234</v>
      </c>
      <c r="AU1445" s="212" t="s">
        <v>82</v>
      </c>
      <c r="AV1445" s="13" t="s">
        <v>82</v>
      </c>
      <c r="AW1445" s="13" t="s">
        <v>33</v>
      </c>
      <c r="AX1445" s="13" t="s">
        <v>72</v>
      </c>
      <c r="AY1445" s="212" t="s">
        <v>221</v>
      </c>
    </row>
    <row r="1446" spans="2:51" s="14" customFormat="1">
      <c r="B1446" s="213"/>
      <c r="C1446" s="214"/>
      <c r="D1446" s="195" t="s">
        <v>234</v>
      </c>
      <c r="E1446" s="215" t="s">
        <v>19</v>
      </c>
      <c r="F1446" s="216" t="s">
        <v>420</v>
      </c>
      <c r="G1446" s="214"/>
      <c r="H1446" s="215" t="s">
        <v>19</v>
      </c>
      <c r="I1446" s="217"/>
      <c r="J1446" s="214"/>
      <c r="K1446" s="214"/>
      <c r="L1446" s="218"/>
      <c r="M1446" s="219"/>
      <c r="N1446" s="220"/>
      <c r="O1446" s="220"/>
      <c r="P1446" s="220"/>
      <c r="Q1446" s="220"/>
      <c r="R1446" s="220"/>
      <c r="S1446" s="220"/>
      <c r="T1446" s="221"/>
      <c r="AT1446" s="222" t="s">
        <v>234</v>
      </c>
      <c r="AU1446" s="222" t="s">
        <v>82</v>
      </c>
      <c r="AV1446" s="14" t="s">
        <v>80</v>
      </c>
      <c r="AW1446" s="14" t="s">
        <v>33</v>
      </c>
      <c r="AX1446" s="14" t="s">
        <v>72</v>
      </c>
      <c r="AY1446" s="222" t="s">
        <v>221</v>
      </c>
    </row>
    <row r="1447" spans="2:51" s="13" customFormat="1">
      <c r="B1447" s="202"/>
      <c r="C1447" s="203"/>
      <c r="D1447" s="195" t="s">
        <v>234</v>
      </c>
      <c r="E1447" s="204" t="s">
        <v>19</v>
      </c>
      <c r="F1447" s="205" t="s">
        <v>421</v>
      </c>
      <c r="G1447" s="203"/>
      <c r="H1447" s="206">
        <v>8.42</v>
      </c>
      <c r="I1447" s="207"/>
      <c r="J1447" s="203"/>
      <c r="K1447" s="203"/>
      <c r="L1447" s="208"/>
      <c r="M1447" s="209"/>
      <c r="N1447" s="210"/>
      <c r="O1447" s="210"/>
      <c r="P1447" s="210"/>
      <c r="Q1447" s="210"/>
      <c r="R1447" s="210"/>
      <c r="S1447" s="210"/>
      <c r="T1447" s="211"/>
      <c r="AT1447" s="212" t="s">
        <v>234</v>
      </c>
      <c r="AU1447" s="212" t="s">
        <v>82</v>
      </c>
      <c r="AV1447" s="13" t="s">
        <v>82</v>
      </c>
      <c r="AW1447" s="13" t="s">
        <v>33</v>
      </c>
      <c r="AX1447" s="13" t="s">
        <v>72</v>
      </c>
      <c r="AY1447" s="212" t="s">
        <v>221</v>
      </c>
    </row>
    <row r="1448" spans="2:51" s="14" customFormat="1">
      <c r="B1448" s="213"/>
      <c r="C1448" s="214"/>
      <c r="D1448" s="195" t="s">
        <v>234</v>
      </c>
      <c r="E1448" s="215" t="s">
        <v>19</v>
      </c>
      <c r="F1448" s="216" t="s">
        <v>442</v>
      </c>
      <c r="G1448" s="214"/>
      <c r="H1448" s="215" t="s">
        <v>19</v>
      </c>
      <c r="I1448" s="217"/>
      <c r="J1448" s="214"/>
      <c r="K1448" s="214"/>
      <c r="L1448" s="218"/>
      <c r="M1448" s="219"/>
      <c r="N1448" s="220"/>
      <c r="O1448" s="220"/>
      <c r="P1448" s="220"/>
      <c r="Q1448" s="220"/>
      <c r="R1448" s="220"/>
      <c r="S1448" s="220"/>
      <c r="T1448" s="221"/>
      <c r="AT1448" s="222" t="s">
        <v>234</v>
      </c>
      <c r="AU1448" s="222" t="s">
        <v>82</v>
      </c>
      <c r="AV1448" s="14" t="s">
        <v>80</v>
      </c>
      <c r="AW1448" s="14" t="s">
        <v>33</v>
      </c>
      <c r="AX1448" s="14" t="s">
        <v>72</v>
      </c>
      <c r="AY1448" s="222" t="s">
        <v>221</v>
      </c>
    </row>
    <row r="1449" spans="2:51" s="13" customFormat="1">
      <c r="B1449" s="202"/>
      <c r="C1449" s="203"/>
      <c r="D1449" s="195" t="s">
        <v>234</v>
      </c>
      <c r="E1449" s="204" t="s">
        <v>19</v>
      </c>
      <c r="F1449" s="205" t="s">
        <v>696</v>
      </c>
      <c r="G1449" s="203"/>
      <c r="H1449" s="206">
        <v>42.6</v>
      </c>
      <c r="I1449" s="207"/>
      <c r="J1449" s="203"/>
      <c r="K1449" s="203"/>
      <c r="L1449" s="208"/>
      <c r="M1449" s="209"/>
      <c r="N1449" s="210"/>
      <c r="O1449" s="210"/>
      <c r="P1449" s="210"/>
      <c r="Q1449" s="210"/>
      <c r="R1449" s="210"/>
      <c r="S1449" s="210"/>
      <c r="T1449" s="211"/>
      <c r="AT1449" s="212" t="s">
        <v>234</v>
      </c>
      <c r="AU1449" s="212" t="s">
        <v>82</v>
      </c>
      <c r="AV1449" s="13" t="s">
        <v>82</v>
      </c>
      <c r="AW1449" s="13" t="s">
        <v>33</v>
      </c>
      <c r="AX1449" s="13" t="s">
        <v>72</v>
      </c>
      <c r="AY1449" s="212" t="s">
        <v>221</v>
      </c>
    </row>
    <row r="1450" spans="2:51" s="14" customFormat="1">
      <c r="B1450" s="213"/>
      <c r="C1450" s="214"/>
      <c r="D1450" s="195" t="s">
        <v>234</v>
      </c>
      <c r="E1450" s="215" t="s">
        <v>19</v>
      </c>
      <c r="F1450" s="216" t="s">
        <v>444</v>
      </c>
      <c r="G1450" s="214"/>
      <c r="H1450" s="215" t="s">
        <v>19</v>
      </c>
      <c r="I1450" s="217"/>
      <c r="J1450" s="214"/>
      <c r="K1450" s="214"/>
      <c r="L1450" s="218"/>
      <c r="M1450" s="219"/>
      <c r="N1450" s="220"/>
      <c r="O1450" s="220"/>
      <c r="P1450" s="220"/>
      <c r="Q1450" s="220"/>
      <c r="R1450" s="220"/>
      <c r="S1450" s="220"/>
      <c r="T1450" s="221"/>
      <c r="AT1450" s="222" t="s">
        <v>234</v>
      </c>
      <c r="AU1450" s="222" t="s">
        <v>82</v>
      </c>
      <c r="AV1450" s="14" t="s">
        <v>80</v>
      </c>
      <c r="AW1450" s="14" t="s">
        <v>33</v>
      </c>
      <c r="AX1450" s="14" t="s">
        <v>72</v>
      </c>
      <c r="AY1450" s="222" t="s">
        <v>221</v>
      </c>
    </row>
    <row r="1451" spans="2:51" s="13" customFormat="1">
      <c r="B1451" s="202"/>
      <c r="C1451" s="203"/>
      <c r="D1451" s="195" t="s">
        <v>234</v>
      </c>
      <c r="E1451" s="204" t="s">
        <v>19</v>
      </c>
      <c r="F1451" s="205" t="s">
        <v>696</v>
      </c>
      <c r="G1451" s="203"/>
      <c r="H1451" s="206">
        <v>42.6</v>
      </c>
      <c r="I1451" s="207"/>
      <c r="J1451" s="203"/>
      <c r="K1451" s="203"/>
      <c r="L1451" s="208"/>
      <c r="M1451" s="209"/>
      <c r="N1451" s="210"/>
      <c r="O1451" s="210"/>
      <c r="P1451" s="210"/>
      <c r="Q1451" s="210"/>
      <c r="R1451" s="210"/>
      <c r="S1451" s="210"/>
      <c r="T1451" s="211"/>
      <c r="AT1451" s="212" t="s">
        <v>234</v>
      </c>
      <c r="AU1451" s="212" t="s">
        <v>82</v>
      </c>
      <c r="AV1451" s="13" t="s">
        <v>82</v>
      </c>
      <c r="AW1451" s="13" t="s">
        <v>33</v>
      </c>
      <c r="AX1451" s="13" t="s">
        <v>72</v>
      </c>
      <c r="AY1451" s="212" t="s">
        <v>221</v>
      </c>
    </row>
    <row r="1452" spans="2:51" s="14" customFormat="1">
      <c r="B1452" s="213"/>
      <c r="C1452" s="214"/>
      <c r="D1452" s="195" t="s">
        <v>234</v>
      </c>
      <c r="E1452" s="215" t="s">
        <v>19</v>
      </c>
      <c r="F1452" s="216" t="s">
        <v>422</v>
      </c>
      <c r="G1452" s="214"/>
      <c r="H1452" s="215" t="s">
        <v>19</v>
      </c>
      <c r="I1452" s="217"/>
      <c r="J1452" s="214"/>
      <c r="K1452" s="214"/>
      <c r="L1452" s="218"/>
      <c r="M1452" s="219"/>
      <c r="N1452" s="220"/>
      <c r="O1452" s="220"/>
      <c r="P1452" s="220"/>
      <c r="Q1452" s="220"/>
      <c r="R1452" s="220"/>
      <c r="S1452" s="220"/>
      <c r="T1452" s="221"/>
      <c r="AT1452" s="222" t="s">
        <v>234</v>
      </c>
      <c r="AU1452" s="222" t="s">
        <v>82</v>
      </c>
      <c r="AV1452" s="14" t="s">
        <v>80</v>
      </c>
      <c r="AW1452" s="14" t="s">
        <v>33</v>
      </c>
      <c r="AX1452" s="14" t="s">
        <v>72</v>
      </c>
      <c r="AY1452" s="222" t="s">
        <v>221</v>
      </c>
    </row>
    <row r="1453" spans="2:51" s="13" customFormat="1">
      <c r="B1453" s="202"/>
      <c r="C1453" s="203"/>
      <c r="D1453" s="195" t="s">
        <v>234</v>
      </c>
      <c r="E1453" s="204" t="s">
        <v>19</v>
      </c>
      <c r="F1453" s="205" t="s">
        <v>417</v>
      </c>
      <c r="G1453" s="203"/>
      <c r="H1453" s="206">
        <v>7.8</v>
      </c>
      <c r="I1453" s="207"/>
      <c r="J1453" s="203"/>
      <c r="K1453" s="203"/>
      <c r="L1453" s="208"/>
      <c r="M1453" s="209"/>
      <c r="N1453" s="210"/>
      <c r="O1453" s="210"/>
      <c r="P1453" s="210"/>
      <c r="Q1453" s="210"/>
      <c r="R1453" s="210"/>
      <c r="S1453" s="210"/>
      <c r="T1453" s="211"/>
      <c r="AT1453" s="212" t="s">
        <v>234</v>
      </c>
      <c r="AU1453" s="212" t="s">
        <v>82</v>
      </c>
      <c r="AV1453" s="13" t="s">
        <v>82</v>
      </c>
      <c r="AW1453" s="13" t="s">
        <v>33</v>
      </c>
      <c r="AX1453" s="13" t="s">
        <v>72</v>
      </c>
      <c r="AY1453" s="212" t="s">
        <v>221</v>
      </c>
    </row>
    <row r="1454" spans="2:51" s="14" customFormat="1">
      <c r="B1454" s="213"/>
      <c r="C1454" s="214"/>
      <c r="D1454" s="195" t="s">
        <v>234</v>
      </c>
      <c r="E1454" s="215" t="s">
        <v>19</v>
      </c>
      <c r="F1454" s="216" t="s">
        <v>423</v>
      </c>
      <c r="G1454" s="214"/>
      <c r="H1454" s="215" t="s">
        <v>19</v>
      </c>
      <c r="I1454" s="217"/>
      <c r="J1454" s="214"/>
      <c r="K1454" s="214"/>
      <c r="L1454" s="218"/>
      <c r="M1454" s="219"/>
      <c r="N1454" s="220"/>
      <c r="O1454" s="220"/>
      <c r="P1454" s="220"/>
      <c r="Q1454" s="220"/>
      <c r="R1454" s="220"/>
      <c r="S1454" s="220"/>
      <c r="T1454" s="221"/>
      <c r="AT1454" s="222" t="s">
        <v>234</v>
      </c>
      <c r="AU1454" s="222" t="s">
        <v>82</v>
      </c>
      <c r="AV1454" s="14" t="s">
        <v>80</v>
      </c>
      <c r="AW1454" s="14" t="s">
        <v>33</v>
      </c>
      <c r="AX1454" s="14" t="s">
        <v>72</v>
      </c>
      <c r="AY1454" s="222" t="s">
        <v>221</v>
      </c>
    </row>
    <row r="1455" spans="2:51" s="13" customFormat="1">
      <c r="B1455" s="202"/>
      <c r="C1455" s="203"/>
      <c r="D1455" s="195" t="s">
        <v>234</v>
      </c>
      <c r="E1455" s="204" t="s">
        <v>19</v>
      </c>
      <c r="F1455" s="205" t="s">
        <v>424</v>
      </c>
      <c r="G1455" s="203"/>
      <c r="H1455" s="206">
        <v>7.2</v>
      </c>
      <c r="I1455" s="207"/>
      <c r="J1455" s="203"/>
      <c r="K1455" s="203"/>
      <c r="L1455" s="208"/>
      <c r="M1455" s="209"/>
      <c r="N1455" s="210"/>
      <c r="O1455" s="210"/>
      <c r="P1455" s="210"/>
      <c r="Q1455" s="210"/>
      <c r="R1455" s="210"/>
      <c r="S1455" s="210"/>
      <c r="T1455" s="211"/>
      <c r="AT1455" s="212" t="s">
        <v>234</v>
      </c>
      <c r="AU1455" s="212" t="s">
        <v>82</v>
      </c>
      <c r="AV1455" s="13" t="s">
        <v>82</v>
      </c>
      <c r="AW1455" s="13" t="s">
        <v>33</v>
      </c>
      <c r="AX1455" s="13" t="s">
        <v>72</v>
      </c>
      <c r="AY1455" s="212" t="s">
        <v>221</v>
      </c>
    </row>
    <row r="1456" spans="2:51" s="14" customFormat="1">
      <c r="B1456" s="213"/>
      <c r="C1456" s="214"/>
      <c r="D1456" s="195" t="s">
        <v>234</v>
      </c>
      <c r="E1456" s="215" t="s">
        <v>19</v>
      </c>
      <c r="F1456" s="216" t="s">
        <v>425</v>
      </c>
      <c r="G1456" s="214"/>
      <c r="H1456" s="215" t="s">
        <v>19</v>
      </c>
      <c r="I1456" s="217"/>
      <c r="J1456" s="214"/>
      <c r="K1456" s="214"/>
      <c r="L1456" s="218"/>
      <c r="M1456" s="219"/>
      <c r="N1456" s="220"/>
      <c r="O1456" s="220"/>
      <c r="P1456" s="220"/>
      <c r="Q1456" s="220"/>
      <c r="R1456" s="220"/>
      <c r="S1456" s="220"/>
      <c r="T1456" s="221"/>
      <c r="AT1456" s="222" t="s">
        <v>234</v>
      </c>
      <c r="AU1456" s="222" t="s">
        <v>82</v>
      </c>
      <c r="AV1456" s="14" t="s">
        <v>80</v>
      </c>
      <c r="AW1456" s="14" t="s">
        <v>33</v>
      </c>
      <c r="AX1456" s="14" t="s">
        <v>72</v>
      </c>
      <c r="AY1456" s="222" t="s">
        <v>221</v>
      </c>
    </row>
    <row r="1457" spans="1:65" s="13" customFormat="1">
      <c r="B1457" s="202"/>
      <c r="C1457" s="203"/>
      <c r="D1457" s="195" t="s">
        <v>234</v>
      </c>
      <c r="E1457" s="204" t="s">
        <v>19</v>
      </c>
      <c r="F1457" s="205" t="s">
        <v>426</v>
      </c>
      <c r="G1457" s="203"/>
      <c r="H1457" s="206">
        <v>1.18</v>
      </c>
      <c r="I1457" s="207"/>
      <c r="J1457" s="203"/>
      <c r="K1457" s="203"/>
      <c r="L1457" s="208"/>
      <c r="M1457" s="209"/>
      <c r="N1457" s="210"/>
      <c r="O1457" s="210"/>
      <c r="P1457" s="210"/>
      <c r="Q1457" s="210"/>
      <c r="R1457" s="210"/>
      <c r="S1457" s="210"/>
      <c r="T1457" s="211"/>
      <c r="AT1457" s="212" t="s">
        <v>234</v>
      </c>
      <c r="AU1457" s="212" t="s">
        <v>82</v>
      </c>
      <c r="AV1457" s="13" t="s">
        <v>82</v>
      </c>
      <c r="AW1457" s="13" t="s">
        <v>33</v>
      </c>
      <c r="AX1457" s="13" t="s">
        <v>72</v>
      </c>
      <c r="AY1457" s="212" t="s">
        <v>221</v>
      </c>
    </row>
    <row r="1458" spans="1:65" s="14" customFormat="1">
      <c r="B1458" s="213"/>
      <c r="C1458" s="214"/>
      <c r="D1458" s="195" t="s">
        <v>234</v>
      </c>
      <c r="E1458" s="215" t="s">
        <v>19</v>
      </c>
      <c r="F1458" s="216" t="s">
        <v>427</v>
      </c>
      <c r="G1458" s="214"/>
      <c r="H1458" s="215" t="s">
        <v>19</v>
      </c>
      <c r="I1458" s="217"/>
      <c r="J1458" s="214"/>
      <c r="K1458" s="214"/>
      <c r="L1458" s="218"/>
      <c r="M1458" s="219"/>
      <c r="N1458" s="220"/>
      <c r="O1458" s="220"/>
      <c r="P1458" s="220"/>
      <c r="Q1458" s="220"/>
      <c r="R1458" s="220"/>
      <c r="S1458" s="220"/>
      <c r="T1458" s="221"/>
      <c r="AT1458" s="222" t="s">
        <v>234</v>
      </c>
      <c r="AU1458" s="222" t="s">
        <v>82</v>
      </c>
      <c r="AV1458" s="14" t="s">
        <v>80</v>
      </c>
      <c r="AW1458" s="14" t="s">
        <v>33</v>
      </c>
      <c r="AX1458" s="14" t="s">
        <v>72</v>
      </c>
      <c r="AY1458" s="222" t="s">
        <v>221</v>
      </c>
    </row>
    <row r="1459" spans="1:65" s="13" customFormat="1">
      <c r="B1459" s="202"/>
      <c r="C1459" s="203"/>
      <c r="D1459" s="195" t="s">
        <v>234</v>
      </c>
      <c r="E1459" s="204" t="s">
        <v>19</v>
      </c>
      <c r="F1459" s="205" t="s">
        <v>428</v>
      </c>
      <c r="G1459" s="203"/>
      <c r="H1459" s="206">
        <v>4.3099999999999996</v>
      </c>
      <c r="I1459" s="207"/>
      <c r="J1459" s="203"/>
      <c r="K1459" s="203"/>
      <c r="L1459" s="208"/>
      <c r="M1459" s="209"/>
      <c r="N1459" s="210"/>
      <c r="O1459" s="210"/>
      <c r="P1459" s="210"/>
      <c r="Q1459" s="210"/>
      <c r="R1459" s="210"/>
      <c r="S1459" s="210"/>
      <c r="T1459" s="211"/>
      <c r="AT1459" s="212" t="s">
        <v>234</v>
      </c>
      <c r="AU1459" s="212" t="s">
        <v>82</v>
      </c>
      <c r="AV1459" s="13" t="s">
        <v>82</v>
      </c>
      <c r="AW1459" s="13" t="s">
        <v>33</v>
      </c>
      <c r="AX1459" s="13" t="s">
        <v>72</v>
      </c>
      <c r="AY1459" s="212" t="s">
        <v>221</v>
      </c>
    </row>
    <row r="1460" spans="1:65" s="14" customFormat="1">
      <c r="B1460" s="213"/>
      <c r="C1460" s="214"/>
      <c r="D1460" s="195" t="s">
        <v>234</v>
      </c>
      <c r="E1460" s="215" t="s">
        <v>19</v>
      </c>
      <c r="F1460" s="216" t="s">
        <v>429</v>
      </c>
      <c r="G1460" s="214"/>
      <c r="H1460" s="215" t="s">
        <v>19</v>
      </c>
      <c r="I1460" s="217"/>
      <c r="J1460" s="214"/>
      <c r="K1460" s="214"/>
      <c r="L1460" s="218"/>
      <c r="M1460" s="219"/>
      <c r="N1460" s="220"/>
      <c r="O1460" s="220"/>
      <c r="P1460" s="220"/>
      <c r="Q1460" s="220"/>
      <c r="R1460" s="220"/>
      <c r="S1460" s="220"/>
      <c r="T1460" s="221"/>
      <c r="AT1460" s="222" t="s">
        <v>234</v>
      </c>
      <c r="AU1460" s="222" t="s">
        <v>82</v>
      </c>
      <c r="AV1460" s="14" t="s">
        <v>80</v>
      </c>
      <c r="AW1460" s="14" t="s">
        <v>33</v>
      </c>
      <c r="AX1460" s="14" t="s">
        <v>72</v>
      </c>
      <c r="AY1460" s="222" t="s">
        <v>221</v>
      </c>
    </row>
    <row r="1461" spans="1:65" s="13" customFormat="1">
      <c r="B1461" s="202"/>
      <c r="C1461" s="203"/>
      <c r="D1461" s="195" t="s">
        <v>234</v>
      </c>
      <c r="E1461" s="204" t="s">
        <v>19</v>
      </c>
      <c r="F1461" s="205" t="s">
        <v>430</v>
      </c>
      <c r="G1461" s="203"/>
      <c r="H1461" s="206">
        <v>9.26</v>
      </c>
      <c r="I1461" s="207"/>
      <c r="J1461" s="203"/>
      <c r="K1461" s="203"/>
      <c r="L1461" s="208"/>
      <c r="M1461" s="209"/>
      <c r="N1461" s="210"/>
      <c r="O1461" s="210"/>
      <c r="P1461" s="210"/>
      <c r="Q1461" s="210"/>
      <c r="R1461" s="210"/>
      <c r="S1461" s="210"/>
      <c r="T1461" s="211"/>
      <c r="AT1461" s="212" t="s">
        <v>234</v>
      </c>
      <c r="AU1461" s="212" t="s">
        <v>82</v>
      </c>
      <c r="AV1461" s="13" t="s">
        <v>82</v>
      </c>
      <c r="AW1461" s="13" t="s">
        <v>33</v>
      </c>
      <c r="AX1461" s="13" t="s">
        <v>72</v>
      </c>
      <c r="AY1461" s="212" t="s">
        <v>221</v>
      </c>
    </row>
    <row r="1462" spans="1:65" s="14" customFormat="1">
      <c r="B1462" s="213"/>
      <c r="C1462" s="214"/>
      <c r="D1462" s="195" t="s">
        <v>234</v>
      </c>
      <c r="E1462" s="215" t="s">
        <v>19</v>
      </c>
      <c r="F1462" s="216" t="s">
        <v>724</v>
      </c>
      <c r="G1462" s="214"/>
      <c r="H1462" s="215" t="s">
        <v>19</v>
      </c>
      <c r="I1462" s="217"/>
      <c r="J1462" s="214"/>
      <c r="K1462" s="214"/>
      <c r="L1462" s="218"/>
      <c r="M1462" s="219"/>
      <c r="N1462" s="220"/>
      <c r="O1462" s="220"/>
      <c r="P1462" s="220"/>
      <c r="Q1462" s="220"/>
      <c r="R1462" s="220"/>
      <c r="S1462" s="220"/>
      <c r="T1462" s="221"/>
      <c r="AT1462" s="222" t="s">
        <v>234</v>
      </c>
      <c r="AU1462" s="222" t="s">
        <v>82</v>
      </c>
      <c r="AV1462" s="14" t="s">
        <v>80</v>
      </c>
      <c r="AW1462" s="14" t="s">
        <v>33</v>
      </c>
      <c r="AX1462" s="14" t="s">
        <v>72</v>
      </c>
      <c r="AY1462" s="222" t="s">
        <v>221</v>
      </c>
    </row>
    <row r="1463" spans="1:65" s="13" customFormat="1">
      <c r="B1463" s="202"/>
      <c r="C1463" s="203"/>
      <c r="D1463" s="195" t="s">
        <v>234</v>
      </c>
      <c r="E1463" s="204" t="s">
        <v>19</v>
      </c>
      <c r="F1463" s="205" t="s">
        <v>149</v>
      </c>
      <c r="G1463" s="203"/>
      <c r="H1463" s="206">
        <v>40.21</v>
      </c>
      <c r="I1463" s="207"/>
      <c r="J1463" s="203"/>
      <c r="K1463" s="203"/>
      <c r="L1463" s="208"/>
      <c r="M1463" s="209"/>
      <c r="N1463" s="210"/>
      <c r="O1463" s="210"/>
      <c r="P1463" s="210"/>
      <c r="Q1463" s="210"/>
      <c r="R1463" s="210"/>
      <c r="S1463" s="210"/>
      <c r="T1463" s="211"/>
      <c r="AT1463" s="212" t="s">
        <v>234</v>
      </c>
      <c r="AU1463" s="212" t="s">
        <v>82</v>
      </c>
      <c r="AV1463" s="13" t="s">
        <v>82</v>
      </c>
      <c r="AW1463" s="13" t="s">
        <v>33</v>
      </c>
      <c r="AX1463" s="13" t="s">
        <v>72</v>
      </c>
      <c r="AY1463" s="212" t="s">
        <v>221</v>
      </c>
    </row>
    <row r="1464" spans="1:65" s="15" customFormat="1">
      <c r="B1464" s="223"/>
      <c r="C1464" s="224"/>
      <c r="D1464" s="195" t="s">
        <v>234</v>
      </c>
      <c r="E1464" s="225" t="s">
        <v>19</v>
      </c>
      <c r="F1464" s="226" t="s">
        <v>243</v>
      </c>
      <c r="G1464" s="224"/>
      <c r="H1464" s="227">
        <v>202.12</v>
      </c>
      <c r="I1464" s="228"/>
      <c r="J1464" s="224"/>
      <c r="K1464" s="224"/>
      <c r="L1464" s="229"/>
      <c r="M1464" s="230"/>
      <c r="N1464" s="231"/>
      <c r="O1464" s="231"/>
      <c r="P1464" s="231"/>
      <c r="Q1464" s="231"/>
      <c r="R1464" s="231"/>
      <c r="S1464" s="231"/>
      <c r="T1464" s="232"/>
      <c r="AT1464" s="233" t="s">
        <v>234</v>
      </c>
      <c r="AU1464" s="233" t="s">
        <v>82</v>
      </c>
      <c r="AV1464" s="15" t="s">
        <v>228</v>
      </c>
      <c r="AW1464" s="15" t="s">
        <v>33</v>
      </c>
      <c r="AX1464" s="15" t="s">
        <v>80</v>
      </c>
      <c r="AY1464" s="233" t="s">
        <v>221</v>
      </c>
    </row>
    <row r="1465" spans="1:65" s="2" customFormat="1" ht="16.5" customHeight="1">
      <c r="A1465" s="37"/>
      <c r="B1465" s="38"/>
      <c r="C1465" s="234" t="s">
        <v>1862</v>
      </c>
      <c r="D1465" s="234" t="s">
        <v>295</v>
      </c>
      <c r="E1465" s="235" t="s">
        <v>1863</v>
      </c>
      <c r="F1465" s="236" t="s">
        <v>1864</v>
      </c>
      <c r="G1465" s="237" t="s">
        <v>226</v>
      </c>
      <c r="H1465" s="238">
        <v>212.226</v>
      </c>
      <c r="I1465" s="239"/>
      <c r="J1465" s="240">
        <f>ROUND(I1465*H1465,2)</f>
        <v>0</v>
      </c>
      <c r="K1465" s="236" t="s">
        <v>227</v>
      </c>
      <c r="L1465" s="241"/>
      <c r="M1465" s="242" t="s">
        <v>19</v>
      </c>
      <c r="N1465" s="243" t="s">
        <v>43</v>
      </c>
      <c r="O1465" s="67"/>
      <c r="P1465" s="191">
        <f>O1465*H1465</f>
        <v>0</v>
      </c>
      <c r="Q1465" s="191">
        <v>0</v>
      </c>
      <c r="R1465" s="191">
        <f>Q1465*H1465</f>
        <v>0</v>
      </c>
      <c r="S1465" s="191">
        <v>0</v>
      </c>
      <c r="T1465" s="192">
        <f>S1465*H1465</f>
        <v>0</v>
      </c>
      <c r="U1465" s="37"/>
      <c r="V1465" s="37"/>
      <c r="W1465" s="37"/>
      <c r="X1465" s="37"/>
      <c r="Y1465" s="37"/>
      <c r="Z1465" s="37"/>
      <c r="AA1465" s="37"/>
      <c r="AB1465" s="37"/>
      <c r="AC1465" s="37"/>
      <c r="AD1465" s="37"/>
      <c r="AE1465" s="37"/>
      <c r="AR1465" s="193" t="s">
        <v>484</v>
      </c>
      <c r="AT1465" s="193" t="s">
        <v>295</v>
      </c>
      <c r="AU1465" s="193" t="s">
        <v>82</v>
      </c>
      <c r="AY1465" s="20" t="s">
        <v>221</v>
      </c>
      <c r="BE1465" s="194">
        <f>IF(N1465="základní",J1465,0)</f>
        <v>0</v>
      </c>
      <c r="BF1465" s="194">
        <f>IF(N1465="snížená",J1465,0)</f>
        <v>0</v>
      </c>
      <c r="BG1465" s="194">
        <f>IF(N1465="zákl. přenesená",J1465,0)</f>
        <v>0</v>
      </c>
      <c r="BH1465" s="194">
        <f>IF(N1465="sníž. přenesená",J1465,0)</f>
        <v>0</v>
      </c>
      <c r="BI1465" s="194">
        <f>IF(N1465="nulová",J1465,0)</f>
        <v>0</v>
      </c>
      <c r="BJ1465" s="20" t="s">
        <v>80</v>
      </c>
      <c r="BK1465" s="194">
        <f>ROUND(I1465*H1465,2)</f>
        <v>0</v>
      </c>
      <c r="BL1465" s="20" t="s">
        <v>341</v>
      </c>
      <c r="BM1465" s="193" t="s">
        <v>1865</v>
      </c>
    </row>
    <row r="1466" spans="1:65" s="2" customFormat="1">
      <c r="A1466" s="37"/>
      <c r="B1466" s="38"/>
      <c r="C1466" s="39"/>
      <c r="D1466" s="195" t="s">
        <v>230</v>
      </c>
      <c r="E1466" s="39"/>
      <c r="F1466" s="196" t="s">
        <v>1864</v>
      </c>
      <c r="G1466" s="39"/>
      <c r="H1466" s="39"/>
      <c r="I1466" s="197"/>
      <c r="J1466" s="39"/>
      <c r="K1466" s="39"/>
      <c r="L1466" s="42"/>
      <c r="M1466" s="198"/>
      <c r="N1466" s="199"/>
      <c r="O1466" s="67"/>
      <c r="P1466" s="67"/>
      <c r="Q1466" s="67"/>
      <c r="R1466" s="67"/>
      <c r="S1466" s="67"/>
      <c r="T1466" s="68"/>
      <c r="U1466" s="37"/>
      <c r="V1466" s="37"/>
      <c r="W1466" s="37"/>
      <c r="X1466" s="37"/>
      <c r="Y1466" s="37"/>
      <c r="Z1466" s="37"/>
      <c r="AA1466" s="37"/>
      <c r="AB1466" s="37"/>
      <c r="AC1466" s="37"/>
      <c r="AD1466" s="37"/>
      <c r="AE1466" s="37"/>
      <c r="AT1466" s="20" t="s">
        <v>230</v>
      </c>
      <c r="AU1466" s="20" t="s">
        <v>82</v>
      </c>
    </row>
    <row r="1467" spans="1:65" s="13" customFormat="1">
      <c r="B1467" s="202"/>
      <c r="C1467" s="203"/>
      <c r="D1467" s="195" t="s">
        <v>234</v>
      </c>
      <c r="E1467" s="203"/>
      <c r="F1467" s="205" t="s">
        <v>1866</v>
      </c>
      <c r="G1467" s="203"/>
      <c r="H1467" s="206">
        <v>212.226</v>
      </c>
      <c r="I1467" s="207"/>
      <c r="J1467" s="203"/>
      <c r="K1467" s="203"/>
      <c r="L1467" s="208"/>
      <c r="M1467" s="209"/>
      <c r="N1467" s="210"/>
      <c r="O1467" s="210"/>
      <c r="P1467" s="210"/>
      <c r="Q1467" s="210"/>
      <c r="R1467" s="210"/>
      <c r="S1467" s="210"/>
      <c r="T1467" s="211"/>
      <c r="AT1467" s="212" t="s">
        <v>234</v>
      </c>
      <c r="AU1467" s="212" t="s">
        <v>82</v>
      </c>
      <c r="AV1467" s="13" t="s">
        <v>82</v>
      </c>
      <c r="AW1467" s="13" t="s">
        <v>4</v>
      </c>
      <c r="AX1467" s="13" t="s">
        <v>80</v>
      </c>
      <c r="AY1467" s="212" t="s">
        <v>221</v>
      </c>
    </row>
    <row r="1468" spans="1:65" s="2" customFormat="1" ht="24.2" customHeight="1">
      <c r="A1468" s="37"/>
      <c r="B1468" s="38"/>
      <c r="C1468" s="182" t="s">
        <v>1867</v>
      </c>
      <c r="D1468" s="182" t="s">
        <v>223</v>
      </c>
      <c r="E1468" s="183" t="s">
        <v>1868</v>
      </c>
      <c r="F1468" s="184" t="s">
        <v>1869</v>
      </c>
      <c r="G1468" s="185" t="s">
        <v>226</v>
      </c>
      <c r="H1468" s="186">
        <v>462.87900000000002</v>
      </c>
      <c r="I1468" s="187"/>
      <c r="J1468" s="188">
        <f>ROUND(I1468*H1468,2)</f>
        <v>0</v>
      </c>
      <c r="K1468" s="184" t="s">
        <v>227</v>
      </c>
      <c r="L1468" s="42"/>
      <c r="M1468" s="189" t="s">
        <v>19</v>
      </c>
      <c r="N1468" s="190" t="s">
        <v>43</v>
      </c>
      <c r="O1468" s="67"/>
      <c r="P1468" s="191">
        <f>O1468*H1468</f>
        <v>0</v>
      </c>
      <c r="Q1468" s="191">
        <v>2.0120000000000001E-4</v>
      </c>
      <c r="R1468" s="191">
        <f>Q1468*H1468</f>
        <v>9.3131254800000007E-2</v>
      </c>
      <c r="S1468" s="191">
        <v>0</v>
      </c>
      <c r="T1468" s="192">
        <f>S1468*H1468</f>
        <v>0</v>
      </c>
      <c r="U1468" s="37"/>
      <c r="V1468" s="37"/>
      <c r="W1468" s="37"/>
      <c r="X1468" s="37"/>
      <c r="Y1468" s="37"/>
      <c r="Z1468" s="37"/>
      <c r="AA1468" s="37"/>
      <c r="AB1468" s="37"/>
      <c r="AC1468" s="37"/>
      <c r="AD1468" s="37"/>
      <c r="AE1468" s="37"/>
      <c r="AR1468" s="193" t="s">
        <v>341</v>
      </c>
      <c r="AT1468" s="193" t="s">
        <v>223</v>
      </c>
      <c r="AU1468" s="193" t="s">
        <v>82</v>
      </c>
      <c r="AY1468" s="20" t="s">
        <v>221</v>
      </c>
      <c r="BE1468" s="194">
        <f>IF(N1468="základní",J1468,0)</f>
        <v>0</v>
      </c>
      <c r="BF1468" s="194">
        <f>IF(N1468="snížená",J1468,0)</f>
        <v>0</v>
      </c>
      <c r="BG1468" s="194">
        <f>IF(N1468="zákl. přenesená",J1468,0)</f>
        <v>0</v>
      </c>
      <c r="BH1468" s="194">
        <f>IF(N1468="sníž. přenesená",J1468,0)</f>
        <v>0</v>
      </c>
      <c r="BI1468" s="194">
        <f>IF(N1468="nulová",J1468,0)</f>
        <v>0</v>
      </c>
      <c r="BJ1468" s="20" t="s">
        <v>80</v>
      </c>
      <c r="BK1468" s="194">
        <f>ROUND(I1468*H1468,2)</f>
        <v>0</v>
      </c>
      <c r="BL1468" s="20" t="s">
        <v>341</v>
      </c>
      <c r="BM1468" s="193" t="s">
        <v>1870</v>
      </c>
    </row>
    <row r="1469" spans="1:65" s="2" customFormat="1" ht="19.5">
      <c r="A1469" s="37"/>
      <c r="B1469" s="38"/>
      <c r="C1469" s="39"/>
      <c r="D1469" s="195" t="s">
        <v>230</v>
      </c>
      <c r="E1469" s="39"/>
      <c r="F1469" s="196" t="s">
        <v>1871</v>
      </c>
      <c r="G1469" s="39"/>
      <c r="H1469" s="39"/>
      <c r="I1469" s="197"/>
      <c r="J1469" s="39"/>
      <c r="K1469" s="39"/>
      <c r="L1469" s="42"/>
      <c r="M1469" s="198"/>
      <c r="N1469" s="199"/>
      <c r="O1469" s="67"/>
      <c r="P1469" s="67"/>
      <c r="Q1469" s="67"/>
      <c r="R1469" s="67"/>
      <c r="S1469" s="67"/>
      <c r="T1469" s="68"/>
      <c r="U1469" s="37"/>
      <c r="V1469" s="37"/>
      <c r="W1469" s="37"/>
      <c r="X1469" s="37"/>
      <c r="Y1469" s="37"/>
      <c r="Z1469" s="37"/>
      <c r="AA1469" s="37"/>
      <c r="AB1469" s="37"/>
      <c r="AC1469" s="37"/>
      <c r="AD1469" s="37"/>
      <c r="AE1469" s="37"/>
      <c r="AT1469" s="20" t="s">
        <v>230</v>
      </c>
      <c r="AU1469" s="20" t="s">
        <v>82</v>
      </c>
    </row>
    <row r="1470" spans="1:65" s="2" customFormat="1">
      <c r="A1470" s="37"/>
      <c r="B1470" s="38"/>
      <c r="C1470" s="39"/>
      <c r="D1470" s="200" t="s">
        <v>232</v>
      </c>
      <c r="E1470" s="39"/>
      <c r="F1470" s="201" t="s">
        <v>1872</v>
      </c>
      <c r="G1470" s="39"/>
      <c r="H1470" s="39"/>
      <c r="I1470" s="197"/>
      <c r="J1470" s="39"/>
      <c r="K1470" s="39"/>
      <c r="L1470" s="42"/>
      <c r="M1470" s="198"/>
      <c r="N1470" s="199"/>
      <c r="O1470" s="67"/>
      <c r="P1470" s="67"/>
      <c r="Q1470" s="67"/>
      <c r="R1470" s="67"/>
      <c r="S1470" s="67"/>
      <c r="T1470" s="68"/>
      <c r="U1470" s="37"/>
      <c r="V1470" s="37"/>
      <c r="W1470" s="37"/>
      <c r="X1470" s="37"/>
      <c r="Y1470" s="37"/>
      <c r="Z1470" s="37"/>
      <c r="AA1470" s="37"/>
      <c r="AB1470" s="37"/>
      <c r="AC1470" s="37"/>
      <c r="AD1470" s="37"/>
      <c r="AE1470" s="37"/>
      <c r="AT1470" s="20" t="s">
        <v>232</v>
      </c>
      <c r="AU1470" s="20" t="s">
        <v>82</v>
      </c>
    </row>
    <row r="1471" spans="1:65" s="14" customFormat="1">
      <c r="B1471" s="213"/>
      <c r="C1471" s="214"/>
      <c r="D1471" s="195" t="s">
        <v>234</v>
      </c>
      <c r="E1471" s="215" t="s">
        <v>19</v>
      </c>
      <c r="F1471" s="216" t="s">
        <v>1873</v>
      </c>
      <c r="G1471" s="214"/>
      <c r="H1471" s="215" t="s">
        <v>19</v>
      </c>
      <c r="I1471" s="217"/>
      <c r="J1471" s="214"/>
      <c r="K1471" s="214"/>
      <c r="L1471" s="218"/>
      <c r="M1471" s="219"/>
      <c r="N1471" s="220"/>
      <c r="O1471" s="220"/>
      <c r="P1471" s="220"/>
      <c r="Q1471" s="220"/>
      <c r="R1471" s="220"/>
      <c r="S1471" s="220"/>
      <c r="T1471" s="221"/>
      <c r="AT1471" s="222" t="s">
        <v>234</v>
      </c>
      <c r="AU1471" s="222" t="s">
        <v>82</v>
      </c>
      <c r="AV1471" s="14" t="s">
        <v>80</v>
      </c>
      <c r="AW1471" s="14" t="s">
        <v>33</v>
      </c>
      <c r="AX1471" s="14" t="s">
        <v>72</v>
      </c>
      <c r="AY1471" s="222" t="s">
        <v>221</v>
      </c>
    </row>
    <row r="1472" spans="1:65" s="14" customFormat="1">
      <c r="B1472" s="213"/>
      <c r="C1472" s="214"/>
      <c r="D1472" s="195" t="s">
        <v>234</v>
      </c>
      <c r="E1472" s="215" t="s">
        <v>19</v>
      </c>
      <c r="F1472" s="216" t="s">
        <v>412</v>
      </c>
      <c r="G1472" s="214"/>
      <c r="H1472" s="215" t="s">
        <v>19</v>
      </c>
      <c r="I1472" s="217"/>
      <c r="J1472" s="214"/>
      <c r="K1472" s="214"/>
      <c r="L1472" s="218"/>
      <c r="M1472" s="219"/>
      <c r="N1472" s="220"/>
      <c r="O1472" s="220"/>
      <c r="P1472" s="220"/>
      <c r="Q1472" s="220"/>
      <c r="R1472" s="220"/>
      <c r="S1472" s="220"/>
      <c r="T1472" s="221"/>
      <c r="AT1472" s="222" t="s">
        <v>234</v>
      </c>
      <c r="AU1472" s="222" t="s">
        <v>82</v>
      </c>
      <c r="AV1472" s="14" t="s">
        <v>80</v>
      </c>
      <c r="AW1472" s="14" t="s">
        <v>33</v>
      </c>
      <c r="AX1472" s="14" t="s">
        <v>72</v>
      </c>
      <c r="AY1472" s="222" t="s">
        <v>221</v>
      </c>
    </row>
    <row r="1473" spans="2:51" s="13" customFormat="1">
      <c r="B1473" s="202"/>
      <c r="C1473" s="203"/>
      <c r="D1473" s="195" t="s">
        <v>234</v>
      </c>
      <c r="E1473" s="204" t="s">
        <v>19</v>
      </c>
      <c r="F1473" s="205" t="s">
        <v>437</v>
      </c>
      <c r="G1473" s="203"/>
      <c r="H1473" s="206">
        <v>35.817</v>
      </c>
      <c r="I1473" s="207"/>
      <c r="J1473" s="203"/>
      <c r="K1473" s="203"/>
      <c r="L1473" s="208"/>
      <c r="M1473" s="209"/>
      <c r="N1473" s="210"/>
      <c r="O1473" s="210"/>
      <c r="P1473" s="210"/>
      <c r="Q1473" s="210"/>
      <c r="R1473" s="210"/>
      <c r="S1473" s="210"/>
      <c r="T1473" s="211"/>
      <c r="AT1473" s="212" t="s">
        <v>234</v>
      </c>
      <c r="AU1473" s="212" t="s">
        <v>82</v>
      </c>
      <c r="AV1473" s="13" t="s">
        <v>82</v>
      </c>
      <c r="AW1473" s="13" t="s">
        <v>33</v>
      </c>
      <c r="AX1473" s="13" t="s">
        <v>72</v>
      </c>
      <c r="AY1473" s="212" t="s">
        <v>221</v>
      </c>
    </row>
    <row r="1474" spans="2:51" s="14" customFormat="1">
      <c r="B1474" s="213"/>
      <c r="C1474" s="214"/>
      <c r="D1474" s="195" t="s">
        <v>234</v>
      </c>
      <c r="E1474" s="215" t="s">
        <v>19</v>
      </c>
      <c r="F1474" s="216" t="s">
        <v>414</v>
      </c>
      <c r="G1474" s="214"/>
      <c r="H1474" s="215" t="s">
        <v>19</v>
      </c>
      <c r="I1474" s="217"/>
      <c r="J1474" s="214"/>
      <c r="K1474" s="214"/>
      <c r="L1474" s="218"/>
      <c r="M1474" s="219"/>
      <c r="N1474" s="220"/>
      <c r="O1474" s="220"/>
      <c r="P1474" s="220"/>
      <c r="Q1474" s="220"/>
      <c r="R1474" s="220"/>
      <c r="S1474" s="220"/>
      <c r="T1474" s="221"/>
      <c r="AT1474" s="222" t="s">
        <v>234</v>
      </c>
      <c r="AU1474" s="222" t="s">
        <v>82</v>
      </c>
      <c r="AV1474" s="14" t="s">
        <v>80</v>
      </c>
      <c r="AW1474" s="14" t="s">
        <v>33</v>
      </c>
      <c r="AX1474" s="14" t="s">
        <v>72</v>
      </c>
      <c r="AY1474" s="222" t="s">
        <v>221</v>
      </c>
    </row>
    <row r="1475" spans="2:51" s="13" customFormat="1">
      <c r="B1475" s="202"/>
      <c r="C1475" s="203"/>
      <c r="D1475" s="195" t="s">
        <v>234</v>
      </c>
      <c r="E1475" s="204" t="s">
        <v>19</v>
      </c>
      <c r="F1475" s="205" t="s">
        <v>438</v>
      </c>
      <c r="G1475" s="203"/>
      <c r="H1475" s="206">
        <v>24.462</v>
      </c>
      <c r="I1475" s="207"/>
      <c r="J1475" s="203"/>
      <c r="K1475" s="203"/>
      <c r="L1475" s="208"/>
      <c r="M1475" s="209"/>
      <c r="N1475" s="210"/>
      <c r="O1475" s="210"/>
      <c r="P1475" s="210"/>
      <c r="Q1475" s="210"/>
      <c r="R1475" s="210"/>
      <c r="S1475" s="210"/>
      <c r="T1475" s="211"/>
      <c r="AT1475" s="212" t="s">
        <v>234</v>
      </c>
      <c r="AU1475" s="212" t="s">
        <v>82</v>
      </c>
      <c r="AV1475" s="13" t="s">
        <v>82</v>
      </c>
      <c r="AW1475" s="13" t="s">
        <v>33</v>
      </c>
      <c r="AX1475" s="13" t="s">
        <v>72</v>
      </c>
      <c r="AY1475" s="212" t="s">
        <v>221</v>
      </c>
    </row>
    <row r="1476" spans="2:51" s="14" customFormat="1">
      <c r="B1476" s="213"/>
      <c r="C1476" s="214"/>
      <c r="D1476" s="195" t="s">
        <v>234</v>
      </c>
      <c r="E1476" s="215" t="s">
        <v>19</v>
      </c>
      <c r="F1476" s="216" t="s">
        <v>416</v>
      </c>
      <c r="G1476" s="214"/>
      <c r="H1476" s="215" t="s">
        <v>19</v>
      </c>
      <c r="I1476" s="217"/>
      <c r="J1476" s="214"/>
      <c r="K1476" s="214"/>
      <c r="L1476" s="218"/>
      <c r="M1476" s="219"/>
      <c r="N1476" s="220"/>
      <c r="O1476" s="220"/>
      <c r="P1476" s="220"/>
      <c r="Q1476" s="220"/>
      <c r="R1476" s="220"/>
      <c r="S1476" s="220"/>
      <c r="T1476" s="221"/>
      <c r="AT1476" s="222" t="s">
        <v>234</v>
      </c>
      <c r="AU1476" s="222" t="s">
        <v>82</v>
      </c>
      <c r="AV1476" s="14" t="s">
        <v>80</v>
      </c>
      <c r="AW1476" s="14" t="s">
        <v>33</v>
      </c>
      <c r="AX1476" s="14" t="s">
        <v>72</v>
      </c>
      <c r="AY1476" s="222" t="s">
        <v>221</v>
      </c>
    </row>
    <row r="1477" spans="2:51" s="13" customFormat="1">
      <c r="B1477" s="202"/>
      <c r="C1477" s="203"/>
      <c r="D1477" s="195" t="s">
        <v>234</v>
      </c>
      <c r="E1477" s="204" t="s">
        <v>19</v>
      </c>
      <c r="F1477" s="205" t="s">
        <v>439</v>
      </c>
      <c r="G1477" s="203"/>
      <c r="H1477" s="206">
        <v>34.125999999999998</v>
      </c>
      <c r="I1477" s="207"/>
      <c r="J1477" s="203"/>
      <c r="K1477" s="203"/>
      <c r="L1477" s="208"/>
      <c r="M1477" s="209"/>
      <c r="N1477" s="210"/>
      <c r="O1477" s="210"/>
      <c r="P1477" s="210"/>
      <c r="Q1477" s="210"/>
      <c r="R1477" s="210"/>
      <c r="S1477" s="210"/>
      <c r="T1477" s="211"/>
      <c r="AT1477" s="212" t="s">
        <v>234</v>
      </c>
      <c r="AU1477" s="212" t="s">
        <v>82</v>
      </c>
      <c r="AV1477" s="13" t="s">
        <v>82</v>
      </c>
      <c r="AW1477" s="13" t="s">
        <v>33</v>
      </c>
      <c r="AX1477" s="13" t="s">
        <v>72</v>
      </c>
      <c r="AY1477" s="212" t="s">
        <v>221</v>
      </c>
    </row>
    <row r="1478" spans="2:51" s="14" customFormat="1">
      <c r="B1478" s="213"/>
      <c r="C1478" s="214"/>
      <c r="D1478" s="195" t="s">
        <v>234</v>
      </c>
      <c r="E1478" s="215" t="s">
        <v>19</v>
      </c>
      <c r="F1478" s="216" t="s">
        <v>418</v>
      </c>
      <c r="G1478" s="214"/>
      <c r="H1478" s="215" t="s">
        <v>19</v>
      </c>
      <c r="I1478" s="217"/>
      <c r="J1478" s="214"/>
      <c r="K1478" s="214"/>
      <c r="L1478" s="218"/>
      <c r="M1478" s="219"/>
      <c r="N1478" s="220"/>
      <c r="O1478" s="220"/>
      <c r="P1478" s="220"/>
      <c r="Q1478" s="220"/>
      <c r="R1478" s="220"/>
      <c r="S1478" s="220"/>
      <c r="T1478" s="221"/>
      <c r="AT1478" s="222" t="s">
        <v>234</v>
      </c>
      <c r="AU1478" s="222" t="s">
        <v>82</v>
      </c>
      <c r="AV1478" s="14" t="s">
        <v>80</v>
      </c>
      <c r="AW1478" s="14" t="s">
        <v>33</v>
      </c>
      <c r="AX1478" s="14" t="s">
        <v>72</v>
      </c>
      <c r="AY1478" s="222" t="s">
        <v>221</v>
      </c>
    </row>
    <row r="1479" spans="2:51" s="13" customFormat="1">
      <c r="B1479" s="202"/>
      <c r="C1479" s="203"/>
      <c r="D1479" s="195" t="s">
        <v>234</v>
      </c>
      <c r="E1479" s="204" t="s">
        <v>19</v>
      </c>
      <c r="F1479" s="205" t="s">
        <v>440</v>
      </c>
      <c r="G1479" s="203"/>
      <c r="H1479" s="206">
        <v>49.134999999999998</v>
      </c>
      <c r="I1479" s="207"/>
      <c r="J1479" s="203"/>
      <c r="K1479" s="203"/>
      <c r="L1479" s="208"/>
      <c r="M1479" s="209"/>
      <c r="N1479" s="210"/>
      <c r="O1479" s="210"/>
      <c r="P1479" s="210"/>
      <c r="Q1479" s="210"/>
      <c r="R1479" s="210"/>
      <c r="S1479" s="210"/>
      <c r="T1479" s="211"/>
      <c r="AT1479" s="212" t="s">
        <v>234</v>
      </c>
      <c r="AU1479" s="212" t="s">
        <v>82</v>
      </c>
      <c r="AV1479" s="13" t="s">
        <v>82</v>
      </c>
      <c r="AW1479" s="13" t="s">
        <v>33</v>
      </c>
      <c r="AX1479" s="13" t="s">
        <v>72</v>
      </c>
      <c r="AY1479" s="212" t="s">
        <v>221</v>
      </c>
    </row>
    <row r="1480" spans="2:51" s="14" customFormat="1">
      <c r="B1480" s="213"/>
      <c r="C1480" s="214"/>
      <c r="D1480" s="195" t="s">
        <v>234</v>
      </c>
      <c r="E1480" s="215" t="s">
        <v>19</v>
      </c>
      <c r="F1480" s="216" t="s">
        <v>420</v>
      </c>
      <c r="G1480" s="214"/>
      <c r="H1480" s="215" t="s">
        <v>19</v>
      </c>
      <c r="I1480" s="217"/>
      <c r="J1480" s="214"/>
      <c r="K1480" s="214"/>
      <c r="L1480" s="218"/>
      <c r="M1480" s="219"/>
      <c r="N1480" s="220"/>
      <c r="O1480" s="220"/>
      <c r="P1480" s="220"/>
      <c r="Q1480" s="220"/>
      <c r="R1480" s="220"/>
      <c r="S1480" s="220"/>
      <c r="T1480" s="221"/>
      <c r="AT1480" s="222" t="s">
        <v>234</v>
      </c>
      <c r="AU1480" s="222" t="s">
        <v>82</v>
      </c>
      <c r="AV1480" s="14" t="s">
        <v>80</v>
      </c>
      <c r="AW1480" s="14" t="s">
        <v>33</v>
      </c>
      <c r="AX1480" s="14" t="s">
        <v>72</v>
      </c>
      <c r="AY1480" s="222" t="s">
        <v>221</v>
      </c>
    </row>
    <row r="1481" spans="2:51" s="13" customFormat="1">
      <c r="B1481" s="202"/>
      <c r="C1481" s="203"/>
      <c r="D1481" s="195" t="s">
        <v>234</v>
      </c>
      <c r="E1481" s="204" t="s">
        <v>19</v>
      </c>
      <c r="F1481" s="205" t="s">
        <v>441</v>
      </c>
      <c r="G1481" s="203"/>
      <c r="H1481" s="206">
        <v>5.5869999999999997</v>
      </c>
      <c r="I1481" s="207"/>
      <c r="J1481" s="203"/>
      <c r="K1481" s="203"/>
      <c r="L1481" s="208"/>
      <c r="M1481" s="209"/>
      <c r="N1481" s="210"/>
      <c r="O1481" s="210"/>
      <c r="P1481" s="210"/>
      <c r="Q1481" s="210"/>
      <c r="R1481" s="210"/>
      <c r="S1481" s="210"/>
      <c r="T1481" s="211"/>
      <c r="AT1481" s="212" t="s">
        <v>234</v>
      </c>
      <c r="AU1481" s="212" t="s">
        <v>82</v>
      </c>
      <c r="AV1481" s="13" t="s">
        <v>82</v>
      </c>
      <c r="AW1481" s="13" t="s">
        <v>33</v>
      </c>
      <c r="AX1481" s="13" t="s">
        <v>72</v>
      </c>
      <c r="AY1481" s="212" t="s">
        <v>221</v>
      </c>
    </row>
    <row r="1482" spans="2:51" s="14" customFormat="1">
      <c r="B1482" s="213"/>
      <c r="C1482" s="214"/>
      <c r="D1482" s="195" t="s">
        <v>234</v>
      </c>
      <c r="E1482" s="215" t="s">
        <v>19</v>
      </c>
      <c r="F1482" s="216" t="s">
        <v>442</v>
      </c>
      <c r="G1482" s="214"/>
      <c r="H1482" s="215" t="s">
        <v>19</v>
      </c>
      <c r="I1482" s="217"/>
      <c r="J1482" s="214"/>
      <c r="K1482" s="214"/>
      <c r="L1482" s="218"/>
      <c r="M1482" s="219"/>
      <c r="N1482" s="220"/>
      <c r="O1482" s="220"/>
      <c r="P1482" s="220"/>
      <c r="Q1482" s="220"/>
      <c r="R1482" s="220"/>
      <c r="S1482" s="220"/>
      <c r="T1482" s="221"/>
      <c r="AT1482" s="222" t="s">
        <v>234</v>
      </c>
      <c r="AU1482" s="222" t="s">
        <v>82</v>
      </c>
      <c r="AV1482" s="14" t="s">
        <v>80</v>
      </c>
      <c r="AW1482" s="14" t="s">
        <v>33</v>
      </c>
      <c r="AX1482" s="14" t="s">
        <v>72</v>
      </c>
      <c r="AY1482" s="222" t="s">
        <v>221</v>
      </c>
    </row>
    <row r="1483" spans="2:51" s="13" customFormat="1">
      <c r="B1483" s="202"/>
      <c r="C1483" s="203"/>
      <c r="D1483" s="195" t="s">
        <v>234</v>
      </c>
      <c r="E1483" s="204" t="s">
        <v>19</v>
      </c>
      <c r="F1483" s="205" t="s">
        <v>443</v>
      </c>
      <c r="G1483" s="203"/>
      <c r="H1483" s="206">
        <v>81</v>
      </c>
      <c r="I1483" s="207"/>
      <c r="J1483" s="203"/>
      <c r="K1483" s="203"/>
      <c r="L1483" s="208"/>
      <c r="M1483" s="209"/>
      <c r="N1483" s="210"/>
      <c r="O1483" s="210"/>
      <c r="P1483" s="210"/>
      <c r="Q1483" s="210"/>
      <c r="R1483" s="210"/>
      <c r="S1483" s="210"/>
      <c r="T1483" s="211"/>
      <c r="AT1483" s="212" t="s">
        <v>234</v>
      </c>
      <c r="AU1483" s="212" t="s">
        <v>82</v>
      </c>
      <c r="AV1483" s="13" t="s">
        <v>82</v>
      </c>
      <c r="AW1483" s="13" t="s">
        <v>33</v>
      </c>
      <c r="AX1483" s="13" t="s">
        <v>72</v>
      </c>
      <c r="AY1483" s="212" t="s">
        <v>221</v>
      </c>
    </row>
    <row r="1484" spans="2:51" s="14" customFormat="1">
      <c r="B1484" s="213"/>
      <c r="C1484" s="214"/>
      <c r="D1484" s="195" t="s">
        <v>234</v>
      </c>
      <c r="E1484" s="215" t="s">
        <v>19</v>
      </c>
      <c r="F1484" s="216" t="s">
        <v>444</v>
      </c>
      <c r="G1484" s="214"/>
      <c r="H1484" s="215" t="s">
        <v>19</v>
      </c>
      <c r="I1484" s="217"/>
      <c r="J1484" s="214"/>
      <c r="K1484" s="214"/>
      <c r="L1484" s="218"/>
      <c r="M1484" s="219"/>
      <c r="N1484" s="220"/>
      <c r="O1484" s="220"/>
      <c r="P1484" s="220"/>
      <c r="Q1484" s="220"/>
      <c r="R1484" s="220"/>
      <c r="S1484" s="220"/>
      <c r="T1484" s="221"/>
      <c r="AT1484" s="222" t="s">
        <v>234</v>
      </c>
      <c r="AU1484" s="222" t="s">
        <v>82</v>
      </c>
      <c r="AV1484" s="14" t="s">
        <v>80</v>
      </c>
      <c r="AW1484" s="14" t="s">
        <v>33</v>
      </c>
      <c r="AX1484" s="14" t="s">
        <v>72</v>
      </c>
      <c r="AY1484" s="222" t="s">
        <v>221</v>
      </c>
    </row>
    <row r="1485" spans="2:51" s="13" customFormat="1">
      <c r="B1485" s="202"/>
      <c r="C1485" s="203"/>
      <c r="D1485" s="195" t="s">
        <v>234</v>
      </c>
      <c r="E1485" s="204" t="s">
        <v>19</v>
      </c>
      <c r="F1485" s="205" t="s">
        <v>443</v>
      </c>
      <c r="G1485" s="203"/>
      <c r="H1485" s="206">
        <v>81</v>
      </c>
      <c r="I1485" s="207"/>
      <c r="J1485" s="203"/>
      <c r="K1485" s="203"/>
      <c r="L1485" s="208"/>
      <c r="M1485" s="209"/>
      <c r="N1485" s="210"/>
      <c r="O1485" s="210"/>
      <c r="P1485" s="210"/>
      <c r="Q1485" s="210"/>
      <c r="R1485" s="210"/>
      <c r="S1485" s="210"/>
      <c r="T1485" s="211"/>
      <c r="AT1485" s="212" t="s">
        <v>234</v>
      </c>
      <c r="AU1485" s="212" t="s">
        <v>82</v>
      </c>
      <c r="AV1485" s="13" t="s">
        <v>82</v>
      </c>
      <c r="AW1485" s="13" t="s">
        <v>33</v>
      </c>
      <c r="AX1485" s="13" t="s">
        <v>72</v>
      </c>
      <c r="AY1485" s="212" t="s">
        <v>221</v>
      </c>
    </row>
    <row r="1486" spans="2:51" s="14" customFormat="1">
      <c r="B1486" s="213"/>
      <c r="C1486" s="214"/>
      <c r="D1486" s="195" t="s">
        <v>234</v>
      </c>
      <c r="E1486" s="215" t="s">
        <v>19</v>
      </c>
      <c r="F1486" s="216" t="s">
        <v>422</v>
      </c>
      <c r="G1486" s="214"/>
      <c r="H1486" s="215" t="s">
        <v>19</v>
      </c>
      <c r="I1486" s="217"/>
      <c r="J1486" s="214"/>
      <c r="K1486" s="214"/>
      <c r="L1486" s="218"/>
      <c r="M1486" s="219"/>
      <c r="N1486" s="220"/>
      <c r="O1486" s="220"/>
      <c r="P1486" s="220"/>
      <c r="Q1486" s="220"/>
      <c r="R1486" s="220"/>
      <c r="S1486" s="220"/>
      <c r="T1486" s="221"/>
      <c r="AT1486" s="222" t="s">
        <v>234</v>
      </c>
      <c r="AU1486" s="222" t="s">
        <v>82</v>
      </c>
      <c r="AV1486" s="14" t="s">
        <v>80</v>
      </c>
      <c r="AW1486" s="14" t="s">
        <v>33</v>
      </c>
      <c r="AX1486" s="14" t="s">
        <v>72</v>
      </c>
      <c r="AY1486" s="222" t="s">
        <v>221</v>
      </c>
    </row>
    <row r="1487" spans="2:51" s="13" customFormat="1">
      <c r="B1487" s="202"/>
      <c r="C1487" s="203"/>
      <c r="D1487" s="195" t="s">
        <v>234</v>
      </c>
      <c r="E1487" s="204" t="s">
        <v>19</v>
      </c>
      <c r="F1487" s="205" t="s">
        <v>445</v>
      </c>
      <c r="G1487" s="203"/>
      <c r="H1487" s="206">
        <v>37.930999999999997</v>
      </c>
      <c r="I1487" s="207"/>
      <c r="J1487" s="203"/>
      <c r="K1487" s="203"/>
      <c r="L1487" s="208"/>
      <c r="M1487" s="209"/>
      <c r="N1487" s="210"/>
      <c r="O1487" s="210"/>
      <c r="P1487" s="210"/>
      <c r="Q1487" s="210"/>
      <c r="R1487" s="210"/>
      <c r="S1487" s="210"/>
      <c r="T1487" s="211"/>
      <c r="AT1487" s="212" t="s">
        <v>234</v>
      </c>
      <c r="AU1487" s="212" t="s">
        <v>82</v>
      </c>
      <c r="AV1487" s="13" t="s">
        <v>82</v>
      </c>
      <c r="AW1487" s="13" t="s">
        <v>33</v>
      </c>
      <c r="AX1487" s="13" t="s">
        <v>72</v>
      </c>
      <c r="AY1487" s="212" t="s">
        <v>221</v>
      </c>
    </row>
    <row r="1488" spans="2:51" s="14" customFormat="1">
      <c r="B1488" s="213"/>
      <c r="C1488" s="214"/>
      <c r="D1488" s="195" t="s">
        <v>234</v>
      </c>
      <c r="E1488" s="215" t="s">
        <v>19</v>
      </c>
      <c r="F1488" s="216" t="s">
        <v>423</v>
      </c>
      <c r="G1488" s="214"/>
      <c r="H1488" s="215" t="s">
        <v>19</v>
      </c>
      <c r="I1488" s="217"/>
      <c r="J1488" s="214"/>
      <c r="K1488" s="214"/>
      <c r="L1488" s="218"/>
      <c r="M1488" s="219"/>
      <c r="N1488" s="220"/>
      <c r="O1488" s="220"/>
      <c r="P1488" s="220"/>
      <c r="Q1488" s="220"/>
      <c r="R1488" s="220"/>
      <c r="S1488" s="220"/>
      <c r="T1488" s="221"/>
      <c r="AT1488" s="222" t="s">
        <v>234</v>
      </c>
      <c r="AU1488" s="222" t="s">
        <v>82</v>
      </c>
      <c r="AV1488" s="14" t="s">
        <v>80</v>
      </c>
      <c r="AW1488" s="14" t="s">
        <v>33</v>
      </c>
      <c r="AX1488" s="14" t="s">
        <v>72</v>
      </c>
      <c r="AY1488" s="222" t="s">
        <v>221</v>
      </c>
    </row>
    <row r="1489" spans="2:51" s="13" customFormat="1">
      <c r="B1489" s="202"/>
      <c r="C1489" s="203"/>
      <c r="D1489" s="195" t="s">
        <v>234</v>
      </c>
      <c r="E1489" s="204" t="s">
        <v>19</v>
      </c>
      <c r="F1489" s="205" t="s">
        <v>446</v>
      </c>
      <c r="G1489" s="203"/>
      <c r="H1489" s="206">
        <v>35.786999999999999</v>
      </c>
      <c r="I1489" s="207"/>
      <c r="J1489" s="203"/>
      <c r="K1489" s="203"/>
      <c r="L1489" s="208"/>
      <c r="M1489" s="209"/>
      <c r="N1489" s="210"/>
      <c r="O1489" s="210"/>
      <c r="P1489" s="210"/>
      <c r="Q1489" s="210"/>
      <c r="R1489" s="210"/>
      <c r="S1489" s="210"/>
      <c r="T1489" s="211"/>
      <c r="AT1489" s="212" t="s">
        <v>234</v>
      </c>
      <c r="AU1489" s="212" t="s">
        <v>82</v>
      </c>
      <c r="AV1489" s="13" t="s">
        <v>82</v>
      </c>
      <c r="AW1489" s="13" t="s">
        <v>33</v>
      </c>
      <c r="AX1489" s="13" t="s">
        <v>72</v>
      </c>
      <c r="AY1489" s="212" t="s">
        <v>221</v>
      </c>
    </row>
    <row r="1490" spans="2:51" s="14" customFormat="1">
      <c r="B1490" s="213"/>
      <c r="C1490" s="214"/>
      <c r="D1490" s="195" t="s">
        <v>234</v>
      </c>
      <c r="E1490" s="215" t="s">
        <v>19</v>
      </c>
      <c r="F1490" s="216" t="s">
        <v>425</v>
      </c>
      <c r="G1490" s="214"/>
      <c r="H1490" s="215" t="s">
        <v>19</v>
      </c>
      <c r="I1490" s="217"/>
      <c r="J1490" s="214"/>
      <c r="K1490" s="214"/>
      <c r="L1490" s="218"/>
      <c r="M1490" s="219"/>
      <c r="N1490" s="220"/>
      <c r="O1490" s="220"/>
      <c r="P1490" s="220"/>
      <c r="Q1490" s="220"/>
      <c r="R1490" s="220"/>
      <c r="S1490" s="220"/>
      <c r="T1490" s="221"/>
      <c r="AT1490" s="222" t="s">
        <v>234</v>
      </c>
      <c r="AU1490" s="222" t="s">
        <v>82</v>
      </c>
      <c r="AV1490" s="14" t="s">
        <v>80</v>
      </c>
      <c r="AW1490" s="14" t="s">
        <v>33</v>
      </c>
      <c r="AX1490" s="14" t="s">
        <v>72</v>
      </c>
      <c r="AY1490" s="222" t="s">
        <v>221</v>
      </c>
    </row>
    <row r="1491" spans="2:51" s="13" customFormat="1">
      <c r="B1491" s="202"/>
      <c r="C1491" s="203"/>
      <c r="D1491" s="195" t="s">
        <v>234</v>
      </c>
      <c r="E1491" s="204" t="s">
        <v>19</v>
      </c>
      <c r="F1491" s="205" t="s">
        <v>447</v>
      </c>
      <c r="G1491" s="203"/>
      <c r="H1491" s="206">
        <v>12.624000000000001</v>
      </c>
      <c r="I1491" s="207"/>
      <c r="J1491" s="203"/>
      <c r="K1491" s="203"/>
      <c r="L1491" s="208"/>
      <c r="M1491" s="209"/>
      <c r="N1491" s="210"/>
      <c r="O1491" s="210"/>
      <c r="P1491" s="210"/>
      <c r="Q1491" s="210"/>
      <c r="R1491" s="210"/>
      <c r="S1491" s="210"/>
      <c r="T1491" s="211"/>
      <c r="AT1491" s="212" t="s">
        <v>234</v>
      </c>
      <c r="AU1491" s="212" t="s">
        <v>82</v>
      </c>
      <c r="AV1491" s="13" t="s">
        <v>82</v>
      </c>
      <c r="AW1491" s="13" t="s">
        <v>33</v>
      </c>
      <c r="AX1491" s="13" t="s">
        <v>72</v>
      </c>
      <c r="AY1491" s="212" t="s">
        <v>221</v>
      </c>
    </row>
    <row r="1492" spans="2:51" s="14" customFormat="1">
      <c r="B1492" s="213"/>
      <c r="C1492" s="214"/>
      <c r="D1492" s="195" t="s">
        <v>234</v>
      </c>
      <c r="E1492" s="215" t="s">
        <v>19</v>
      </c>
      <c r="F1492" s="216" t="s">
        <v>427</v>
      </c>
      <c r="G1492" s="214"/>
      <c r="H1492" s="215" t="s">
        <v>19</v>
      </c>
      <c r="I1492" s="217"/>
      <c r="J1492" s="214"/>
      <c r="K1492" s="214"/>
      <c r="L1492" s="218"/>
      <c r="M1492" s="219"/>
      <c r="N1492" s="220"/>
      <c r="O1492" s="220"/>
      <c r="P1492" s="220"/>
      <c r="Q1492" s="220"/>
      <c r="R1492" s="220"/>
      <c r="S1492" s="220"/>
      <c r="T1492" s="221"/>
      <c r="AT1492" s="222" t="s">
        <v>234</v>
      </c>
      <c r="AU1492" s="222" t="s">
        <v>82</v>
      </c>
      <c r="AV1492" s="14" t="s">
        <v>80</v>
      </c>
      <c r="AW1492" s="14" t="s">
        <v>33</v>
      </c>
      <c r="AX1492" s="14" t="s">
        <v>72</v>
      </c>
      <c r="AY1492" s="222" t="s">
        <v>221</v>
      </c>
    </row>
    <row r="1493" spans="2:51" s="13" customFormat="1">
      <c r="B1493" s="202"/>
      <c r="C1493" s="203"/>
      <c r="D1493" s="195" t="s">
        <v>234</v>
      </c>
      <c r="E1493" s="204" t="s">
        <v>19</v>
      </c>
      <c r="F1493" s="205" t="s">
        <v>448</v>
      </c>
      <c r="G1493" s="203"/>
      <c r="H1493" s="206">
        <v>28.539000000000001</v>
      </c>
      <c r="I1493" s="207"/>
      <c r="J1493" s="203"/>
      <c r="K1493" s="203"/>
      <c r="L1493" s="208"/>
      <c r="M1493" s="209"/>
      <c r="N1493" s="210"/>
      <c r="O1493" s="210"/>
      <c r="P1493" s="210"/>
      <c r="Q1493" s="210"/>
      <c r="R1493" s="210"/>
      <c r="S1493" s="210"/>
      <c r="T1493" s="211"/>
      <c r="AT1493" s="212" t="s">
        <v>234</v>
      </c>
      <c r="AU1493" s="212" t="s">
        <v>82</v>
      </c>
      <c r="AV1493" s="13" t="s">
        <v>82</v>
      </c>
      <c r="AW1493" s="13" t="s">
        <v>33</v>
      </c>
      <c r="AX1493" s="13" t="s">
        <v>72</v>
      </c>
      <c r="AY1493" s="212" t="s">
        <v>221</v>
      </c>
    </row>
    <row r="1494" spans="2:51" s="14" customFormat="1">
      <c r="B1494" s="213"/>
      <c r="C1494" s="214"/>
      <c r="D1494" s="195" t="s">
        <v>234</v>
      </c>
      <c r="E1494" s="215" t="s">
        <v>19</v>
      </c>
      <c r="F1494" s="216" t="s">
        <v>429</v>
      </c>
      <c r="G1494" s="214"/>
      <c r="H1494" s="215" t="s">
        <v>19</v>
      </c>
      <c r="I1494" s="217"/>
      <c r="J1494" s="214"/>
      <c r="K1494" s="214"/>
      <c r="L1494" s="218"/>
      <c r="M1494" s="219"/>
      <c r="N1494" s="220"/>
      <c r="O1494" s="220"/>
      <c r="P1494" s="220"/>
      <c r="Q1494" s="220"/>
      <c r="R1494" s="220"/>
      <c r="S1494" s="220"/>
      <c r="T1494" s="221"/>
      <c r="AT1494" s="222" t="s">
        <v>234</v>
      </c>
      <c r="AU1494" s="222" t="s">
        <v>82</v>
      </c>
      <c r="AV1494" s="14" t="s">
        <v>80</v>
      </c>
      <c r="AW1494" s="14" t="s">
        <v>33</v>
      </c>
      <c r="AX1494" s="14" t="s">
        <v>72</v>
      </c>
      <c r="AY1494" s="222" t="s">
        <v>221</v>
      </c>
    </row>
    <row r="1495" spans="2:51" s="13" customFormat="1">
      <c r="B1495" s="202"/>
      <c r="C1495" s="203"/>
      <c r="D1495" s="195" t="s">
        <v>234</v>
      </c>
      <c r="E1495" s="204" t="s">
        <v>19</v>
      </c>
      <c r="F1495" s="205" t="s">
        <v>449</v>
      </c>
      <c r="G1495" s="203"/>
      <c r="H1495" s="206">
        <v>40.165999999999997</v>
      </c>
      <c r="I1495" s="207"/>
      <c r="J1495" s="203"/>
      <c r="K1495" s="203"/>
      <c r="L1495" s="208"/>
      <c r="M1495" s="209"/>
      <c r="N1495" s="210"/>
      <c r="O1495" s="210"/>
      <c r="P1495" s="210"/>
      <c r="Q1495" s="210"/>
      <c r="R1495" s="210"/>
      <c r="S1495" s="210"/>
      <c r="T1495" s="211"/>
      <c r="AT1495" s="212" t="s">
        <v>234</v>
      </c>
      <c r="AU1495" s="212" t="s">
        <v>82</v>
      </c>
      <c r="AV1495" s="13" t="s">
        <v>82</v>
      </c>
      <c r="AW1495" s="13" t="s">
        <v>33</v>
      </c>
      <c r="AX1495" s="13" t="s">
        <v>72</v>
      </c>
      <c r="AY1495" s="212" t="s">
        <v>221</v>
      </c>
    </row>
    <row r="1496" spans="2:51" s="16" customFormat="1">
      <c r="B1496" s="244"/>
      <c r="C1496" s="245"/>
      <c r="D1496" s="195" t="s">
        <v>234</v>
      </c>
      <c r="E1496" s="246" t="s">
        <v>19</v>
      </c>
      <c r="F1496" s="247" t="s">
        <v>450</v>
      </c>
      <c r="G1496" s="245"/>
      <c r="H1496" s="248">
        <v>466.17399999999998</v>
      </c>
      <c r="I1496" s="249"/>
      <c r="J1496" s="245"/>
      <c r="K1496" s="245"/>
      <c r="L1496" s="250"/>
      <c r="M1496" s="251"/>
      <c r="N1496" s="252"/>
      <c r="O1496" s="252"/>
      <c r="P1496" s="252"/>
      <c r="Q1496" s="252"/>
      <c r="R1496" s="252"/>
      <c r="S1496" s="252"/>
      <c r="T1496" s="253"/>
      <c r="AT1496" s="254" t="s">
        <v>234</v>
      </c>
      <c r="AU1496" s="254" t="s">
        <v>82</v>
      </c>
      <c r="AV1496" s="16" t="s">
        <v>95</v>
      </c>
      <c r="AW1496" s="16" t="s">
        <v>33</v>
      </c>
      <c r="AX1496" s="16" t="s">
        <v>72</v>
      </c>
      <c r="AY1496" s="254" t="s">
        <v>221</v>
      </c>
    </row>
    <row r="1497" spans="2:51" s="14" customFormat="1">
      <c r="B1497" s="213"/>
      <c r="C1497" s="214"/>
      <c r="D1497" s="195" t="s">
        <v>234</v>
      </c>
      <c r="E1497" s="215" t="s">
        <v>19</v>
      </c>
      <c r="F1497" s="216" t="s">
        <v>1874</v>
      </c>
      <c r="G1497" s="214"/>
      <c r="H1497" s="215" t="s">
        <v>19</v>
      </c>
      <c r="I1497" s="217"/>
      <c r="J1497" s="214"/>
      <c r="K1497" s="214"/>
      <c r="L1497" s="218"/>
      <c r="M1497" s="219"/>
      <c r="N1497" s="220"/>
      <c r="O1497" s="220"/>
      <c r="P1497" s="220"/>
      <c r="Q1497" s="220"/>
      <c r="R1497" s="220"/>
      <c r="S1497" s="220"/>
      <c r="T1497" s="221"/>
      <c r="AT1497" s="222" t="s">
        <v>234</v>
      </c>
      <c r="AU1497" s="222" t="s">
        <v>82</v>
      </c>
      <c r="AV1497" s="14" t="s">
        <v>80</v>
      </c>
      <c r="AW1497" s="14" t="s">
        <v>33</v>
      </c>
      <c r="AX1497" s="14" t="s">
        <v>72</v>
      </c>
      <c r="AY1497" s="222" t="s">
        <v>221</v>
      </c>
    </row>
    <row r="1498" spans="2:51" s="14" customFormat="1">
      <c r="B1498" s="213"/>
      <c r="C1498" s="214"/>
      <c r="D1498" s="195" t="s">
        <v>234</v>
      </c>
      <c r="E1498" s="215" t="s">
        <v>19</v>
      </c>
      <c r="F1498" s="216" t="s">
        <v>412</v>
      </c>
      <c r="G1498" s="214"/>
      <c r="H1498" s="215" t="s">
        <v>19</v>
      </c>
      <c r="I1498" s="217"/>
      <c r="J1498" s="214"/>
      <c r="K1498" s="214"/>
      <c r="L1498" s="218"/>
      <c r="M1498" s="219"/>
      <c r="N1498" s="220"/>
      <c r="O1498" s="220"/>
      <c r="P1498" s="220"/>
      <c r="Q1498" s="220"/>
      <c r="R1498" s="220"/>
      <c r="S1498" s="220"/>
      <c r="T1498" s="221"/>
      <c r="AT1498" s="222" t="s">
        <v>234</v>
      </c>
      <c r="AU1498" s="222" t="s">
        <v>82</v>
      </c>
      <c r="AV1498" s="14" t="s">
        <v>80</v>
      </c>
      <c r="AW1498" s="14" t="s">
        <v>33</v>
      </c>
      <c r="AX1498" s="14" t="s">
        <v>72</v>
      </c>
      <c r="AY1498" s="222" t="s">
        <v>221</v>
      </c>
    </row>
    <row r="1499" spans="2:51" s="13" customFormat="1">
      <c r="B1499" s="202"/>
      <c r="C1499" s="203"/>
      <c r="D1499" s="195" t="s">
        <v>234</v>
      </c>
      <c r="E1499" s="204" t="s">
        <v>19</v>
      </c>
      <c r="F1499" s="205" t="s">
        <v>413</v>
      </c>
      <c r="G1499" s="203"/>
      <c r="H1499" s="206">
        <v>8.3699999999999992</v>
      </c>
      <c r="I1499" s="207"/>
      <c r="J1499" s="203"/>
      <c r="K1499" s="203"/>
      <c r="L1499" s="208"/>
      <c r="M1499" s="209"/>
      <c r="N1499" s="210"/>
      <c r="O1499" s="210"/>
      <c r="P1499" s="210"/>
      <c r="Q1499" s="210"/>
      <c r="R1499" s="210"/>
      <c r="S1499" s="210"/>
      <c r="T1499" s="211"/>
      <c r="AT1499" s="212" t="s">
        <v>234</v>
      </c>
      <c r="AU1499" s="212" t="s">
        <v>82</v>
      </c>
      <c r="AV1499" s="13" t="s">
        <v>82</v>
      </c>
      <c r="AW1499" s="13" t="s">
        <v>33</v>
      </c>
      <c r="AX1499" s="13" t="s">
        <v>72</v>
      </c>
      <c r="AY1499" s="212" t="s">
        <v>221</v>
      </c>
    </row>
    <row r="1500" spans="2:51" s="14" customFormat="1">
      <c r="B1500" s="213"/>
      <c r="C1500" s="214"/>
      <c r="D1500" s="195" t="s">
        <v>234</v>
      </c>
      <c r="E1500" s="215" t="s">
        <v>19</v>
      </c>
      <c r="F1500" s="216" t="s">
        <v>414</v>
      </c>
      <c r="G1500" s="214"/>
      <c r="H1500" s="215" t="s">
        <v>19</v>
      </c>
      <c r="I1500" s="217"/>
      <c r="J1500" s="214"/>
      <c r="K1500" s="214"/>
      <c r="L1500" s="218"/>
      <c r="M1500" s="219"/>
      <c r="N1500" s="220"/>
      <c r="O1500" s="220"/>
      <c r="P1500" s="220"/>
      <c r="Q1500" s="220"/>
      <c r="R1500" s="220"/>
      <c r="S1500" s="220"/>
      <c r="T1500" s="221"/>
      <c r="AT1500" s="222" t="s">
        <v>234</v>
      </c>
      <c r="AU1500" s="222" t="s">
        <v>82</v>
      </c>
      <c r="AV1500" s="14" t="s">
        <v>80</v>
      </c>
      <c r="AW1500" s="14" t="s">
        <v>33</v>
      </c>
      <c r="AX1500" s="14" t="s">
        <v>72</v>
      </c>
      <c r="AY1500" s="222" t="s">
        <v>221</v>
      </c>
    </row>
    <row r="1501" spans="2:51" s="13" customFormat="1">
      <c r="B1501" s="202"/>
      <c r="C1501" s="203"/>
      <c r="D1501" s="195" t="s">
        <v>234</v>
      </c>
      <c r="E1501" s="204" t="s">
        <v>19</v>
      </c>
      <c r="F1501" s="205" t="s">
        <v>415</v>
      </c>
      <c r="G1501" s="203"/>
      <c r="H1501" s="206">
        <v>4.16</v>
      </c>
      <c r="I1501" s="207"/>
      <c r="J1501" s="203"/>
      <c r="K1501" s="203"/>
      <c r="L1501" s="208"/>
      <c r="M1501" s="209"/>
      <c r="N1501" s="210"/>
      <c r="O1501" s="210"/>
      <c r="P1501" s="210"/>
      <c r="Q1501" s="210"/>
      <c r="R1501" s="210"/>
      <c r="S1501" s="210"/>
      <c r="T1501" s="211"/>
      <c r="AT1501" s="212" t="s">
        <v>234</v>
      </c>
      <c r="AU1501" s="212" t="s">
        <v>82</v>
      </c>
      <c r="AV1501" s="13" t="s">
        <v>82</v>
      </c>
      <c r="AW1501" s="13" t="s">
        <v>33</v>
      </c>
      <c r="AX1501" s="13" t="s">
        <v>72</v>
      </c>
      <c r="AY1501" s="212" t="s">
        <v>221</v>
      </c>
    </row>
    <row r="1502" spans="2:51" s="14" customFormat="1">
      <c r="B1502" s="213"/>
      <c r="C1502" s="214"/>
      <c r="D1502" s="195" t="s">
        <v>234</v>
      </c>
      <c r="E1502" s="215" t="s">
        <v>19</v>
      </c>
      <c r="F1502" s="216" t="s">
        <v>416</v>
      </c>
      <c r="G1502" s="214"/>
      <c r="H1502" s="215" t="s">
        <v>19</v>
      </c>
      <c r="I1502" s="217"/>
      <c r="J1502" s="214"/>
      <c r="K1502" s="214"/>
      <c r="L1502" s="218"/>
      <c r="M1502" s="219"/>
      <c r="N1502" s="220"/>
      <c r="O1502" s="220"/>
      <c r="P1502" s="220"/>
      <c r="Q1502" s="220"/>
      <c r="R1502" s="220"/>
      <c r="S1502" s="220"/>
      <c r="T1502" s="221"/>
      <c r="AT1502" s="222" t="s">
        <v>234</v>
      </c>
      <c r="AU1502" s="222" t="s">
        <v>82</v>
      </c>
      <c r="AV1502" s="14" t="s">
        <v>80</v>
      </c>
      <c r="AW1502" s="14" t="s">
        <v>33</v>
      </c>
      <c r="AX1502" s="14" t="s">
        <v>72</v>
      </c>
      <c r="AY1502" s="222" t="s">
        <v>221</v>
      </c>
    </row>
    <row r="1503" spans="2:51" s="13" customFormat="1">
      <c r="B1503" s="202"/>
      <c r="C1503" s="203"/>
      <c r="D1503" s="195" t="s">
        <v>234</v>
      </c>
      <c r="E1503" s="204" t="s">
        <v>19</v>
      </c>
      <c r="F1503" s="205" t="s">
        <v>417</v>
      </c>
      <c r="G1503" s="203"/>
      <c r="H1503" s="206">
        <v>7.8</v>
      </c>
      <c r="I1503" s="207"/>
      <c r="J1503" s="203"/>
      <c r="K1503" s="203"/>
      <c r="L1503" s="208"/>
      <c r="M1503" s="209"/>
      <c r="N1503" s="210"/>
      <c r="O1503" s="210"/>
      <c r="P1503" s="210"/>
      <c r="Q1503" s="210"/>
      <c r="R1503" s="210"/>
      <c r="S1503" s="210"/>
      <c r="T1503" s="211"/>
      <c r="AT1503" s="212" t="s">
        <v>234</v>
      </c>
      <c r="AU1503" s="212" t="s">
        <v>82</v>
      </c>
      <c r="AV1503" s="13" t="s">
        <v>82</v>
      </c>
      <c r="AW1503" s="13" t="s">
        <v>33</v>
      </c>
      <c r="AX1503" s="13" t="s">
        <v>72</v>
      </c>
      <c r="AY1503" s="212" t="s">
        <v>221</v>
      </c>
    </row>
    <row r="1504" spans="2:51" s="14" customFormat="1">
      <c r="B1504" s="213"/>
      <c r="C1504" s="214"/>
      <c r="D1504" s="195" t="s">
        <v>234</v>
      </c>
      <c r="E1504" s="215" t="s">
        <v>19</v>
      </c>
      <c r="F1504" s="216" t="s">
        <v>418</v>
      </c>
      <c r="G1504" s="214"/>
      <c r="H1504" s="215" t="s">
        <v>19</v>
      </c>
      <c r="I1504" s="217"/>
      <c r="J1504" s="214"/>
      <c r="K1504" s="214"/>
      <c r="L1504" s="218"/>
      <c r="M1504" s="219"/>
      <c r="N1504" s="220"/>
      <c r="O1504" s="220"/>
      <c r="P1504" s="220"/>
      <c r="Q1504" s="220"/>
      <c r="R1504" s="220"/>
      <c r="S1504" s="220"/>
      <c r="T1504" s="221"/>
      <c r="AT1504" s="222" t="s">
        <v>234</v>
      </c>
      <c r="AU1504" s="222" t="s">
        <v>82</v>
      </c>
      <c r="AV1504" s="14" t="s">
        <v>80</v>
      </c>
      <c r="AW1504" s="14" t="s">
        <v>33</v>
      </c>
      <c r="AX1504" s="14" t="s">
        <v>72</v>
      </c>
      <c r="AY1504" s="222" t="s">
        <v>221</v>
      </c>
    </row>
    <row r="1505" spans="2:51" s="13" customFormat="1">
      <c r="B1505" s="202"/>
      <c r="C1505" s="203"/>
      <c r="D1505" s="195" t="s">
        <v>234</v>
      </c>
      <c r="E1505" s="204" t="s">
        <v>19</v>
      </c>
      <c r="F1505" s="205" t="s">
        <v>419</v>
      </c>
      <c r="G1505" s="203"/>
      <c r="H1505" s="206">
        <v>13.76</v>
      </c>
      <c r="I1505" s="207"/>
      <c r="J1505" s="203"/>
      <c r="K1505" s="203"/>
      <c r="L1505" s="208"/>
      <c r="M1505" s="209"/>
      <c r="N1505" s="210"/>
      <c r="O1505" s="210"/>
      <c r="P1505" s="210"/>
      <c r="Q1505" s="210"/>
      <c r="R1505" s="210"/>
      <c r="S1505" s="210"/>
      <c r="T1505" s="211"/>
      <c r="AT1505" s="212" t="s">
        <v>234</v>
      </c>
      <c r="AU1505" s="212" t="s">
        <v>82</v>
      </c>
      <c r="AV1505" s="13" t="s">
        <v>82</v>
      </c>
      <c r="AW1505" s="13" t="s">
        <v>33</v>
      </c>
      <c r="AX1505" s="13" t="s">
        <v>72</v>
      </c>
      <c r="AY1505" s="212" t="s">
        <v>221</v>
      </c>
    </row>
    <row r="1506" spans="2:51" s="14" customFormat="1">
      <c r="B1506" s="213"/>
      <c r="C1506" s="214"/>
      <c r="D1506" s="195" t="s">
        <v>234</v>
      </c>
      <c r="E1506" s="215" t="s">
        <v>19</v>
      </c>
      <c r="F1506" s="216" t="s">
        <v>420</v>
      </c>
      <c r="G1506" s="214"/>
      <c r="H1506" s="215" t="s">
        <v>19</v>
      </c>
      <c r="I1506" s="217"/>
      <c r="J1506" s="214"/>
      <c r="K1506" s="214"/>
      <c r="L1506" s="218"/>
      <c r="M1506" s="219"/>
      <c r="N1506" s="220"/>
      <c r="O1506" s="220"/>
      <c r="P1506" s="220"/>
      <c r="Q1506" s="220"/>
      <c r="R1506" s="220"/>
      <c r="S1506" s="220"/>
      <c r="T1506" s="221"/>
      <c r="AT1506" s="222" t="s">
        <v>234</v>
      </c>
      <c r="AU1506" s="222" t="s">
        <v>82</v>
      </c>
      <c r="AV1506" s="14" t="s">
        <v>80</v>
      </c>
      <c r="AW1506" s="14" t="s">
        <v>33</v>
      </c>
      <c r="AX1506" s="14" t="s">
        <v>72</v>
      </c>
      <c r="AY1506" s="222" t="s">
        <v>221</v>
      </c>
    </row>
    <row r="1507" spans="2:51" s="13" customFormat="1">
      <c r="B1507" s="202"/>
      <c r="C1507" s="203"/>
      <c r="D1507" s="195" t="s">
        <v>234</v>
      </c>
      <c r="E1507" s="204" t="s">
        <v>19</v>
      </c>
      <c r="F1507" s="205" t="s">
        <v>421</v>
      </c>
      <c r="G1507" s="203"/>
      <c r="H1507" s="206">
        <v>8.42</v>
      </c>
      <c r="I1507" s="207"/>
      <c r="J1507" s="203"/>
      <c r="K1507" s="203"/>
      <c r="L1507" s="208"/>
      <c r="M1507" s="209"/>
      <c r="N1507" s="210"/>
      <c r="O1507" s="210"/>
      <c r="P1507" s="210"/>
      <c r="Q1507" s="210"/>
      <c r="R1507" s="210"/>
      <c r="S1507" s="210"/>
      <c r="T1507" s="211"/>
      <c r="AT1507" s="212" t="s">
        <v>234</v>
      </c>
      <c r="AU1507" s="212" t="s">
        <v>82</v>
      </c>
      <c r="AV1507" s="13" t="s">
        <v>82</v>
      </c>
      <c r="AW1507" s="13" t="s">
        <v>33</v>
      </c>
      <c r="AX1507" s="13" t="s">
        <v>72</v>
      </c>
      <c r="AY1507" s="212" t="s">
        <v>221</v>
      </c>
    </row>
    <row r="1508" spans="2:51" s="14" customFormat="1">
      <c r="B1508" s="213"/>
      <c r="C1508" s="214"/>
      <c r="D1508" s="195" t="s">
        <v>234</v>
      </c>
      <c r="E1508" s="215" t="s">
        <v>19</v>
      </c>
      <c r="F1508" s="216" t="s">
        <v>422</v>
      </c>
      <c r="G1508" s="214"/>
      <c r="H1508" s="215" t="s">
        <v>19</v>
      </c>
      <c r="I1508" s="217"/>
      <c r="J1508" s="214"/>
      <c r="K1508" s="214"/>
      <c r="L1508" s="218"/>
      <c r="M1508" s="219"/>
      <c r="N1508" s="220"/>
      <c r="O1508" s="220"/>
      <c r="P1508" s="220"/>
      <c r="Q1508" s="220"/>
      <c r="R1508" s="220"/>
      <c r="S1508" s="220"/>
      <c r="T1508" s="221"/>
      <c r="AT1508" s="222" t="s">
        <v>234</v>
      </c>
      <c r="AU1508" s="222" t="s">
        <v>82</v>
      </c>
      <c r="AV1508" s="14" t="s">
        <v>80</v>
      </c>
      <c r="AW1508" s="14" t="s">
        <v>33</v>
      </c>
      <c r="AX1508" s="14" t="s">
        <v>72</v>
      </c>
      <c r="AY1508" s="222" t="s">
        <v>221</v>
      </c>
    </row>
    <row r="1509" spans="2:51" s="13" customFormat="1">
      <c r="B1509" s="202"/>
      <c r="C1509" s="203"/>
      <c r="D1509" s="195" t="s">
        <v>234</v>
      </c>
      <c r="E1509" s="204" t="s">
        <v>19</v>
      </c>
      <c r="F1509" s="205" t="s">
        <v>417</v>
      </c>
      <c r="G1509" s="203"/>
      <c r="H1509" s="206">
        <v>7.8</v>
      </c>
      <c r="I1509" s="207"/>
      <c r="J1509" s="203"/>
      <c r="K1509" s="203"/>
      <c r="L1509" s="208"/>
      <c r="M1509" s="209"/>
      <c r="N1509" s="210"/>
      <c r="O1509" s="210"/>
      <c r="P1509" s="210"/>
      <c r="Q1509" s="210"/>
      <c r="R1509" s="210"/>
      <c r="S1509" s="210"/>
      <c r="T1509" s="211"/>
      <c r="AT1509" s="212" t="s">
        <v>234</v>
      </c>
      <c r="AU1509" s="212" t="s">
        <v>82</v>
      </c>
      <c r="AV1509" s="13" t="s">
        <v>82</v>
      </c>
      <c r="AW1509" s="13" t="s">
        <v>33</v>
      </c>
      <c r="AX1509" s="13" t="s">
        <v>72</v>
      </c>
      <c r="AY1509" s="212" t="s">
        <v>221</v>
      </c>
    </row>
    <row r="1510" spans="2:51" s="14" customFormat="1">
      <c r="B1510" s="213"/>
      <c r="C1510" s="214"/>
      <c r="D1510" s="195" t="s">
        <v>234</v>
      </c>
      <c r="E1510" s="215" t="s">
        <v>19</v>
      </c>
      <c r="F1510" s="216" t="s">
        <v>423</v>
      </c>
      <c r="G1510" s="214"/>
      <c r="H1510" s="215" t="s">
        <v>19</v>
      </c>
      <c r="I1510" s="217"/>
      <c r="J1510" s="214"/>
      <c r="K1510" s="214"/>
      <c r="L1510" s="218"/>
      <c r="M1510" s="219"/>
      <c r="N1510" s="220"/>
      <c r="O1510" s="220"/>
      <c r="P1510" s="220"/>
      <c r="Q1510" s="220"/>
      <c r="R1510" s="220"/>
      <c r="S1510" s="220"/>
      <c r="T1510" s="221"/>
      <c r="AT1510" s="222" t="s">
        <v>234</v>
      </c>
      <c r="AU1510" s="222" t="s">
        <v>82</v>
      </c>
      <c r="AV1510" s="14" t="s">
        <v>80</v>
      </c>
      <c r="AW1510" s="14" t="s">
        <v>33</v>
      </c>
      <c r="AX1510" s="14" t="s">
        <v>72</v>
      </c>
      <c r="AY1510" s="222" t="s">
        <v>221</v>
      </c>
    </row>
    <row r="1511" spans="2:51" s="13" customFormat="1">
      <c r="B1511" s="202"/>
      <c r="C1511" s="203"/>
      <c r="D1511" s="195" t="s">
        <v>234</v>
      </c>
      <c r="E1511" s="204" t="s">
        <v>19</v>
      </c>
      <c r="F1511" s="205" t="s">
        <v>424</v>
      </c>
      <c r="G1511" s="203"/>
      <c r="H1511" s="206">
        <v>7.2</v>
      </c>
      <c r="I1511" s="207"/>
      <c r="J1511" s="203"/>
      <c r="K1511" s="203"/>
      <c r="L1511" s="208"/>
      <c r="M1511" s="209"/>
      <c r="N1511" s="210"/>
      <c r="O1511" s="210"/>
      <c r="P1511" s="210"/>
      <c r="Q1511" s="210"/>
      <c r="R1511" s="210"/>
      <c r="S1511" s="210"/>
      <c r="T1511" s="211"/>
      <c r="AT1511" s="212" t="s">
        <v>234</v>
      </c>
      <c r="AU1511" s="212" t="s">
        <v>82</v>
      </c>
      <c r="AV1511" s="13" t="s">
        <v>82</v>
      </c>
      <c r="AW1511" s="13" t="s">
        <v>33</v>
      </c>
      <c r="AX1511" s="13" t="s">
        <v>72</v>
      </c>
      <c r="AY1511" s="212" t="s">
        <v>221</v>
      </c>
    </row>
    <row r="1512" spans="2:51" s="14" customFormat="1">
      <c r="B1512" s="213"/>
      <c r="C1512" s="214"/>
      <c r="D1512" s="195" t="s">
        <v>234</v>
      </c>
      <c r="E1512" s="215" t="s">
        <v>19</v>
      </c>
      <c r="F1512" s="216" t="s">
        <v>425</v>
      </c>
      <c r="G1512" s="214"/>
      <c r="H1512" s="215" t="s">
        <v>19</v>
      </c>
      <c r="I1512" s="217"/>
      <c r="J1512" s="214"/>
      <c r="K1512" s="214"/>
      <c r="L1512" s="218"/>
      <c r="M1512" s="219"/>
      <c r="N1512" s="220"/>
      <c r="O1512" s="220"/>
      <c r="P1512" s="220"/>
      <c r="Q1512" s="220"/>
      <c r="R1512" s="220"/>
      <c r="S1512" s="220"/>
      <c r="T1512" s="221"/>
      <c r="AT1512" s="222" t="s">
        <v>234</v>
      </c>
      <c r="AU1512" s="222" t="s">
        <v>82</v>
      </c>
      <c r="AV1512" s="14" t="s">
        <v>80</v>
      </c>
      <c r="AW1512" s="14" t="s">
        <v>33</v>
      </c>
      <c r="AX1512" s="14" t="s">
        <v>72</v>
      </c>
      <c r="AY1512" s="222" t="s">
        <v>221</v>
      </c>
    </row>
    <row r="1513" spans="2:51" s="13" customFormat="1">
      <c r="B1513" s="202"/>
      <c r="C1513" s="203"/>
      <c r="D1513" s="195" t="s">
        <v>234</v>
      </c>
      <c r="E1513" s="204" t="s">
        <v>19</v>
      </c>
      <c r="F1513" s="205" t="s">
        <v>426</v>
      </c>
      <c r="G1513" s="203"/>
      <c r="H1513" s="206">
        <v>1.18</v>
      </c>
      <c r="I1513" s="207"/>
      <c r="J1513" s="203"/>
      <c r="K1513" s="203"/>
      <c r="L1513" s="208"/>
      <c r="M1513" s="209"/>
      <c r="N1513" s="210"/>
      <c r="O1513" s="210"/>
      <c r="P1513" s="210"/>
      <c r="Q1513" s="210"/>
      <c r="R1513" s="210"/>
      <c r="S1513" s="210"/>
      <c r="T1513" s="211"/>
      <c r="AT1513" s="212" t="s">
        <v>234</v>
      </c>
      <c r="AU1513" s="212" t="s">
        <v>82</v>
      </c>
      <c r="AV1513" s="13" t="s">
        <v>82</v>
      </c>
      <c r="AW1513" s="13" t="s">
        <v>33</v>
      </c>
      <c r="AX1513" s="13" t="s">
        <v>72</v>
      </c>
      <c r="AY1513" s="212" t="s">
        <v>221</v>
      </c>
    </row>
    <row r="1514" spans="2:51" s="14" customFormat="1">
      <c r="B1514" s="213"/>
      <c r="C1514" s="214"/>
      <c r="D1514" s="195" t="s">
        <v>234</v>
      </c>
      <c r="E1514" s="215" t="s">
        <v>19</v>
      </c>
      <c r="F1514" s="216" t="s">
        <v>427</v>
      </c>
      <c r="G1514" s="214"/>
      <c r="H1514" s="215" t="s">
        <v>19</v>
      </c>
      <c r="I1514" s="217"/>
      <c r="J1514" s="214"/>
      <c r="K1514" s="214"/>
      <c r="L1514" s="218"/>
      <c r="M1514" s="219"/>
      <c r="N1514" s="220"/>
      <c r="O1514" s="220"/>
      <c r="P1514" s="220"/>
      <c r="Q1514" s="220"/>
      <c r="R1514" s="220"/>
      <c r="S1514" s="220"/>
      <c r="T1514" s="221"/>
      <c r="AT1514" s="222" t="s">
        <v>234</v>
      </c>
      <c r="AU1514" s="222" t="s">
        <v>82</v>
      </c>
      <c r="AV1514" s="14" t="s">
        <v>80</v>
      </c>
      <c r="AW1514" s="14" t="s">
        <v>33</v>
      </c>
      <c r="AX1514" s="14" t="s">
        <v>72</v>
      </c>
      <c r="AY1514" s="222" t="s">
        <v>221</v>
      </c>
    </row>
    <row r="1515" spans="2:51" s="13" customFormat="1">
      <c r="B1515" s="202"/>
      <c r="C1515" s="203"/>
      <c r="D1515" s="195" t="s">
        <v>234</v>
      </c>
      <c r="E1515" s="204" t="s">
        <v>19</v>
      </c>
      <c r="F1515" s="205" t="s">
        <v>428</v>
      </c>
      <c r="G1515" s="203"/>
      <c r="H1515" s="206">
        <v>4.3099999999999996</v>
      </c>
      <c r="I1515" s="207"/>
      <c r="J1515" s="203"/>
      <c r="K1515" s="203"/>
      <c r="L1515" s="208"/>
      <c r="M1515" s="209"/>
      <c r="N1515" s="210"/>
      <c r="O1515" s="210"/>
      <c r="P1515" s="210"/>
      <c r="Q1515" s="210"/>
      <c r="R1515" s="210"/>
      <c r="S1515" s="210"/>
      <c r="T1515" s="211"/>
      <c r="AT1515" s="212" t="s">
        <v>234</v>
      </c>
      <c r="AU1515" s="212" t="s">
        <v>82</v>
      </c>
      <c r="AV1515" s="13" t="s">
        <v>82</v>
      </c>
      <c r="AW1515" s="13" t="s">
        <v>33</v>
      </c>
      <c r="AX1515" s="13" t="s">
        <v>72</v>
      </c>
      <c r="AY1515" s="212" t="s">
        <v>221</v>
      </c>
    </row>
    <row r="1516" spans="2:51" s="14" customFormat="1">
      <c r="B1516" s="213"/>
      <c r="C1516" s="214"/>
      <c r="D1516" s="195" t="s">
        <v>234</v>
      </c>
      <c r="E1516" s="215" t="s">
        <v>19</v>
      </c>
      <c r="F1516" s="216" t="s">
        <v>429</v>
      </c>
      <c r="G1516" s="214"/>
      <c r="H1516" s="215" t="s">
        <v>19</v>
      </c>
      <c r="I1516" s="217"/>
      <c r="J1516" s="214"/>
      <c r="K1516" s="214"/>
      <c r="L1516" s="218"/>
      <c r="M1516" s="219"/>
      <c r="N1516" s="220"/>
      <c r="O1516" s="220"/>
      <c r="P1516" s="220"/>
      <c r="Q1516" s="220"/>
      <c r="R1516" s="220"/>
      <c r="S1516" s="220"/>
      <c r="T1516" s="221"/>
      <c r="AT1516" s="222" t="s">
        <v>234</v>
      </c>
      <c r="AU1516" s="222" t="s">
        <v>82</v>
      </c>
      <c r="AV1516" s="14" t="s">
        <v>80</v>
      </c>
      <c r="AW1516" s="14" t="s">
        <v>33</v>
      </c>
      <c r="AX1516" s="14" t="s">
        <v>72</v>
      </c>
      <c r="AY1516" s="222" t="s">
        <v>221</v>
      </c>
    </row>
    <row r="1517" spans="2:51" s="13" customFormat="1">
      <c r="B1517" s="202"/>
      <c r="C1517" s="203"/>
      <c r="D1517" s="195" t="s">
        <v>234</v>
      </c>
      <c r="E1517" s="204" t="s">
        <v>19</v>
      </c>
      <c r="F1517" s="205" t="s">
        <v>430</v>
      </c>
      <c r="G1517" s="203"/>
      <c r="H1517" s="206">
        <v>9.26</v>
      </c>
      <c r="I1517" s="207"/>
      <c r="J1517" s="203"/>
      <c r="K1517" s="203"/>
      <c r="L1517" s="208"/>
      <c r="M1517" s="209"/>
      <c r="N1517" s="210"/>
      <c r="O1517" s="210"/>
      <c r="P1517" s="210"/>
      <c r="Q1517" s="210"/>
      <c r="R1517" s="210"/>
      <c r="S1517" s="210"/>
      <c r="T1517" s="211"/>
      <c r="AT1517" s="212" t="s">
        <v>234</v>
      </c>
      <c r="AU1517" s="212" t="s">
        <v>82</v>
      </c>
      <c r="AV1517" s="13" t="s">
        <v>82</v>
      </c>
      <c r="AW1517" s="13" t="s">
        <v>33</v>
      </c>
      <c r="AX1517" s="13" t="s">
        <v>72</v>
      </c>
      <c r="AY1517" s="212" t="s">
        <v>221</v>
      </c>
    </row>
    <row r="1518" spans="2:51" s="16" customFormat="1">
      <c r="B1518" s="244"/>
      <c r="C1518" s="245"/>
      <c r="D1518" s="195" t="s">
        <v>234</v>
      </c>
      <c r="E1518" s="246" t="s">
        <v>19</v>
      </c>
      <c r="F1518" s="247" t="s">
        <v>450</v>
      </c>
      <c r="G1518" s="245"/>
      <c r="H1518" s="248">
        <v>72.260000000000005</v>
      </c>
      <c r="I1518" s="249"/>
      <c r="J1518" s="245"/>
      <c r="K1518" s="245"/>
      <c r="L1518" s="250"/>
      <c r="M1518" s="251"/>
      <c r="N1518" s="252"/>
      <c r="O1518" s="252"/>
      <c r="P1518" s="252"/>
      <c r="Q1518" s="252"/>
      <c r="R1518" s="252"/>
      <c r="S1518" s="252"/>
      <c r="T1518" s="253"/>
      <c r="AT1518" s="254" t="s">
        <v>234</v>
      </c>
      <c r="AU1518" s="254" t="s">
        <v>82</v>
      </c>
      <c r="AV1518" s="16" t="s">
        <v>95</v>
      </c>
      <c r="AW1518" s="16" t="s">
        <v>33</v>
      </c>
      <c r="AX1518" s="16" t="s">
        <v>72</v>
      </c>
      <c r="AY1518" s="254" t="s">
        <v>221</v>
      </c>
    </row>
    <row r="1519" spans="2:51" s="13" customFormat="1">
      <c r="B1519" s="202"/>
      <c r="C1519" s="203"/>
      <c r="D1519" s="195" t="s">
        <v>234</v>
      </c>
      <c r="E1519" s="204" t="s">
        <v>19</v>
      </c>
      <c r="F1519" s="205" t="s">
        <v>451</v>
      </c>
      <c r="G1519" s="203"/>
      <c r="H1519" s="206">
        <v>-75.555000000000007</v>
      </c>
      <c r="I1519" s="207"/>
      <c r="J1519" s="203"/>
      <c r="K1519" s="203"/>
      <c r="L1519" s="208"/>
      <c r="M1519" s="209"/>
      <c r="N1519" s="210"/>
      <c r="O1519" s="210"/>
      <c r="P1519" s="210"/>
      <c r="Q1519" s="210"/>
      <c r="R1519" s="210"/>
      <c r="S1519" s="210"/>
      <c r="T1519" s="211"/>
      <c r="AT1519" s="212" t="s">
        <v>234</v>
      </c>
      <c r="AU1519" s="212" t="s">
        <v>82</v>
      </c>
      <c r="AV1519" s="13" t="s">
        <v>82</v>
      </c>
      <c r="AW1519" s="13" t="s">
        <v>33</v>
      </c>
      <c r="AX1519" s="13" t="s">
        <v>72</v>
      </c>
      <c r="AY1519" s="212" t="s">
        <v>221</v>
      </c>
    </row>
    <row r="1520" spans="2:51" s="15" customFormat="1">
      <c r="B1520" s="223"/>
      <c r="C1520" s="224"/>
      <c r="D1520" s="195" t="s">
        <v>234</v>
      </c>
      <c r="E1520" s="225" t="s">
        <v>140</v>
      </c>
      <c r="F1520" s="226" t="s">
        <v>243</v>
      </c>
      <c r="G1520" s="224"/>
      <c r="H1520" s="227">
        <v>462.87900000000002</v>
      </c>
      <c r="I1520" s="228"/>
      <c r="J1520" s="224"/>
      <c r="K1520" s="224"/>
      <c r="L1520" s="229"/>
      <c r="M1520" s="230"/>
      <c r="N1520" s="231"/>
      <c r="O1520" s="231"/>
      <c r="P1520" s="231"/>
      <c r="Q1520" s="231"/>
      <c r="R1520" s="231"/>
      <c r="S1520" s="231"/>
      <c r="T1520" s="232"/>
      <c r="AT1520" s="233" t="s">
        <v>234</v>
      </c>
      <c r="AU1520" s="233" t="s">
        <v>82</v>
      </c>
      <c r="AV1520" s="15" t="s">
        <v>228</v>
      </c>
      <c r="AW1520" s="15" t="s">
        <v>33</v>
      </c>
      <c r="AX1520" s="15" t="s">
        <v>80</v>
      </c>
      <c r="AY1520" s="233" t="s">
        <v>221</v>
      </c>
    </row>
    <row r="1521" spans="1:65" s="2" customFormat="1" ht="24.2" customHeight="1">
      <c r="A1521" s="37"/>
      <c r="B1521" s="38"/>
      <c r="C1521" s="182" t="s">
        <v>1875</v>
      </c>
      <c r="D1521" s="182" t="s">
        <v>223</v>
      </c>
      <c r="E1521" s="183" t="s">
        <v>1876</v>
      </c>
      <c r="F1521" s="184" t="s">
        <v>1877</v>
      </c>
      <c r="G1521" s="185" t="s">
        <v>226</v>
      </c>
      <c r="H1521" s="186">
        <v>462.87900000000002</v>
      </c>
      <c r="I1521" s="187"/>
      <c r="J1521" s="188">
        <f>ROUND(I1521*H1521,2)</f>
        <v>0</v>
      </c>
      <c r="K1521" s="184" t="s">
        <v>227</v>
      </c>
      <c r="L1521" s="42"/>
      <c r="M1521" s="189" t="s">
        <v>19</v>
      </c>
      <c r="N1521" s="190" t="s">
        <v>43</v>
      </c>
      <c r="O1521" s="67"/>
      <c r="P1521" s="191">
        <f>O1521*H1521</f>
        <v>0</v>
      </c>
      <c r="Q1521" s="191">
        <v>2.8600000000000001E-4</v>
      </c>
      <c r="R1521" s="191">
        <f>Q1521*H1521</f>
        <v>0.13238339400000002</v>
      </c>
      <c r="S1521" s="191">
        <v>0</v>
      </c>
      <c r="T1521" s="192">
        <f>S1521*H1521</f>
        <v>0</v>
      </c>
      <c r="U1521" s="37"/>
      <c r="V1521" s="37"/>
      <c r="W1521" s="37"/>
      <c r="X1521" s="37"/>
      <c r="Y1521" s="37"/>
      <c r="Z1521" s="37"/>
      <c r="AA1521" s="37"/>
      <c r="AB1521" s="37"/>
      <c r="AC1521" s="37"/>
      <c r="AD1521" s="37"/>
      <c r="AE1521" s="37"/>
      <c r="AR1521" s="193" t="s">
        <v>341</v>
      </c>
      <c r="AT1521" s="193" t="s">
        <v>223</v>
      </c>
      <c r="AU1521" s="193" t="s">
        <v>82</v>
      </c>
      <c r="AY1521" s="20" t="s">
        <v>221</v>
      </c>
      <c r="BE1521" s="194">
        <f>IF(N1521="základní",J1521,0)</f>
        <v>0</v>
      </c>
      <c r="BF1521" s="194">
        <f>IF(N1521="snížená",J1521,0)</f>
        <v>0</v>
      </c>
      <c r="BG1521" s="194">
        <f>IF(N1521="zákl. přenesená",J1521,0)</f>
        <v>0</v>
      </c>
      <c r="BH1521" s="194">
        <f>IF(N1521="sníž. přenesená",J1521,0)</f>
        <v>0</v>
      </c>
      <c r="BI1521" s="194">
        <f>IF(N1521="nulová",J1521,0)</f>
        <v>0</v>
      </c>
      <c r="BJ1521" s="20" t="s">
        <v>80</v>
      </c>
      <c r="BK1521" s="194">
        <f>ROUND(I1521*H1521,2)</f>
        <v>0</v>
      </c>
      <c r="BL1521" s="20" t="s">
        <v>341</v>
      </c>
      <c r="BM1521" s="193" t="s">
        <v>1878</v>
      </c>
    </row>
    <row r="1522" spans="1:65" s="2" customFormat="1" ht="19.5">
      <c r="A1522" s="37"/>
      <c r="B1522" s="38"/>
      <c r="C1522" s="39"/>
      <c r="D1522" s="195" t="s">
        <v>230</v>
      </c>
      <c r="E1522" s="39"/>
      <c r="F1522" s="196" t="s">
        <v>1879</v>
      </c>
      <c r="G1522" s="39"/>
      <c r="H1522" s="39"/>
      <c r="I1522" s="197"/>
      <c r="J1522" s="39"/>
      <c r="K1522" s="39"/>
      <c r="L1522" s="42"/>
      <c r="M1522" s="198"/>
      <c r="N1522" s="199"/>
      <c r="O1522" s="67"/>
      <c r="P1522" s="67"/>
      <c r="Q1522" s="67"/>
      <c r="R1522" s="67"/>
      <c r="S1522" s="67"/>
      <c r="T1522" s="68"/>
      <c r="U1522" s="37"/>
      <c r="V1522" s="37"/>
      <c r="W1522" s="37"/>
      <c r="X1522" s="37"/>
      <c r="Y1522" s="37"/>
      <c r="Z1522" s="37"/>
      <c r="AA1522" s="37"/>
      <c r="AB1522" s="37"/>
      <c r="AC1522" s="37"/>
      <c r="AD1522" s="37"/>
      <c r="AE1522" s="37"/>
      <c r="AT1522" s="20" t="s">
        <v>230</v>
      </c>
      <c r="AU1522" s="20" t="s">
        <v>82</v>
      </c>
    </row>
    <row r="1523" spans="1:65" s="2" customFormat="1">
      <c r="A1523" s="37"/>
      <c r="B1523" s="38"/>
      <c r="C1523" s="39"/>
      <c r="D1523" s="200" t="s">
        <v>232</v>
      </c>
      <c r="E1523" s="39"/>
      <c r="F1523" s="201" t="s">
        <v>1880</v>
      </c>
      <c r="G1523" s="39"/>
      <c r="H1523" s="39"/>
      <c r="I1523" s="197"/>
      <c r="J1523" s="39"/>
      <c r="K1523" s="39"/>
      <c r="L1523" s="42"/>
      <c r="M1523" s="198"/>
      <c r="N1523" s="199"/>
      <c r="O1523" s="67"/>
      <c r="P1523" s="67"/>
      <c r="Q1523" s="67"/>
      <c r="R1523" s="67"/>
      <c r="S1523" s="67"/>
      <c r="T1523" s="68"/>
      <c r="U1523" s="37"/>
      <c r="V1523" s="37"/>
      <c r="W1523" s="37"/>
      <c r="X1523" s="37"/>
      <c r="Y1523" s="37"/>
      <c r="Z1523" s="37"/>
      <c r="AA1523" s="37"/>
      <c r="AB1523" s="37"/>
      <c r="AC1523" s="37"/>
      <c r="AD1523" s="37"/>
      <c r="AE1523" s="37"/>
      <c r="AT1523" s="20" t="s">
        <v>232</v>
      </c>
      <c r="AU1523" s="20" t="s">
        <v>82</v>
      </c>
    </row>
    <row r="1524" spans="1:65" s="13" customFormat="1">
      <c r="B1524" s="202"/>
      <c r="C1524" s="203"/>
      <c r="D1524" s="195" t="s">
        <v>234</v>
      </c>
      <c r="E1524" s="204" t="s">
        <v>19</v>
      </c>
      <c r="F1524" s="205" t="s">
        <v>140</v>
      </c>
      <c r="G1524" s="203"/>
      <c r="H1524" s="206">
        <v>462.87900000000002</v>
      </c>
      <c r="I1524" s="207"/>
      <c r="J1524" s="203"/>
      <c r="K1524" s="203"/>
      <c r="L1524" s="208"/>
      <c r="M1524" s="209"/>
      <c r="N1524" s="210"/>
      <c r="O1524" s="210"/>
      <c r="P1524" s="210"/>
      <c r="Q1524" s="210"/>
      <c r="R1524" s="210"/>
      <c r="S1524" s="210"/>
      <c r="T1524" s="211"/>
      <c r="AT1524" s="212" t="s">
        <v>234</v>
      </c>
      <c r="AU1524" s="212" t="s">
        <v>82</v>
      </c>
      <c r="AV1524" s="13" t="s">
        <v>82</v>
      </c>
      <c r="AW1524" s="13" t="s">
        <v>33</v>
      </c>
      <c r="AX1524" s="13" t="s">
        <v>80</v>
      </c>
      <c r="AY1524" s="212" t="s">
        <v>221</v>
      </c>
    </row>
    <row r="1525" spans="1:65" s="12" customFormat="1" ht="22.9" customHeight="1">
      <c r="B1525" s="166"/>
      <c r="C1525" s="167"/>
      <c r="D1525" s="168" t="s">
        <v>71</v>
      </c>
      <c r="E1525" s="180" t="s">
        <v>1881</v>
      </c>
      <c r="F1525" s="180" t="s">
        <v>1882</v>
      </c>
      <c r="G1525" s="167"/>
      <c r="H1525" s="167"/>
      <c r="I1525" s="170"/>
      <c r="J1525" s="181">
        <f>BK1525</f>
        <v>0</v>
      </c>
      <c r="K1525" s="167"/>
      <c r="L1525" s="172"/>
      <c r="M1525" s="173"/>
      <c r="N1525" s="174"/>
      <c r="O1525" s="174"/>
      <c r="P1525" s="175">
        <f>SUM(P1526:P1535)</f>
        <v>0</v>
      </c>
      <c r="Q1525" s="174"/>
      <c r="R1525" s="175">
        <f>SUM(R1526:R1535)</f>
        <v>0</v>
      </c>
      <c r="S1525" s="174"/>
      <c r="T1525" s="176">
        <f>SUM(T1526:T1535)</f>
        <v>0</v>
      </c>
      <c r="AR1525" s="177" t="s">
        <v>82</v>
      </c>
      <c r="AT1525" s="178" t="s">
        <v>71</v>
      </c>
      <c r="AU1525" s="178" t="s">
        <v>80</v>
      </c>
      <c r="AY1525" s="177" t="s">
        <v>221</v>
      </c>
      <c r="BK1525" s="179">
        <f>SUM(BK1526:BK1535)</f>
        <v>0</v>
      </c>
    </row>
    <row r="1526" spans="1:65" s="2" customFormat="1" ht="21.75" customHeight="1">
      <c r="A1526" s="37"/>
      <c r="B1526" s="38"/>
      <c r="C1526" s="182" t="s">
        <v>1883</v>
      </c>
      <c r="D1526" s="182" t="s">
        <v>223</v>
      </c>
      <c r="E1526" s="183" t="s">
        <v>1884</v>
      </c>
      <c r="F1526" s="184" t="s">
        <v>1885</v>
      </c>
      <c r="G1526" s="185" t="s">
        <v>336</v>
      </c>
      <c r="H1526" s="186">
        <v>8</v>
      </c>
      <c r="I1526" s="187"/>
      <c r="J1526" s="188">
        <f>ROUND(I1526*H1526,2)</f>
        <v>0</v>
      </c>
      <c r="K1526" s="184" t="s">
        <v>227</v>
      </c>
      <c r="L1526" s="42"/>
      <c r="M1526" s="189" t="s">
        <v>19</v>
      </c>
      <c r="N1526" s="190" t="s">
        <v>43</v>
      </c>
      <c r="O1526" s="67"/>
      <c r="P1526" s="191">
        <f>O1526*H1526</f>
        <v>0</v>
      </c>
      <c r="Q1526" s="191">
        <v>0</v>
      </c>
      <c r="R1526" s="191">
        <f>Q1526*H1526</f>
        <v>0</v>
      </c>
      <c r="S1526" s="191">
        <v>0</v>
      </c>
      <c r="T1526" s="192">
        <f>S1526*H1526</f>
        <v>0</v>
      </c>
      <c r="U1526" s="37"/>
      <c r="V1526" s="37"/>
      <c r="W1526" s="37"/>
      <c r="X1526" s="37"/>
      <c r="Y1526" s="37"/>
      <c r="Z1526" s="37"/>
      <c r="AA1526" s="37"/>
      <c r="AB1526" s="37"/>
      <c r="AC1526" s="37"/>
      <c r="AD1526" s="37"/>
      <c r="AE1526" s="37"/>
      <c r="AR1526" s="193" t="s">
        <v>341</v>
      </c>
      <c r="AT1526" s="193" t="s">
        <v>223</v>
      </c>
      <c r="AU1526" s="193" t="s">
        <v>82</v>
      </c>
      <c r="AY1526" s="20" t="s">
        <v>221</v>
      </c>
      <c r="BE1526" s="194">
        <f>IF(N1526="základní",J1526,0)</f>
        <v>0</v>
      </c>
      <c r="BF1526" s="194">
        <f>IF(N1526="snížená",J1526,0)</f>
        <v>0</v>
      </c>
      <c r="BG1526" s="194">
        <f>IF(N1526="zákl. přenesená",J1526,0)</f>
        <v>0</v>
      </c>
      <c r="BH1526" s="194">
        <f>IF(N1526="sníž. přenesená",J1526,0)</f>
        <v>0</v>
      </c>
      <c r="BI1526" s="194">
        <f>IF(N1526="nulová",J1526,0)</f>
        <v>0</v>
      </c>
      <c r="BJ1526" s="20" t="s">
        <v>80</v>
      </c>
      <c r="BK1526" s="194">
        <f>ROUND(I1526*H1526,2)</f>
        <v>0</v>
      </c>
      <c r="BL1526" s="20" t="s">
        <v>341</v>
      </c>
      <c r="BM1526" s="193" t="s">
        <v>1886</v>
      </c>
    </row>
    <row r="1527" spans="1:65" s="2" customFormat="1" ht="19.5">
      <c r="A1527" s="37"/>
      <c r="B1527" s="38"/>
      <c r="C1527" s="39"/>
      <c r="D1527" s="195" t="s">
        <v>230</v>
      </c>
      <c r="E1527" s="39"/>
      <c r="F1527" s="196" t="s">
        <v>1887</v>
      </c>
      <c r="G1527" s="39"/>
      <c r="H1527" s="39"/>
      <c r="I1527" s="197"/>
      <c r="J1527" s="39"/>
      <c r="K1527" s="39"/>
      <c r="L1527" s="42"/>
      <c r="M1527" s="198"/>
      <c r="N1527" s="199"/>
      <c r="O1527" s="67"/>
      <c r="P1527" s="67"/>
      <c r="Q1527" s="67"/>
      <c r="R1527" s="67"/>
      <c r="S1527" s="67"/>
      <c r="T1527" s="68"/>
      <c r="U1527" s="37"/>
      <c r="V1527" s="37"/>
      <c r="W1527" s="37"/>
      <c r="X1527" s="37"/>
      <c r="Y1527" s="37"/>
      <c r="Z1527" s="37"/>
      <c r="AA1527" s="37"/>
      <c r="AB1527" s="37"/>
      <c r="AC1527" s="37"/>
      <c r="AD1527" s="37"/>
      <c r="AE1527" s="37"/>
      <c r="AT1527" s="20" t="s">
        <v>230</v>
      </c>
      <c r="AU1527" s="20" t="s">
        <v>82</v>
      </c>
    </row>
    <row r="1528" spans="1:65" s="2" customFormat="1">
      <c r="A1528" s="37"/>
      <c r="B1528" s="38"/>
      <c r="C1528" s="39"/>
      <c r="D1528" s="200" t="s">
        <v>232</v>
      </c>
      <c r="E1528" s="39"/>
      <c r="F1528" s="201" t="s">
        <v>1888</v>
      </c>
      <c r="G1528" s="39"/>
      <c r="H1528" s="39"/>
      <c r="I1528" s="197"/>
      <c r="J1528" s="39"/>
      <c r="K1528" s="39"/>
      <c r="L1528" s="42"/>
      <c r="M1528" s="198"/>
      <c r="N1528" s="199"/>
      <c r="O1528" s="67"/>
      <c r="P1528" s="67"/>
      <c r="Q1528" s="67"/>
      <c r="R1528" s="67"/>
      <c r="S1528" s="67"/>
      <c r="T1528" s="68"/>
      <c r="U1528" s="37"/>
      <c r="V1528" s="37"/>
      <c r="W1528" s="37"/>
      <c r="X1528" s="37"/>
      <c r="Y1528" s="37"/>
      <c r="Z1528" s="37"/>
      <c r="AA1528" s="37"/>
      <c r="AB1528" s="37"/>
      <c r="AC1528" s="37"/>
      <c r="AD1528" s="37"/>
      <c r="AE1528" s="37"/>
      <c r="AT1528" s="20" t="s">
        <v>232</v>
      </c>
      <c r="AU1528" s="20" t="s">
        <v>82</v>
      </c>
    </row>
    <row r="1529" spans="1:65" s="13" customFormat="1">
      <c r="B1529" s="202"/>
      <c r="C1529" s="203"/>
      <c r="D1529" s="195" t="s">
        <v>234</v>
      </c>
      <c r="E1529" s="204" t="s">
        <v>19</v>
      </c>
      <c r="F1529" s="205" t="s">
        <v>1889</v>
      </c>
      <c r="G1529" s="203"/>
      <c r="H1529" s="206">
        <v>6</v>
      </c>
      <c r="I1529" s="207"/>
      <c r="J1529" s="203"/>
      <c r="K1529" s="203"/>
      <c r="L1529" s="208"/>
      <c r="M1529" s="209"/>
      <c r="N1529" s="210"/>
      <c r="O1529" s="210"/>
      <c r="P1529" s="210"/>
      <c r="Q1529" s="210"/>
      <c r="R1529" s="210"/>
      <c r="S1529" s="210"/>
      <c r="T1529" s="211"/>
      <c r="AT1529" s="212" t="s">
        <v>234</v>
      </c>
      <c r="AU1529" s="212" t="s">
        <v>82</v>
      </c>
      <c r="AV1529" s="13" t="s">
        <v>82</v>
      </c>
      <c r="AW1529" s="13" t="s">
        <v>33</v>
      </c>
      <c r="AX1529" s="13" t="s">
        <v>72</v>
      </c>
      <c r="AY1529" s="212" t="s">
        <v>221</v>
      </c>
    </row>
    <row r="1530" spans="1:65" s="13" customFormat="1">
      <c r="B1530" s="202"/>
      <c r="C1530" s="203"/>
      <c r="D1530" s="195" t="s">
        <v>234</v>
      </c>
      <c r="E1530" s="204" t="s">
        <v>19</v>
      </c>
      <c r="F1530" s="205" t="s">
        <v>1890</v>
      </c>
      <c r="G1530" s="203"/>
      <c r="H1530" s="206">
        <v>2</v>
      </c>
      <c r="I1530" s="207"/>
      <c r="J1530" s="203"/>
      <c r="K1530" s="203"/>
      <c r="L1530" s="208"/>
      <c r="M1530" s="209"/>
      <c r="N1530" s="210"/>
      <c r="O1530" s="210"/>
      <c r="P1530" s="210"/>
      <c r="Q1530" s="210"/>
      <c r="R1530" s="210"/>
      <c r="S1530" s="210"/>
      <c r="T1530" s="211"/>
      <c r="AT1530" s="212" t="s">
        <v>234</v>
      </c>
      <c r="AU1530" s="212" t="s">
        <v>82</v>
      </c>
      <c r="AV1530" s="13" t="s">
        <v>82</v>
      </c>
      <c r="AW1530" s="13" t="s">
        <v>33</v>
      </c>
      <c r="AX1530" s="13" t="s">
        <v>72</v>
      </c>
      <c r="AY1530" s="212" t="s">
        <v>221</v>
      </c>
    </row>
    <row r="1531" spans="1:65" s="15" customFormat="1">
      <c r="B1531" s="223"/>
      <c r="C1531" s="224"/>
      <c r="D1531" s="195" t="s">
        <v>234</v>
      </c>
      <c r="E1531" s="225" t="s">
        <v>19</v>
      </c>
      <c r="F1531" s="226" t="s">
        <v>243</v>
      </c>
      <c r="G1531" s="224"/>
      <c r="H1531" s="227">
        <v>8</v>
      </c>
      <c r="I1531" s="228"/>
      <c r="J1531" s="224"/>
      <c r="K1531" s="224"/>
      <c r="L1531" s="229"/>
      <c r="M1531" s="230"/>
      <c r="N1531" s="231"/>
      <c r="O1531" s="231"/>
      <c r="P1531" s="231"/>
      <c r="Q1531" s="231"/>
      <c r="R1531" s="231"/>
      <c r="S1531" s="231"/>
      <c r="T1531" s="232"/>
      <c r="AT1531" s="233" t="s">
        <v>234</v>
      </c>
      <c r="AU1531" s="233" t="s">
        <v>82</v>
      </c>
      <c r="AV1531" s="15" t="s">
        <v>228</v>
      </c>
      <c r="AW1531" s="15" t="s">
        <v>33</v>
      </c>
      <c r="AX1531" s="15" t="s">
        <v>80</v>
      </c>
      <c r="AY1531" s="233" t="s">
        <v>221</v>
      </c>
    </row>
    <row r="1532" spans="1:65" s="2" customFormat="1" ht="37.9" customHeight="1">
      <c r="A1532" s="37"/>
      <c r="B1532" s="38"/>
      <c r="C1532" s="234" t="s">
        <v>1891</v>
      </c>
      <c r="D1532" s="234" t="s">
        <v>295</v>
      </c>
      <c r="E1532" s="235" t="s">
        <v>1892</v>
      </c>
      <c r="F1532" s="236" t="s">
        <v>1893</v>
      </c>
      <c r="G1532" s="237" t="s">
        <v>336</v>
      </c>
      <c r="H1532" s="238">
        <v>6</v>
      </c>
      <c r="I1532" s="239"/>
      <c r="J1532" s="240">
        <f>ROUND(I1532*H1532,2)</f>
        <v>0</v>
      </c>
      <c r="K1532" s="236" t="s">
        <v>632</v>
      </c>
      <c r="L1532" s="241"/>
      <c r="M1532" s="242" t="s">
        <v>19</v>
      </c>
      <c r="N1532" s="243" t="s">
        <v>43</v>
      </c>
      <c r="O1532" s="67"/>
      <c r="P1532" s="191">
        <f>O1532*H1532</f>
        <v>0</v>
      </c>
      <c r="Q1532" s="191">
        <v>0</v>
      </c>
      <c r="R1532" s="191">
        <f>Q1532*H1532</f>
        <v>0</v>
      </c>
      <c r="S1532" s="191">
        <v>0</v>
      </c>
      <c r="T1532" s="192">
        <f>S1532*H1532</f>
        <v>0</v>
      </c>
      <c r="U1532" s="37"/>
      <c r="V1532" s="37"/>
      <c r="W1532" s="37"/>
      <c r="X1532" s="37"/>
      <c r="Y1532" s="37"/>
      <c r="Z1532" s="37"/>
      <c r="AA1532" s="37"/>
      <c r="AB1532" s="37"/>
      <c r="AC1532" s="37"/>
      <c r="AD1532" s="37"/>
      <c r="AE1532" s="37"/>
      <c r="AR1532" s="193" t="s">
        <v>279</v>
      </c>
      <c r="AT1532" s="193" t="s">
        <v>295</v>
      </c>
      <c r="AU1532" s="193" t="s">
        <v>82</v>
      </c>
      <c r="AY1532" s="20" t="s">
        <v>221</v>
      </c>
      <c r="BE1532" s="194">
        <f>IF(N1532="základní",J1532,0)</f>
        <v>0</v>
      </c>
      <c r="BF1532" s="194">
        <f>IF(N1532="snížená",J1532,0)</f>
        <v>0</v>
      </c>
      <c r="BG1532" s="194">
        <f>IF(N1532="zákl. přenesená",J1532,0)</f>
        <v>0</v>
      </c>
      <c r="BH1532" s="194">
        <f>IF(N1532="sníž. přenesená",J1532,0)</f>
        <v>0</v>
      </c>
      <c r="BI1532" s="194">
        <f>IF(N1532="nulová",J1532,0)</f>
        <v>0</v>
      </c>
      <c r="BJ1532" s="20" t="s">
        <v>80</v>
      </c>
      <c r="BK1532" s="194">
        <f>ROUND(I1532*H1532,2)</f>
        <v>0</v>
      </c>
      <c r="BL1532" s="20" t="s">
        <v>228</v>
      </c>
      <c r="BM1532" s="193" t="s">
        <v>1894</v>
      </c>
    </row>
    <row r="1533" spans="1:65" s="2" customFormat="1" ht="19.5">
      <c r="A1533" s="37"/>
      <c r="B1533" s="38"/>
      <c r="C1533" s="39"/>
      <c r="D1533" s="195" t="s">
        <v>230</v>
      </c>
      <c r="E1533" s="39"/>
      <c r="F1533" s="196" t="s">
        <v>1893</v>
      </c>
      <c r="G1533" s="39"/>
      <c r="H1533" s="39"/>
      <c r="I1533" s="197"/>
      <c r="J1533" s="39"/>
      <c r="K1533" s="39"/>
      <c r="L1533" s="42"/>
      <c r="M1533" s="198"/>
      <c r="N1533" s="199"/>
      <c r="O1533" s="67"/>
      <c r="P1533" s="67"/>
      <c r="Q1533" s="67"/>
      <c r="R1533" s="67"/>
      <c r="S1533" s="67"/>
      <c r="T1533" s="68"/>
      <c r="U1533" s="37"/>
      <c r="V1533" s="37"/>
      <c r="W1533" s="37"/>
      <c r="X1533" s="37"/>
      <c r="Y1533" s="37"/>
      <c r="Z1533" s="37"/>
      <c r="AA1533" s="37"/>
      <c r="AB1533" s="37"/>
      <c r="AC1533" s="37"/>
      <c r="AD1533" s="37"/>
      <c r="AE1533" s="37"/>
      <c r="AT1533" s="20" t="s">
        <v>230</v>
      </c>
      <c r="AU1533" s="20" t="s">
        <v>82</v>
      </c>
    </row>
    <row r="1534" spans="1:65" s="2" customFormat="1" ht="37.9" customHeight="1">
      <c r="A1534" s="37"/>
      <c r="B1534" s="38"/>
      <c r="C1534" s="234" t="s">
        <v>1895</v>
      </c>
      <c r="D1534" s="234" t="s">
        <v>295</v>
      </c>
      <c r="E1534" s="235" t="s">
        <v>1896</v>
      </c>
      <c r="F1534" s="236" t="s">
        <v>1897</v>
      </c>
      <c r="G1534" s="237" t="s">
        <v>336</v>
      </c>
      <c r="H1534" s="238">
        <v>2</v>
      </c>
      <c r="I1534" s="239"/>
      <c r="J1534" s="240">
        <f>ROUND(I1534*H1534,2)</f>
        <v>0</v>
      </c>
      <c r="K1534" s="236" t="s">
        <v>632</v>
      </c>
      <c r="L1534" s="241"/>
      <c r="M1534" s="242" t="s">
        <v>19</v>
      </c>
      <c r="N1534" s="243" t="s">
        <v>43</v>
      </c>
      <c r="O1534" s="67"/>
      <c r="P1534" s="191">
        <f>O1534*H1534</f>
        <v>0</v>
      </c>
      <c r="Q1534" s="191">
        <v>0</v>
      </c>
      <c r="R1534" s="191">
        <f>Q1534*H1534</f>
        <v>0</v>
      </c>
      <c r="S1534" s="191">
        <v>0</v>
      </c>
      <c r="T1534" s="192">
        <f>S1534*H1534</f>
        <v>0</v>
      </c>
      <c r="U1534" s="37"/>
      <c r="V1534" s="37"/>
      <c r="W1534" s="37"/>
      <c r="X1534" s="37"/>
      <c r="Y1534" s="37"/>
      <c r="Z1534" s="37"/>
      <c r="AA1534" s="37"/>
      <c r="AB1534" s="37"/>
      <c r="AC1534" s="37"/>
      <c r="AD1534" s="37"/>
      <c r="AE1534" s="37"/>
      <c r="AR1534" s="193" t="s">
        <v>279</v>
      </c>
      <c r="AT1534" s="193" t="s">
        <v>295</v>
      </c>
      <c r="AU1534" s="193" t="s">
        <v>82</v>
      </c>
      <c r="AY1534" s="20" t="s">
        <v>221</v>
      </c>
      <c r="BE1534" s="194">
        <f>IF(N1534="základní",J1534,0)</f>
        <v>0</v>
      </c>
      <c r="BF1534" s="194">
        <f>IF(N1534="snížená",J1534,0)</f>
        <v>0</v>
      </c>
      <c r="BG1534" s="194">
        <f>IF(N1534="zákl. přenesená",J1534,0)</f>
        <v>0</v>
      </c>
      <c r="BH1534" s="194">
        <f>IF(N1534="sníž. přenesená",J1534,0)</f>
        <v>0</v>
      </c>
      <c r="BI1534" s="194">
        <f>IF(N1534="nulová",J1534,0)</f>
        <v>0</v>
      </c>
      <c r="BJ1534" s="20" t="s">
        <v>80</v>
      </c>
      <c r="BK1534" s="194">
        <f>ROUND(I1534*H1534,2)</f>
        <v>0</v>
      </c>
      <c r="BL1534" s="20" t="s">
        <v>228</v>
      </c>
      <c r="BM1534" s="193" t="s">
        <v>1898</v>
      </c>
    </row>
    <row r="1535" spans="1:65" s="2" customFormat="1" ht="19.5">
      <c r="A1535" s="37"/>
      <c r="B1535" s="38"/>
      <c r="C1535" s="39"/>
      <c r="D1535" s="195" t="s">
        <v>230</v>
      </c>
      <c r="E1535" s="39"/>
      <c r="F1535" s="196" t="s">
        <v>1897</v>
      </c>
      <c r="G1535" s="39"/>
      <c r="H1535" s="39"/>
      <c r="I1535" s="197"/>
      <c r="J1535" s="39"/>
      <c r="K1535" s="39"/>
      <c r="L1535" s="42"/>
      <c r="M1535" s="198"/>
      <c r="N1535" s="199"/>
      <c r="O1535" s="67"/>
      <c r="P1535" s="67"/>
      <c r="Q1535" s="67"/>
      <c r="R1535" s="67"/>
      <c r="S1535" s="67"/>
      <c r="T1535" s="68"/>
      <c r="U1535" s="37"/>
      <c r="V1535" s="37"/>
      <c r="W1535" s="37"/>
      <c r="X1535" s="37"/>
      <c r="Y1535" s="37"/>
      <c r="Z1535" s="37"/>
      <c r="AA1535" s="37"/>
      <c r="AB1535" s="37"/>
      <c r="AC1535" s="37"/>
      <c r="AD1535" s="37"/>
      <c r="AE1535" s="37"/>
      <c r="AT1535" s="20" t="s">
        <v>230</v>
      </c>
      <c r="AU1535" s="20" t="s">
        <v>82</v>
      </c>
    </row>
    <row r="1536" spans="1:65" s="12" customFormat="1" ht="25.9" customHeight="1">
      <c r="B1536" s="166"/>
      <c r="C1536" s="167"/>
      <c r="D1536" s="168" t="s">
        <v>71</v>
      </c>
      <c r="E1536" s="169" t="s">
        <v>1899</v>
      </c>
      <c r="F1536" s="169" t="s">
        <v>1900</v>
      </c>
      <c r="G1536" s="167"/>
      <c r="H1536" s="167"/>
      <c r="I1536" s="170"/>
      <c r="J1536" s="171">
        <f>BK1536</f>
        <v>0</v>
      </c>
      <c r="K1536" s="167"/>
      <c r="L1536" s="172"/>
      <c r="M1536" s="173"/>
      <c r="N1536" s="174"/>
      <c r="O1536" s="174"/>
      <c r="P1536" s="175">
        <f>SUM(P1537:P1542)</f>
        <v>0</v>
      </c>
      <c r="Q1536" s="174"/>
      <c r="R1536" s="175">
        <f>SUM(R1537:R1542)</f>
        <v>0</v>
      </c>
      <c r="S1536" s="174"/>
      <c r="T1536" s="176">
        <f>SUM(T1537:T1542)</f>
        <v>0</v>
      </c>
      <c r="AR1536" s="177" t="s">
        <v>228</v>
      </c>
      <c r="AT1536" s="178" t="s">
        <v>71</v>
      </c>
      <c r="AU1536" s="178" t="s">
        <v>72</v>
      </c>
      <c r="AY1536" s="177" t="s">
        <v>221</v>
      </c>
      <c r="BK1536" s="179">
        <f>SUM(BK1537:BK1542)</f>
        <v>0</v>
      </c>
    </row>
    <row r="1537" spans="1:65" s="2" customFormat="1" ht="16.5" customHeight="1">
      <c r="A1537" s="37"/>
      <c r="B1537" s="38"/>
      <c r="C1537" s="182" t="s">
        <v>1901</v>
      </c>
      <c r="D1537" s="182" t="s">
        <v>223</v>
      </c>
      <c r="E1537" s="183" t="s">
        <v>1902</v>
      </c>
      <c r="F1537" s="184" t="s">
        <v>1903</v>
      </c>
      <c r="G1537" s="185" t="s">
        <v>1904</v>
      </c>
      <c r="H1537" s="186">
        <v>8</v>
      </c>
      <c r="I1537" s="187"/>
      <c r="J1537" s="188">
        <f>ROUND(I1537*H1537,2)</f>
        <v>0</v>
      </c>
      <c r="K1537" s="184" t="s">
        <v>227</v>
      </c>
      <c r="L1537" s="42"/>
      <c r="M1537" s="189" t="s">
        <v>19</v>
      </c>
      <c r="N1537" s="190" t="s">
        <v>43</v>
      </c>
      <c r="O1537" s="67"/>
      <c r="P1537" s="191">
        <f>O1537*H1537</f>
        <v>0</v>
      </c>
      <c r="Q1537" s="191">
        <v>0</v>
      </c>
      <c r="R1537" s="191">
        <f>Q1537*H1537</f>
        <v>0</v>
      </c>
      <c r="S1537" s="191">
        <v>0</v>
      </c>
      <c r="T1537" s="192">
        <f>S1537*H1537</f>
        <v>0</v>
      </c>
      <c r="U1537" s="37"/>
      <c r="V1537" s="37"/>
      <c r="W1537" s="37"/>
      <c r="X1537" s="37"/>
      <c r="Y1537" s="37"/>
      <c r="Z1537" s="37"/>
      <c r="AA1537" s="37"/>
      <c r="AB1537" s="37"/>
      <c r="AC1537" s="37"/>
      <c r="AD1537" s="37"/>
      <c r="AE1537" s="37"/>
      <c r="AR1537" s="193" t="s">
        <v>1905</v>
      </c>
      <c r="AT1537" s="193" t="s">
        <v>223</v>
      </c>
      <c r="AU1537" s="193" t="s">
        <v>80</v>
      </c>
      <c r="AY1537" s="20" t="s">
        <v>221</v>
      </c>
      <c r="BE1537" s="194">
        <f>IF(N1537="základní",J1537,0)</f>
        <v>0</v>
      </c>
      <c r="BF1537" s="194">
        <f>IF(N1537="snížená",J1537,0)</f>
        <v>0</v>
      </c>
      <c r="BG1537" s="194">
        <f>IF(N1537="zákl. přenesená",J1537,0)</f>
        <v>0</v>
      </c>
      <c r="BH1537" s="194">
        <f>IF(N1537="sníž. přenesená",J1537,0)</f>
        <v>0</v>
      </c>
      <c r="BI1537" s="194">
        <f>IF(N1537="nulová",J1537,0)</f>
        <v>0</v>
      </c>
      <c r="BJ1537" s="20" t="s">
        <v>80</v>
      </c>
      <c r="BK1537" s="194">
        <f>ROUND(I1537*H1537,2)</f>
        <v>0</v>
      </c>
      <c r="BL1537" s="20" t="s">
        <v>1905</v>
      </c>
      <c r="BM1537" s="193" t="s">
        <v>1906</v>
      </c>
    </row>
    <row r="1538" spans="1:65" s="2" customFormat="1" ht="19.5">
      <c r="A1538" s="37"/>
      <c r="B1538" s="38"/>
      <c r="C1538" s="39"/>
      <c r="D1538" s="195" t="s">
        <v>230</v>
      </c>
      <c r="E1538" s="39"/>
      <c r="F1538" s="196" t="s">
        <v>1907</v>
      </c>
      <c r="G1538" s="39"/>
      <c r="H1538" s="39"/>
      <c r="I1538" s="197"/>
      <c r="J1538" s="39"/>
      <c r="K1538" s="39"/>
      <c r="L1538" s="42"/>
      <c r="M1538" s="198"/>
      <c r="N1538" s="199"/>
      <c r="O1538" s="67"/>
      <c r="P1538" s="67"/>
      <c r="Q1538" s="67"/>
      <c r="R1538" s="67"/>
      <c r="S1538" s="67"/>
      <c r="T1538" s="68"/>
      <c r="U1538" s="37"/>
      <c r="V1538" s="37"/>
      <c r="W1538" s="37"/>
      <c r="X1538" s="37"/>
      <c r="Y1538" s="37"/>
      <c r="Z1538" s="37"/>
      <c r="AA1538" s="37"/>
      <c r="AB1538" s="37"/>
      <c r="AC1538" s="37"/>
      <c r="AD1538" s="37"/>
      <c r="AE1538" s="37"/>
      <c r="AT1538" s="20" t="s">
        <v>230</v>
      </c>
      <c r="AU1538" s="20" t="s">
        <v>80</v>
      </c>
    </row>
    <row r="1539" spans="1:65" s="2" customFormat="1">
      <c r="A1539" s="37"/>
      <c r="B1539" s="38"/>
      <c r="C1539" s="39"/>
      <c r="D1539" s="200" t="s">
        <v>232</v>
      </c>
      <c r="E1539" s="39"/>
      <c r="F1539" s="201" t="s">
        <v>1908</v>
      </c>
      <c r="G1539" s="39"/>
      <c r="H1539" s="39"/>
      <c r="I1539" s="197"/>
      <c r="J1539" s="39"/>
      <c r="K1539" s="39"/>
      <c r="L1539" s="42"/>
      <c r="M1539" s="198"/>
      <c r="N1539" s="199"/>
      <c r="O1539" s="67"/>
      <c r="P1539" s="67"/>
      <c r="Q1539" s="67"/>
      <c r="R1539" s="67"/>
      <c r="S1539" s="67"/>
      <c r="T1539" s="68"/>
      <c r="U1539" s="37"/>
      <c r="V1539" s="37"/>
      <c r="W1539" s="37"/>
      <c r="X1539" s="37"/>
      <c r="Y1539" s="37"/>
      <c r="Z1539" s="37"/>
      <c r="AA1539" s="37"/>
      <c r="AB1539" s="37"/>
      <c r="AC1539" s="37"/>
      <c r="AD1539" s="37"/>
      <c r="AE1539" s="37"/>
      <c r="AT1539" s="20" t="s">
        <v>232</v>
      </c>
      <c r="AU1539" s="20" t="s">
        <v>80</v>
      </c>
    </row>
    <row r="1540" spans="1:65" s="14" customFormat="1">
      <c r="B1540" s="213"/>
      <c r="C1540" s="214"/>
      <c r="D1540" s="195" t="s">
        <v>234</v>
      </c>
      <c r="E1540" s="215" t="s">
        <v>19</v>
      </c>
      <c r="F1540" s="216" t="s">
        <v>1909</v>
      </c>
      <c r="G1540" s="214"/>
      <c r="H1540" s="215" t="s">
        <v>19</v>
      </c>
      <c r="I1540" s="217"/>
      <c r="J1540" s="214"/>
      <c r="K1540" s="214"/>
      <c r="L1540" s="218"/>
      <c r="M1540" s="219"/>
      <c r="N1540" s="220"/>
      <c r="O1540" s="220"/>
      <c r="P1540" s="220"/>
      <c r="Q1540" s="220"/>
      <c r="R1540" s="220"/>
      <c r="S1540" s="220"/>
      <c r="T1540" s="221"/>
      <c r="AT1540" s="222" t="s">
        <v>234</v>
      </c>
      <c r="AU1540" s="222" t="s">
        <v>80</v>
      </c>
      <c r="AV1540" s="14" t="s">
        <v>80</v>
      </c>
      <c r="AW1540" s="14" t="s">
        <v>33</v>
      </c>
      <c r="AX1540" s="14" t="s">
        <v>72</v>
      </c>
      <c r="AY1540" s="222" t="s">
        <v>221</v>
      </c>
    </row>
    <row r="1541" spans="1:65" s="13" customFormat="1">
      <c r="B1541" s="202"/>
      <c r="C1541" s="203"/>
      <c r="D1541" s="195" t="s">
        <v>234</v>
      </c>
      <c r="E1541" s="204" t="s">
        <v>19</v>
      </c>
      <c r="F1541" s="205" t="s">
        <v>279</v>
      </c>
      <c r="G1541" s="203"/>
      <c r="H1541" s="206">
        <v>8</v>
      </c>
      <c r="I1541" s="207"/>
      <c r="J1541" s="203"/>
      <c r="K1541" s="203"/>
      <c r="L1541" s="208"/>
      <c r="M1541" s="209"/>
      <c r="N1541" s="210"/>
      <c r="O1541" s="210"/>
      <c r="P1541" s="210"/>
      <c r="Q1541" s="210"/>
      <c r="R1541" s="210"/>
      <c r="S1541" s="210"/>
      <c r="T1541" s="211"/>
      <c r="AT1541" s="212" t="s">
        <v>234</v>
      </c>
      <c r="AU1541" s="212" t="s">
        <v>80</v>
      </c>
      <c r="AV1541" s="13" t="s">
        <v>82</v>
      </c>
      <c r="AW1541" s="13" t="s">
        <v>33</v>
      </c>
      <c r="AX1541" s="13" t="s">
        <v>72</v>
      </c>
      <c r="AY1541" s="212" t="s">
        <v>221</v>
      </c>
    </row>
    <row r="1542" spans="1:65" s="15" customFormat="1">
      <c r="B1542" s="223"/>
      <c r="C1542" s="224"/>
      <c r="D1542" s="195" t="s">
        <v>234</v>
      </c>
      <c r="E1542" s="225" t="s">
        <v>19</v>
      </c>
      <c r="F1542" s="226" t="s">
        <v>243</v>
      </c>
      <c r="G1542" s="224"/>
      <c r="H1542" s="227">
        <v>8</v>
      </c>
      <c r="I1542" s="228"/>
      <c r="J1542" s="224"/>
      <c r="K1542" s="224"/>
      <c r="L1542" s="229"/>
      <c r="M1542" s="256"/>
      <c r="N1542" s="257"/>
      <c r="O1542" s="257"/>
      <c r="P1542" s="257"/>
      <c r="Q1542" s="257"/>
      <c r="R1542" s="257"/>
      <c r="S1542" s="257"/>
      <c r="T1542" s="258"/>
      <c r="AT1542" s="233" t="s">
        <v>234</v>
      </c>
      <c r="AU1542" s="233" t="s">
        <v>80</v>
      </c>
      <c r="AV1542" s="15" t="s">
        <v>228</v>
      </c>
      <c r="AW1542" s="15" t="s">
        <v>33</v>
      </c>
      <c r="AX1542" s="15" t="s">
        <v>80</v>
      </c>
      <c r="AY1542" s="233" t="s">
        <v>221</v>
      </c>
    </row>
    <row r="1543" spans="1:65" s="2" customFormat="1" ht="6.95" customHeight="1">
      <c r="A1543" s="37"/>
      <c r="B1543" s="50"/>
      <c r="C1543" s="51"/>
      <c r="D1543" s="51"/>
      <c r="E1543" s="51"/>
      <c r="F1543" s="51"/>
      <c r="G1543" s="51"/>
      <c r="H1543" s="51"/>
      <c r="I1543" s="51"/>
      <c r="J1543" s="51"/>
      <c r="K1543" s="51"/>
      <c r="L1543" s="42"/>
      <c r="M1543" s="37"/>
      <c r="O1543" s="37"/>
      <c r="P1543" s="37"/>
      <c r="Q1543" s="37"/>
      <c r="R1543" s="37"/>
      <c r="S1543" s="37"/>
      <c r="T1543" s="37"/>
      <c r="U1543" s="37"/>
      <c r="V1543" s="37"/>
      <c r="W1543" s="37"/>
      <c r="X1543" s="37"/>
      <c r="Y1543" s="37"/>
      <c r="Z1543" s="37"/>
      <c r="AA1543" s="37"/>
      <c r="AB1543" s="37"/>
      <c r="AC1543" s="37"/>
      <c r="AD1543" s="37"/>
      <c r="AE1543" s="37"/>
    </row>
  </sheetData>
  <sheetProtection algorithmName="SHA-512" hashValue="JpbMS5cgrfysh4P7CxAULMS5nW2SZCMWIxVIh3AgfIE2pCQ+Fw+ajF9ouIRNK9CHuUqInkOmOzTwHuI75uU8rw==" saltValue="CjOwgZPJlxpve5CuuR60C3yJPaHWeBk2aYQFn7/o+oH0Chwa41R3bwI3KGnTtdlGTYSd4EU33lymN9c3SrUtUQ==" spinCount="100000" sheet="1" objects="1" scenarios="1" formatColumns="0" formatRows="0" autoFilter="0"/>
  <autoFilter ref="C112:K1542"/>
  <mergeCells count="9">
    <mergeCell ref="E50:H50"/>
    <mergeCell ref="E103:H103"/>
    <mergeCell ref="E105:H105"/>
    <mergeCell ref="L2:V2"/>
    <mergeCell ref="E7:H7"/>
    <mergeCell ref="E9:H9"/>
    <mergeCell ref="E18:H18"/>
    <mergeCell ref="E27:H27"/>
    <mergeCell ref="E48:H48"/>
  </mergeCells>
  <hyperlinks>
    <hyperlink ref="F118" r:id="rId1"/>
    <hyperlink ref="F122" r:id="rId2"/>
    <hyperlink ref="F128" r:id="rId3"/>
    <hyperlink ref="F134" r:id="rId4"/>
    <hyperlink ref="F138" r:id="rId5"/>
    <hyperlink ref="F143" r:id="rId6"/>
    <hyperlink ref="F148" r:id="rId7"/>
    <hyperlink ref="F153" r:id="rId8"/>
    <hyperlink ref="F157" r:id="rId9"/>
    <hyperlink ref="F168" r:id="rId10"/>
    <hyperlink ref="F172" r:id="rId11"/>
    <hyperlink ref="F176" r:id="rId12"/>
    <hyperlink ref="F181" r:id="rId13"/>
    <hyperlink ref="F189" r:id="rId14"/>
    <hyperlink ref="F194" r:id="rId15"/>
    <hyperlink ref="F199" r:id="rId16"/>
    <hyperlink ref="F204" r:id="rId17"/>
    <hyperlink ref="F209" r:id="rId18"/>
    <hyperlink ref="F218" r:id="rId19"/>
    <hyperlink ref="F223" r:id="rId20"/>
    <hyperlink ref="F229" r:id="rId21"/>
    <hyperlink ref="F234" r:id="rId22"/>
    <hyperlink ref="F240" r:id="rId23"/>
    <hyperlink ref="F264" r:id="rId24"/>
    <hyperlink ref="F295" r:id="rId25"/>
    <hyperlink ref="F299" r:id="rId26"/>
    <hyperlink ref="F303" r:id="rId27"/>
    <hyperlink ref="F310" r:id="rId28"/>
    <hyperlink ref="F314" r:id="rId29"/>
    <hyperlink ref="F318" r:id="rId30"/>
    <hyperlink ref="F322" r:id="rId31"/>
    <hyperlink ref="F329" r:id="rId32"/>
    <hyperlink ref="F336" r:id="rId33"/>
    <hyperlink ref="F343" r:id="rId34"/>
    <hyperlink ref="F350" r:id="rId35"/>
    <hyperlink ref="F384" r:id="rId36"/>
    <hyperlink ref="F389" r:id="rId37"/>
    <hyperlink ref="F396" r:id="rId38"/>
    <hyperlink ref="F401" r:id="rId39"/>
    <hyperlink ref="F406" r:id="rId40"/>
    <hyperlink ref="F411" r:id="rId41"/>
    <hyperlink ref="F436" r:id="rId42"/>
    <hyperlink ref="F441" r:id="rId43"/>
    <hyperlink ref="F445" r:id="rId44"/>
    <hyperlink ref="F448" r:id="rId45"/>
    <hyperlink ref="F452" r:id="rId46"/>
    <hyperlink ref="F456" r:id="rId47"/>
    <hyperlink ref="F459" r:id="rId48"/>
    <hyperlink ref="F487" r:id="rId49"/>
    <hyperlink ref="F490" r:id="rId50"/>
    <hyperlink ref="F494" r:id="rId51"/>
    <hyperlink ref="F499" r:id="rId52"/>
    <hyperlink ref="F531" r:id="rId53"/>
    <hyperlink ref="F536" r:id="rId54"/>
    <hyperlink ref="F553" r:id="rId55"/>
    <hyperlink ref="F558" r:id="rId56"/>
    <hyperlink ref="F567" r:id="rId57"/>
    <hyperlink ref="F574" r:id="rId58"/>
    <hyperlink ref="F581" r:id="rId59"/>
    <hyperlink ref="F588" r:id="rId60"/>
    <hyperlink ref="F594" r:id="rId61"/>
    <hyperlink ref="F606" r:id="rId62"/>
    <hyperlink ref="F676" r:id="rId63"/>
    <hyperlink ref="F680" r:id="rId64"/>
    <hyperlink ref="F691" r:id="rId65"/>
    <hyperlink ref="F698" r:id="rId66"/>
    <hyperlink ref="F704" r:id="rId67"/>
    <hyperlink ref="F711" r:id="rId68"/>
    <hyperlink ref="F714" r:id="rId69"/>
    <hyperlink ref="F719" r:id="rId70"/>
    <hyperlink ref="F724" r:id="rId71"/>
    <hyperlink ref="F729" r:id="rId72"/>
    <hyperlink ref="F736" r:id="rId73"/>
    <hyperlink ref="F748" r:id="rId74"/>
    <hyperlink ref="F755" r:id="rId75"/>
    <hyperlink ref="F761" r:id="rId76"/>
    <hyperlink ref="F767" r:id="rId77"/>
    <hyperlink ref="F773" r:id="rId78"/>
    <hyperlink ref="F777" r:id="rId79"/>
    <hyperlink ref="F784" r:id="rId80"/>
    <hyperlink ref="F800" r:id="rId81"/>
    <hyperlink ref="F811" r:id="rId82"/>
    <hyperlink ref="F825" r:id="rId83"/>
    <hyperlink ref="F835" r:id="rId84"/>
    <hyperlink ref="F842" r:id="rId85"/>
    <hyperlink ref="F846" r:id="rId86"/>
    <hyperlink ref="F849" r:id="rId87"/>
    <hyperlink ref="F857" r:id="rId88"/>
    <hyperlink ref="F861" r:id="rId89"/>
    <hyperlink ref="F867" r:id="rId90"/>
    <hyperlink ref="F874" r:id="rId91"/>
    <hyperlink ref="F881" r:id="rId92"/>
    <hyperlink ref="F888" r:id="rId93"/>
    <hyperlink ref="F895" r:id="rId94"/>
    <hyperlink ref="F902" r:id="rId95"/>
    <hyperlink ref="F909" r:id="rId96"/>
    <hyperlink ref="F914" r:id="rId97"/>
    <hyperlink ref="F920" r:id="rId98"/>
    <hyperlink ref="F927" r:id="rId99"/>
    <hyperlink ref="F931" r:id="rId100"/>
    <hyperlink ref="F938" r:id="rId101"/>
    <hyperlink ref="F945" r:id="rId102"/>
    <hyperlink ref="F952" r:id="rId103"/>
    <hyperlink ref="F956" r:id="rId104"/>
    <hyperlink ref="F964" r:id="rId105"/>
    <hyperlink ref="F971" r:id="rId106"/>
    <hyperlink ref="F978" r:id="rId107"/>
    <hyperlink ref="F983" r:id="rId108"/>
    <hyperlink ref="F987" r:id="rId109"/>
    <hyperlink ref="F992" r:id="rId110"/>
    <hyperlink ref="F996" r:id="rId111"/>
    <hyperlink ref="F1003" r:id="rId112"/>
    <hyperlink ref="F1012" r:id="rId113"/>
    <hyperlink ref="F1024" r:id="rId114"/>
    <hyperlink ref="F1036" r:id="rId115"/>
    <hyperlink ref="F1044" r:id="rId116"/>
    <hyperlink ref="F1051" r:id="rId117"/>
    <hyperlink ref="F1058" r:id="rId118"/>
    <hyperlink ref="F1064" r:id="rId119"/>
    <hyperlink ref="F1077" r:id="rId120"/>
    <hyperlink ref="F1084" r:id="rId121"/>
    <hyperlink ref="F1091" r:id="rId122"/>
    <hyperlink ref="F1098" r:id="rId123"/>
    <hyperlink ref="F1105" r:id="rId124"/>
    <hyperlink ref="F1112" r:id="rId125"/>
    <hyperlink ref="F1122" r:id="rId126"/>
    <hyperlink ref="F1129" r:id="rId127"/>
    <hyperlink ref="F1135" r:id="rId128"/>
    <hyperlink ref="F1141" r:id="rId129"/>
    <hyperlink ref="F1147" r:id="rId130"/>
    <hyperlink ref="F1152" r:id="rId131"/>
    <hyperlink ref="F1156" r:id="rId132"/>
    <hyperlink ref="F1163" r:id="rId133"/>
    <hyperlink ref="F1178" r:id="rId134"/>
    <hyperlink ref="F1187" r:id="rId135"/>
    <hyperlink ref="F1194" r:id="rId136"/>
    <hyperlink ref="F1201" r:id="rId137"/>
    <hyperlink ref="F1205" r:id="rId138"/>
    <hyperlink ref="F1221" r:id="rId139"/>
    <hyperlink ref="F1225" r:id="rId140"/>
    <hyperlink ref="F1229" r:id="rId141"/>
    <hyperlink ref="F1240" r:id="rId142"/>
    <hyperlink ref="F1248" r:id="rId143"/>
    <hyperlink ref="F1256" r:id="rId144"/>
    <hyperlink ref="F1260" r:id="rId145"/>
    <hyperlink ref="F1274" r:id="rId146"/>
    <hyperlink ref="F1278" r:id="rId147"/>
    <hyperlink ref="F1282" r:id="rId148"/>
    <hyperlink ref="F1290" r:id="rId149"/>
    <hyperlink ref="F1307" r:id="rId150"/>
    <hyperlink ref="F1311" r:id="rId151"/>
    <hyperlink ref="F1330" r:id="rId152"/>
    <hyperlink ref="F1340" r:id="rId153"/>
    <hyperlink ref="F1345" r:id="rId154"/>
    <hyperlink ref="F1355" r:id="rId155"/>
    <hyperlink ref="F1369" r:id="rId156"/>
    <hyperlink ref="F1377" r:id="rId157"/>
    <hyperlink ref="F1390" r:id="rId158"/>
    <hyperlink ref="F1394" r:id="rId159"/>
    <hyperlink ref="F1400" r:id="rId160"/>
    <hyperlink ref="F1411" r:id="rId161"/>
    <hyperlink ref="F1422" r:id="rId162"/>
    <hyperlink ref="F1428" r:id="rId163"/>
    <hyperlink ref="F1435" r:id="rId164"/>
    <hyperlink ref="F1470" r:id="rId165"/>
    <hyperlink ref="F1523" r:id="rId166"/>
    <hyperlink ref="F1528" r:id="rId167"/>
    <hyperlink ref="F1539" r:id="rId16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6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20" t="s">
        <v>85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135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21" t="str">
        <f>'Rekapitulace stavby'!K6</f>
        <v>DĚTSKÁ SKUPINA TURNOV</v>
      </c>
      <c r="F7" s="422"/>
      <c r="G7" s="422"/>
      <c r="H7" s="422"/>
      <c r="L7" s="23"/>
    </row>
    <row r="8" spans="1:46" s="2" customFormat="1" ht="12" customHeight="1">
      <c r="A8" s="37"/>
      <c r="B8" s="42"/>
      <c r="C8" s="37"/>
      <c r="D8" s="116" t="s">
        <v>144</v>
      </c>
      <c r="E8" s="37"/>
      <c r="F8" s="37"/>
      <c r="G8" s="37"/>
      <c r="H8" s="37"/>
      <c r="I8" s="37"/>
      <c r="J8" s="37"/>
      <c r="K8" s="37"/>
      <c r="L8" s="11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423" t="s">
        <v>1910</v>
      </c>
      <c r="F9" s="424"/>
      <c r="G9" s="424"/>
      <c r="H9" s="424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6" t="s">
        <v>18</v>
      </c>
      <c r="E11" s="37"/>
      <c r="F11" s="106" t="s">
        <v>19</v>
      </c>
      <c r="G11" s="37"/>
      <c r="H11" s="37"/>
      <c r="I11" s="116" t="s">
        <v>20</v>
      </c>
      <c r="J11" s="106" t="s">
        <v>19</v>
      </c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6" t="s">
        <v>21</v>
      </c>
      <c r="E12" s="37"/>
      <c r="F12" s="106" t="s">
        <v>22</v>
      </c>
      <c r="G12" s="37"/>
      <c r="H12" s="37"/>
      <c r="I12" s="116" t="s">
        <v>23</v>
      </c>
      <c r="J12" s="118" t="str">
        <f>'Rekapitulace stavby'!AN8</f>
        <v>3. 10. 2023</v>
      </c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25</v>
      </c>
      <c r="E14" s="37"/>
      <c r="F14" s="37"/>
      <c r="G14" s="37"/>
      <c r="H14" s="37"/>
      <c r="I14" s="116" t="s">
        <v>26</v>
      </c>
      <c r="J14" s="106" t="s">
        <v>19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6" t="s">
        <v>27</v>
      </c>
      <c r="F15" s="37"/>
      <c r="G15" s="37"/>
      <c r="H15" s="37"/>
      <c r="I15" s="116" t="s">
        <v>28</v>
      </c>
      <c r="J15" s="106" t="s">
        <v>19</v>
      </c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6" t="s">
        <v>29</v>
      </c>
      <c r="E17" s="37"/>
      <c r="F17" s="37"/>
      <c r="G17" s="37"/>
      <c r="H17" s="37"/>
      <c r="I17" s="116" t="s">
        <v>26</v>
      </c>
      <c r="J17" s="33" t="str">
        <f>'Rekapitulace stavby'!AN13</f>
        <v>Vyplň údaj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25" t="str">
        <f>'Rekapitulace stavby'!E14</f>
        <v>Vyplň údaj</v>
      </c>
      <c r="F18" s="426"/>
      <c r="G18" s="426"/>
      <c r="H18" s="426"/>
      <c r="I18" s="116" t="s">
        <v>28</v>
      </c>
      <c r="J18" s="33" t="str">
        <f>'Rekapitulace stavby'!AN14</f>
        <v>Vyplň údaj</v>
      </c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6" t="s">
        <v>31</v>
      </c>
      <c r="E20" s="37"/>
      <c r="F20" s="37"/>
      <c r="G20" s="37"/>
      <c r="H20" s="37"/>
      <c r="I20" s="116" t="s">
        <v>26</v>
      </c>
      <c r="J20" s="106" t="s">
        <v>19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">
        <v>32</v>
      </c>
      <c r="F21" s="37"/>
      <c r="G21" s="37"/>
      <c r="H21" s="37"/>
      <c r="I21" s="116" t="s">
        <v>28</v>
      </c>
      <c r="J21" s="106" t="s">
        <v>19</v>
      </c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6" t="s">
        <v>34</v>
      </c>
      <c r="E23" s="37"/>
      <c r="F23" s="37"/>
      <c r="G23" s="37"/>
      <c r="H23" s="37"/>
      <c r="I23" s="116" t="s">
        <v>26</v>
      </c>
      <c r="J23" s="106" t="s">
        <v>19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">
        <v>35</v>
      </c>
      <c r="F24" s="37"/>
      <c r="G24" s="37"/>
      <c r="H24" s="37"/>
      <c r="I24" s="116" t="s">
        <v>28</v>
      </c>
      <c r="J24" s="106" t="s">
        <v>19</v>
      </c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6" t="s">
        <v>36</v>
      </c>
      <c r="E26" s="37"/>
      <c r="F26" s="37"/>
      <c r="G26" s="37"/>
      <c r="H26" s="37"/>
      <c r="I26" s="37"/>
      <c r="J26" s="37"/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71.25" customHeight="1">
      <c r="A27" s="119"/>
      <c r="B27" s="120"/>
      <c r="C27" s="119"/>
      <c r="D27" s="119"/>
      <c r="E27" s="427" t="s">
        <v>37</v>
      </c>
      <c r="F27" s="427"/>
      <c r="G27" s="427"/>
      <c r="H27" s="427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22"/>
      <c r="E29" s="122"/>
      <c r="F29" s="122"/>
      <c r="G29" s="122"/>
      <c r="H29" s="122"/>
      <c r="I29" s="122"/>
      <c r="J29" s="122"/>
      <c r="K29" s="122"/>
      <c r="L29" s="11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3" t="s">
        <v>38</v>
      </c>
      <c r="E30" s="37"/>
      <c r="F30" s="37"/>
      <c r="G30" s="37"/>
      <c r="H30" s="37"/>
      <c r="I30" s="37"/>
      <c r="J30" s="124">
        <f>ROUND(J86, 2)</f>
        <v>0</v>
      </c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2"/>
      <c r="E31" s="122"/>
      <c r="F31" s="122"/>
      <c r="G31" s="122"/>
      <c r="H31" s="122"/>
      <c r="I31" s="122"/>
      <c r="J31" s="122"/>
      <c r="K31" s="122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25" t="s">
        <v>40</v>
      </c>
      <c r="G32" s="37"/>
      <c r="H32" s="37"/>
      <c r="I32" s="125" t="s">
        <v>39</v>
      </c>
      <c r="J32" s="125" t="s">
        <v>41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6" t="s">
        <v>42</v>
      </c>
      <c r="E33" s="116" t="s">
        <v>43</v>
      </c>
      <c r="F33" s="127">
        <f>ROUND((SUM(BE86:BE276)),  2)</f>
        <v>0</v>
      </c>
      <c r="G33" s="37"/>
      <c r="H33" s="37"/>
      <c r="I33" s="128">
        <v>0.21</v>
      </c>
      <c r="J33" s="127">
        <f>ROUND(((SUM(BE86:BE276))*I33),  2)</f>
        <v>0</v>
      </c>
      <c r="K33" s="37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16" t="s">
        <v>44</v>
      </c>
      <c r="F34" s="127">
        <f>ROUND((SUM(BF86:BF276)),  2)</f>
        <v>0</v>
      </c>
      <c r="G34" s="37"/>
      <c r="H34" s="37"/>
      <c r="I34" s="128">
        <v>0.12</v>
      </c>
      <c r="J34" s="127">
        <f>ROUND(((SUM(BF86:BF276))*I34),  2)</f>
        <v>0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16" t="s">
        <v>45</v>
      </c>
      <c r="F35" s="127">
        <f>ROUND((SUM(BG86:BG276)),  2)</f>
        <v>0</v>
      </c>
      <c r="G35" s="37"/>
      <c r="H35" s="37"/>
      <c r="I35" s="128">
        <v>0.21</v>
      </c>
      <c r="J35" s="127">
        <f>0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16" t="s">
        <v>46</v>
      </c>
      <c r="F36" s="127">
        <f>ROUND((SUM(BH86:BH276)),  2)</f>
        <v>0</v>
      </c>
      <c r="G36" s="37"/>
      <c r="H36" s="37"/>
      <c r="I36" s="128">
        <v>0.12</v>
      </c>
      <c r="J36" s="127">
        <f>0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47</v>
      </c>
      <c r="F37" s="127">
        <f>ROUND((SUM(BI86:BI276)),  2)</f>
        <v>0</v>
      </c>
      <c r="G37" s="37"/>
      <c r="H37" s="37"/>
      <c r="I37" s="128">
        <v>0</v>
      </c>
      <c r="J37" s="127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9"/>
      <c r="D39" s="130" t="s">
        <v>48</v>
      </c>
      <c r="E39" s="131"/>
      <c r="F39" s="131"/>
      <c r="G39" s="132" t="s">
        <v>49</v>
      </c>
      <c r="H39" s="133" t="s">
        <v>50</v>
      </c>
      <c r="I39" s="131"/>
      <c r="J39" s="134">
        <f>SUM(J30:J37)</f>
        <v>0</v>
      </c>
      <c r="K39" s="135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6"/>
      <c r="C40" s="137"/>
      <c r="D40" s="137"/>
      <c r="E40" s="137"/>
      <c r="F40" s="137"/>
      <c r="G40" s="137"/>
      <c r="H40" s="137"/>
      <c r="I40" s="137"/>
      <c r="J40" s="137"/>
      <c r="K40" s="1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1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168</v>
      </c>
      <c r="D45" s="39"/>
      <c r="E45" s="39"/>
      <c r="F45" s="39"/>
      <c r="G45" s="39"/>
      <c r="H45" s="39"/>
      <c r="I45" s="39"/>
      <c r="J45" s="39"/>
      <c r="K45" s="39"/>
      <c r="L45" s="11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419" t="str">
        <f>E7</f>
        <v>DĚTSKÁ SKUPINA TURNOV</v>
      </c>
      <c r="F48" s="420"/>
      <c r="G48" s="420"/>
      <c r="H48" s="420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144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75" t="str">
        <f>E9</f>
        <v xml:space="preserve">D2 - Konstrukční řešení </v>
      </c>
      <c r="F50" s="418"/>
      <c r="G50" s="418"/>
      <c r="H50" s="418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parc.č. 1007/3, k.ú. Turnov</v>
      </c>
      <c r="G52" s="39"/>
      <c r="H52" s="39"/>
      <c r="I52" s="32" t="s">
        <v>23</v>
      </c>
      <c r="J52" s="62" t="str">
        <f>IF(J12="","",J12)</f>
        <v>3. 10. 2023</v>
      </c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2" t="s">
        <v>25</v>
      </c>
      <c r="D54" s="39"/>
      <c r="E54" s="39"/>
      <c r="F54" s="30" t="str">
        <f>E15</f>
        <v>Město Turnov</v>
      </c>
      <c r="G54" s="39"/>
      <c r="H54" s="39"/>
      <c r="I54" s="32" t="s">
        <v>31</v>
      </c>
      <c r="J54" s="35" t="str">
        <f>E21</f>
        <v>ING. ARCH. Tomáš Adámek</v>
      </c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29</v>
      </c>
      <c r="D55" s="39"/>
      <c r="E55" s="39"/>
      <c r="F55" s="30" t="str">
        <f>IF(E18="","",E18)</f>
        <v>Vyplň údaj</v>
      </c>
      <c r="G55" s="39"/>
      <c r="H55" s="39"/>
      <c r="I55" s="32" t="s">
        <v>34</v>
      </c>
      <c r="J55" s="35" t="str">
        <f>E24</f>
        <v>Michal Jirka</v>
      </c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40" t="s">
        <v>169</v>
      </c>
      <c r="D57" s="141"/>
      <c r="E57" s="141"/>
      <c r="F57" s="141"/>
      <c r="G57" s="141"/>
      <c r="H57" s="141"/>
      <c r="I57" s="141"/>
      <c r="J57" s="142" t="s">
        <v>170</v>
      </c>
      <c r="K57" s="141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43" t="s">
        <v>70</v>
      </c>
      <c r="D59" s="39"/>
      <c r="E59" s="39"/>
      <c r="F59" s="39"/>
      <c r="G59" s="39"/>
      <c r="H59" s="39"/>
      <c r="I59" s="39"/>
      <c r="J59" s="80">
        <f>J86</f>
        <v>0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171</v>
      </c>
    </row>
    <row r="60" spans="1:47" s="9" customFormat="1" ht="24.95" customHeight="1">
      <c r="B60" s="144"/>
      <c r="C60" s="145"/>
      <c r="D60" s="146" t="s">
        <v>172</v>
      </c>
      <c r="E60" s="147"/>
      <c r="F60" s="147"/>
      <c r="G60" s="147"/>
      <c r="H60" s="147"/>
      <c r="I60" s="147"/>
      <c r="J60" s="148">
        <f>J87</f>
        <v>0</v>
      </c>
      <c r="K60" s="145"/>
      <c r="L60" s="149"/>
    </row>
    <row r="61" spans="1:47" s="10" customFormat="1" ht="19.899999999999999" customHeight="1">
      <c r="B61" s="150"/>
      <c r="C61" s="100"/>
      <c r="D61" s="151" t="s">
        <v>174</v>
      </c>
      <c r="E61" s="152"/>
      <c r="F61" s="152"/>
      <c r="G61" s="152"/>
      <c r="H61" s="152"/>
      <c r="I61" s="152"/>
      <c r="J61" s="153">
        <f>J88</f>
        <v>0</v>
      </c>
      <c r="K61" s="100"/>
      <c r="L61" s="154"/>
    </row>
    <row r="62" spans="1:47" s="10" customFormat="1" ht="19.899999999999999" customHeight="1">
      <c r="B62" s="150"/>
      <c r="C62" s="100"/>
      <c r="D62" s="151" t="s">
        <v>175</v>
      </c>
      <c r="E62" s="152"/>
      <c r="F62" s="152"/>
      <c r="G62" s="152"/>
      <c r="H62" s="152"/>
      <c r="I62" s="152"/>
      <c r="J62" s="153">
        <f>J153</f>
        <v>0</v>
      </c>
      <c r="K62" s="100"/>
      <c r="L62" s="154"/>
    </row>
    <row r="63" spans="1:47" s="10" customFormat="1" ht="19.899999999999999" customHeight="1">
      <c r="B63" s="150"/>
      <c r="C63" s="100"/>
      <c r="D63" s="151" t="s">
        <v>176</v>
      </c>
      <c r="E63" s="152"/>
      <c r="F63" s="152"/>
      <c r="G63" s="152"/>
      <c r="H63" s="152"/>
      <c r="I63" s="152"/>
      <c r="J63" s="153">
        <f>J179</f>
        <v>0</v>
      </c>
      <c r="K63" s="100"/>
      <c r="L63" s="154"/>
    </row>
    <row r="64" spans="1:47" s="10" customFormat="1" ht="19.899999999999999" customHeight="1">
      <c r="B64" s="150"/>
      <c r="C64" s="100"/>
      <c r="D64" s="151" t="s">
        <v>182</v>
      </c>
      <c r="E64" s="152"/>
      <c r="F64" s="152"/>
      <c r="G64" s="152"/>
      <c r="H64" s="152"/>
      <c r="I64" s="152"/>
      <c r="J64" s="153">
        <f>J258</f>
        <v>0</v>
      </c>
      <c r="K64" s="100"/>
      <c r="L64" s="154"/>
    </row>
    <row r="65" spans="1:31" s="10" customFormat="1" ht="14.85" customHeight="1">
      <c r="B65" s="150"/>
      <c r="C65" s="100"/>
      <c r="D65" s="151" t="s">
        <v>184</v>
      </c>
      <c r="E65" s="152"/>
      <c r="F65" s="152"/>
      <c r="G65" s="152"/>
      <c r="H65" s="152"/>
      <c r="I65" s="152"/>
      <c r="J65" s="153">
        <f>J259</f>
        <v>0</v>
      </c>
      <c r="K65" s="100"/>
      <c r="L65" s="154"/>
    </row>
    <row r="66" spans="1:31" s="10" customFormat="1" ht="19.899999999999999" customHeight="1">
      <c r="B66" s="150"/>
      <c r="C66" s="100"/>
      <c r="D66" s="151" t="s">
        <v>185</v>
      </c>
      <c r="E66" s="152"/>
      <c r="F66" s="152"/>
      <c r="G66" s="152"/>
      <c r="H66" s="152"/>
      <c r="I66" s="152"/>
      <c r="J66" s="153">
        <f>J273</f>
        <v>0</v>
      </c>
      <c r="K66" s="100"/>
      <c r="L66" s="154"/>
    </row>
    <row r="67" spans="1:31" s="2" customFormat="1" ht="21.75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1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31" s="2" customFormat="1" ht="6.95" customHeight="1">
      <c r="A68" s="37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1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72" spans="1:31" s="2" customFormat="1" ht="6.95" customHeight="1">
      <c r="A72" s="37"/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24.95" customHeight="1">
      <c r="A73" s="37"/>
      <c r="B73" s="38"/>
      <c r="C73" s="26" t="s">
        <v>206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2" t="s">
        <v>16</v>
      </c>
      <c r="D75" s="39"/>
      <c r="E75" s="39"/>
      <c r="F75" s="39"/>
      <c r="G75" s="39"/>
      <c r="H75" s="39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6.5" customHeight="1">
      <c r="A76" s="37"/>
      <c r="B76" s="38"/>
      <c r="C76" s="39"/>
      <c r="D76" s="39"/>
      <c r="E76" s="419" t="str">
        <f>E7</f>
        <v>DĚTSKÁ SKUPINA TURNOV</v>
      </c>
      <c r="F76" s="420"/>
      <c r="G76" s="420"/>
      <c r="H76" s="420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144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5" t="str">
        <f>E9</f>
        <v xml:space="preserve">D2 - Konstrukční řešení </v>
      </c>
      <c r="F78" s="418"/>
      <c r="G78" s="418"/>
      <c r="H78" s="418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21</v>
      </c>
      <c r="D80" s="39"/>
      <c r="E80" s="39"/>
      <c r="F80" s="30" t="str">
        <f>F12</f>
        <v>parc.č. 1007/3, k.ú. Turnov</v>
      </c>
      <c r="G80" s="39"/>
      <c r="H80" s="39"/>
      <c r="I80" s="32" t="s">
        <v>23</v>
      </c>
      <c r="J80" s="62" t="str">
        <f>IF(J12="","",J12)</f>
        <v>3. 10. 2023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25</v>
      </c>
      <c r="D82" s="39"/>
      <c r="E82" s="39"/>
      <c r="F82" s="30" t="str">
        <f>E15</f>
        <v>Město Turnov</v>
      </c>
      <c r="G82" s="39"/>
      <c r="H82" s="39"/>
      <c r="I82" s="32" t="s">
        <v>31</v>
      </c>
      <c r="J82" s="35" t="str">
        <f>E21</f>
        <v>ING. ARCH. Tomáš Adámek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29</v>
      </c>
      <c r="D83" s="39"/>
      <c r="E83" s="39"/>
      <c r="F83" s="30" t="str">
        <f>IF(E18="","",E18)</f>
        <v>Vyplň údaj</v>
      </c>
      <c r="G83" s="39"/>
      <c r="H83" s="39"/>
      <c r="I83" s="32" t="s">
        <v>34</v>
      </c>
      <c r="J83" s="35" t="str">
        <f>E24</f>
        <v>Michal Jirka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5"/>
      <c r="B85" s="156"/>
      <c r="C85" s="157" t="s">
        <v>207</v>
      </c>
      <c r="D85" s="158" t="s">
        <v>57</v>
      </c>
      <c r="E85" s="158" t="s">
        <v>53</v>
      </c>
      <c r="F85" s="158" t="s">
        <v>54</v>
      </c>
      <c r="G85" s="158" t="s">
        <v>208</v>
      </c>
      <c r="H85" s="158" t="s">
        <v>209</v>
      </c>
      <c r="I85" s="158" t="s">
        <v>210</v>
      </c>
      <c r="J85" s="158" t="s">
        <v>170</v>
      </c>
      <c r="K85" s="159" t="s">
        <v>211</v>
      </c>
      <c r="L85" s="160"/>
      <c r="M85" s="71" t="s">
        <v>19</v>
      </c>
      <c r="N85" s="72" t="s">
        <v>42</v>
      </c>
      <c r="O85" s="72" t="s">
        <v>212</v>
      </c>
      <c r="P85" s="72" t="s">
        <v>213</v>
      </c>
      <c r="Q85" s="72" t="s">
        <v>214</v>
      </c>
      <c r="R85" s="72" t="s">
        <v>215</v>
      </c>
      <c r="S85" s="72" t="s">
        <v>216</v>
      </c>
      <c r="T85" s="73" t="s">
        <v>217</v>
      </c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</row>
    <row r="86" spans="1:65" s="2" customFormat="1" ht="22.9" customHeight="1">
      <c r="A86" s="37"/>
      <c r="B86" s="38"/>
      <c r="C86" s="78" t="s">
        <v>218</v>
      </c>
      <c r="D86" s="39"/>
      <c r="E86" s="39"/>
      <c r="F86" s="39"/>
      <c r="G86" s="39"/>
      <c r="H86" s="39"/>
      <c r="I86" s="39"/>
      <c r="J86" s="161">
        <f>BK86</f>
        <v>0</v>
      </c>
      <c r="K86" s="39"/>
      <c r="L86" s="42"/>
      <c r="M86" s="74"/>
      <c r="N86" s="162"/>
      <c r="O86" s="75"/>
      <c r="P86" s="163">
        <f>P87</f>
        <v>0</v>
      </c>
      <c r="Q86" s="75"/>
      <c r="R86" s="163">
        <f>R87</f>
        <v>334.65486621443659</v>
      </c>
      <c r="S86" s="75"/>
      <c r="T86" s="164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71</v>
      </c>
      <c r="AU86" s="20" t="s">
        <v>171</v>
      </c>
      <c r="BK86" s="165">
        <f>BK87</f>
        <v>0</v>
      </c>
    </row>
    <row r="87" spans="1:65" s="12" customFormat="1" ht="25.9" customHeight="1">
      <c r="B87" s="166"/>
      <c r="C87" s="167"/>
      <c r="D87" s="168" t="s">
        <v>71</v>
      </c>
      <c r="E87" s="169" t="s">
        <v>219</v>
      </c>
      <c r="F87" s="169" t="s">
        <v>220</v>
      </c>
      <c r="G87" s="167"/>
      <c r="H87" s="167"/>
      <c r="I87" s="170"/>
      <c r="J87" s="171">
        <f>BK87</f>
        <v>0</v>
      </c>
      <c r="K87" s="167"/>
      <c r="L87" s="172"/>
      <c r="M87" s="173"/>
      <c r="N87" s="174"/>
      <c r="O87" s="174"/>
      <c r="P87" s="175">
        <f>P88+P153+P179+P258+P273</f>
        <v>0</v>
      </c>
      <c r="Q87" s="174"/>
      <c r="R87" s="175">
        <f>R88+R153+R179+R258+R273</f>
        <v>334.65486621443659</v>
      </c>
      <c r="S87" s="174"/>
      <c r="T87" s="176">
        <f>T88+T153+T179+T258+T273</f>
        <v>0</v>
      </c>
      <c r="AR87" s="177" t="s">
        <v>80</v>
      </c>
      <c r="AT87" s="178" t="s">
        <v>71</v>
      </c>
      <c r="AU87" s="178" t="s">
        <v>72</v>
      </c>
      <c r="AY87" s="177" t="s">
        <v>221</v>
      </c>
      <c r="BK87" s="179">
        <f>BK88+BK153+BK179+BK258+BK273</f>
        <v>0</v>
      </c>
    </row>
    <row r="88" spans="1:65" s="12" customFormat="1" ht="22.9" customHeight="1">
      <c r="B88" s="166"/>
      <c r="C88" s="167"/>
      <c r="D88" s="168" t="s">
        <v>71</v>
      </c>
      <c r="E88" s="180" t="s">
        <v>82</v>
      </c>
      <c r="F88" s="180" t="s">
        <v>301</v>
      </c>
      <c r="G88" s="167"/>
      <c r="H88" s="167"/>
      <c r="I88" s="170"/>
      <c r="J88" s="181">
        <f>BK88</f>
        <v>0</v>
      </c>
      <c r="K88" s="167"/>
      <c r="L88" s="172"/>
      <c r="M88" s="173"/>
      <c r="N88" s="174"/>
      <c r="O88" s="174"/>
      <c r="P88" s="175">
        <f>SUM(P89:P152)</f>
        <v>0</v>
      </c>
      <c r="Q88" s="174"/>
      <c r="R88" s="175">
        <f>SUM(R89:R152)</f>
        <v>200.9349901371566</v>
      </c>
      <c r="S88" s="174"/>
      <c r="T88" s="176">
        <f>SUM(T89:T152)</f>
        <v>0</v>
      </c>
      <c r="AR88" s="177" t="s">
        <v>80</v>
      </c>
      <c r="AT88" s="178" t="s">
        <v>71</v>
      </c>
      <c r="AU88" s="178" t="s">
        <v>80</v>
      </c>
      <c r="AY88" s="177" t="s">
        <v>221</v>
      </c>
      <c r="BK88" s="179">
        <f>SUM(BK89:BK152)</f>
        <v>0</v>
      </c>
    </row>
    <row r="89" spans="1:65" s="2" customFormat="1" ht="16.5" customHeight="1">
      <c r="A89" s="37"/>
      <c r="B89" s="38"/>
      <c r="C89" s="182" t="s">
        <v>80</v>
      </c>
      <c r="D89" s="182" t="s">
        <v>223</v>
      </c>
      <c r="E89" s="183" t="s">
        <v>1911</v>
      </c>
      <c r="F89" s="184" t="s">
        <v>1912</v>
      </c>
      <c r="G89" s="185" t="s">
        <v>238</v>
      </c>
      <c r="H89" s="186">
        <v>30.4</v>
      </c>
      <c r="I89" s="187"/>
      <c r="J89" s="188">
        <f>ROUND(I89*H89,2)</f>
        <v>0</v>
      </c>
      <c r="K89" s="184" t="s">
        <v>227</v>
      </c>
      <c r="L89" s="42"/>
      <c r="M89" s="189" t="s">
        <v>19</v>
      </c>
      <c r="N89" s="190" t="s">
        <v>43</v>
      </c>
      <c r="O89" s="67"/>
      <c r="P89" s="191">
        <f>O89*H89</f>
        <v>0</v>
      </c>
      <c r="Q89" s="191">
        <v>2.5018722040000001</v>
      </c>
      <c r="R89" s="191">
        <f>Q89*H89</f>
        <v>76.056915001600004</v>
      </c>
      <c r="S89" s="191">
        <v>0</v>
      </c>
      <c r="T89" s="192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3" t="s">
        <v>228</v>
      </c>
      <c r="AT89" s="193" t="s">
        <v>223</v>
      </c>
      <c r="AU89" s="193" t="s">
        <v>82</v>
      </c>
      <c r="AY89" s="20" t="s">
        <v>221</v>
      </c>
      <c r="BE89" s="194">
        <f>IF(N89="základní",J89,0)</f>
        <v>0</v>
      </c>
      <c r="BF89" s="194">
        <f>IF(N89="snížená",J89,0)</f>
        <v>0</v>
      </c>
      <c r="BG89" s="194">
        <f>IF(N89="zákl. přenesená",J89,0)</f>
        <v>0</v>
      </c>
      <c r="BH89" s="194">
        <f>IF(N89="sníž. přenesená",J89,0)</f>
        <v>0</v>
      </c>
      <c r="BI89" s="194">
        <f>IF(N89="nulová",J89,0)</f>
        <v>0</v>
      </c>
      <c r="BJ89" s="20" t="s">
        <v>80</v>
      </c>
      <c r="BK89" s="194">
        <f>ROUND(I89*H89,2)</f>
        <v>0</v>
      </c>
      <c r="BL89" s="20" t="s">
        <v>228</v>
      </c>
      <c r="BM89" s="193" t="s">
        <v>1913</v>
      </c>
    </row>
    <row r="90" spans="1:65" s="2" customFormat="1" ht="19.5">
      <c r="A90" s="37"/>
      <c r="B90" s="38"/>
      <c r="C90" s="39"/>
      <c r="D90" s="195" t="s">
        <v>230</v>
      </c>
      <c r="E90" s="39"/>
      <c r="F90" s="196" t="s">
        <v>1914</v>
      </c>
      <c r="G90" s="39"/>
      <c r="H90" s="39"/>
      <c r="I90" s="197"/>
      <c r="J90" s="39"/>
      <c r="K90" s="39"/>
      <c r="L90" s="42"/>
      <c r="M90" s="198"/>
      <c r="N90" s="199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230</v>
      </c>
      <c r="AU90" s="20" t="s">
        <v>82</v>
      </c>
    </row>
    <row r="91" spans="1:65" s="2" customFormat="1">
      <c r="A91" s="37"/>
      <c r="B91" s="38"/>
      <c r="C91" s="39"/>
      <c r="D91" s="200" t="s">
        <v>232</v>
      </c>
      <c r="E91" s="39"/>
      <c r="F91" s="201" t="s">
        <v>1915</v>
      </c>
      <c r="G91" s="39"/>
      <c r="H91" s="39"/>
      <c r="I91" s="197"/>
      <c r="J91" s="39"/>
      <c r="K91" s="39"/>
      <c r="L91" s="42"/>
      <c r="M91" s="198"/>
      <c r="N91" s="199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232</v>
      </c>
      <c r="AU91" s="20" t="s">
        <v>82</v>
      </c>
    </row>
    <row r="92" spans="1:65" s="14" customFormat="1">
      <c r="B92" s="213"/>
      <c r="C92" s="214"/>
      <c r="D92" s="195" t="s">
        <v>234</v>
      </c>
      <c r="E92" s="215" t="s">
        <v>19</v>
      </c>
      <c r="F92" s="216" t="s">
        <v>1916</v>
      </c>
      <c r="G92" s="214"/>
      <c r="H92" s="215" t="s">
        <v>19</v>
      </c>
      <c r="I92" s="217"/>
      <c r="J92" s="214"/>
      <c r="K92" s="214"/>
      <c r="L92" s="218"/>
      <c r="M92" s="219"/>
      <c r="N92" s="220"/>
      <c r="O92" s="220"/>
      <c r="P92" s="220"/>
      <c r="Q92" s="220"/>
      <c r="R92" s="220"/>
      <c r="S92" s="220"/>
      <c r="T92" s="221"/>
      <c r="AT92" s="222" t="s">
        <v>234</v>
      </c>
      <c r="AU92" s="222" t="s">
        <v>82</v>
      </c>
      <c r="AV92" s="14" t="s">
        <v>80</v>
      </c>
      <c r="AW92" s="14" t="s">
        <v>33</v>
      </c>
      <c r="AX92" s="14" t="s">
        <v>72</v>
      </c>
      <c r="AY92" s="222" t="s">
        <v>221</v>
      </c>
    </row>
    <row r="93" spans="1:65" s="13" customFormat="1">
      <c r="B93" s="202"/>
      <c r="C93" s="203"/>
      <c r="D93" s="195" t="s">
        <v>234</v>
      </c>
      <c r="E93" s="204" t="s">
        <v>19</v>
      </c>
      <c r="F93" s="205" t="s">
        <v>1917</v>
      </c>
      <c r="G93" s="203"/>
      <c r="H93" s="206">
        <v>30.4</v>
      </c>
      <c r="I93" s="207"/>
      <c r="J93" s="203"/>
      <c r="K93" s="203"/>
      <c r="L93" s="208"/>
      <c r="M93" s="209"/>
      <c r="N93" s="210"/>
      <c r="O93" s="210"/>
      <c r="P93" s="210"/>
      <c r="Q93" s="210"/>
      <c r="R93" s="210"/>
      <c r="S93" s="210"/>
      <c r="T93" s="211"/>
      <c r="AT93" s="212" t="s">
        <v>234</v>
      </c>
      <c r="AU93" s="212" t="s">
        <v>82</v>
      </c>
      <c r="AV93" s="13" t="s">
        <v>82</v>
      </c>
      <c r="AW93" s="13" t="s">
        <v>33</v>
      </c>
      <c r="AX93" s="13" t="s">
        <v>72</v>
      </c>
      <c r="AY93" s="212" t="s">
        <v>221</v>
      </c>
    </row>
    <row r="94" spans="1:65" s="15" customFormat="1">
      <c r="B94" s="223"/>
      <c r="C94" s="224"/>
      <c r="D94" s="195" t="s">
        <v>234</v>
      </c>
      <c r="E94" s="225" t="s">
        <v>19</v>
      </c>
      <c r="F94" s="226" t="s">
        <v>243</v>
      </c>
      <c r="G94" s="224"/>
      <c r="H94" s="227">
        <v>30.4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AT94" s="233" t="s">
        <v>234</v>
      </c>
      <c r="AU94" s="233" t="s">
        <v>82</v>
      </c>
      <c r="AV94" s="15" t="s">
        <v>228</v>
      </c>
      <c r="AW94" s="15" t="s">
        <v>33</v>
      </c>
      <c r="AX94" s="15" t="s">
        <v>80</v>
      </c>
      <c r="AY94" s="233" t="s">
        <v>221</v>
      </c>
    </row>
    <row r="95" spans="1:65" s="2" customFormat="1" ht="16.5" customHeight="1">
      <c r="A95" s="37"/>
      <c r="B95" s="38"/>
      <c r="C95" s="182" t="s">
        <v>82</v>
      </c>
      <c r="D95" s="182" t="s">
        <v>223</v>
      </c>
      <c r="E95" s="183" t="s">
        <v>1918</v>
      </c>
      <c r="F95" s="184" t="s">
        <v>1919</v>
      </c>
      <c r="G95" s="185" t="s">
        <v>226</v>
      </c>
      <c r="H95" s="186">
        <v>9.6</v>
      </c>
      <c r="I95" s="187"/>
      <c r="J95" s="188">
        <f>ROUND(I95*H95,2)</f>
        <v>0</v>
      </c>
      <c r="K95" s="184" t="s">
        <v>227</v>
      </c>
      <c r="L95" s="42"/>
      <c r="M95" s="189" t="s">
        <v>19</v>
      </c>
      <c r="N95" s="190" t="s">
        <v>43</v>
      </c>
      <c r="O95" s="67"/>
      <c r="P95" s="191">
        <f>O95*H95</f>
        <v>0</v>
      </c>
      <c r="Q95" s="191">
        <v>2.944E-3</v>
      </c>
      <c r="R95" s="191">
        <f>Q95*H95</f>
        <v>2.82624E-2</v>
      </c>
      <c r="S95" s="191">
        <v>0</v>
      </c>
      <c r="T95" s="192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3" t="s">
        <v>228</v>
      </c>
      <c r="AT95" s="193" t="s">
        <v>223</v>
      </c>
      <c r="AU95" s="193" t="s">
        <v>82</v>
      </c>
      <c r="AY95" s="20" t="s">
        <v>221</v>
      </c>
      <c r="BE95" s="194">
        <f>IF(N95="základní",J95,0)</f>
        <v>0</v>
      </c>
      <c r="BF95" s="194">
        <f>IF(N95="snížená",J95,0)</f>
        <v>0</v>
      </c>
      <c r="BG95" s="194">
        <f>IF(N95="zákl. přenesená",J95,0)</f>
        <v>0</v>
      </c>
      <c r="BH95" s="194">
        <f>IF(N95="sníž. přenesená",J95,0)</f>
        <v>0</v>
      </c>
      <c r="BI95" s="194">
        <f>IF(N95="nulová",J95,0)</f>
        <v>0</v>
      </c>
      <c r="BJ95" s="20" t="s">
        <v>80</v>
      </c>
      <c r="BK95" s="194">
        <f>ROUND(I95*H95,2)</f>
        <v>0</v>
      </c>
      <c r="BL95" s="20" t="s">
        <v>228</v>
      </c>
      <c r="BM95" s="193" t="s">
        <v>1920</v>
      </c>
    </row>
    <row r="96" spans="1:65" s="2" customFormat="1">
      <c r="A96" s="37"/>
      <c r="B96" s="38"/>
      <c r="C96" s="39"/>
      <c r="D96" s="195" t="s">
        <v>230</v>
      </c>
      <c r="E96" s="39"/>
      <c r="F96" s="196" t="s">
        <v>1921</v>
      </c>
      <c r="G96" s="39"/>
      <c r="H96" s="39"/>
      <c r="I96" s="197"/>
      <c r="J96" s="39"/>
      <c r="K96" s="39"/>
      <c r="L96" s="42"/>
      <c r="M96" s="198"/>
      <c r="N96" s="199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230</v>
      </c>
      <c r="AU96" s="20" t="s">
        <v>82</v>
      </c>
    </row>
    <row r="97" spans="1:65" s="2" customFormat="1">
      <c r="A97" s="37"/>
      <c r="B97" s="38"/>
      <c r="C97" s="39"/>
      <c r="D97" s="200" t="s">
        <v>232</v>
      </c>
      <c r="E97" s="39"/>
      <c r="F97" s="201" t="s">
        <v>1922</v>
      </c>
      <c r="G97" s="39"/>
      <c r="H97" s="39"/>
      <c r="I97" s="197"/>
      <c r="J97" s="39"/>
      <c r="K97" s="39"/>
      <c r="L97" s="42"/>
      <c r="M97" s="198"/>
      <c r="N97" s="199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232</v>
      </c>
      <c r="AU97" s="20" t="s">
        <v>82</v>
      </c>
    </row>
    <row r="98" spans="1:65" s="14" customFormat="1">
      <c r="B98" s="213"/>
      <c r="C98" s="214"/>
      <c r="D98" s="195" t="s">
        <v>234</v>
      </c>
      <c r="E98" s="215" t="s">
        <v>19</v>
      </c>
      <c r="F98" s="216" t="s">
        <v>1916</v>
      </c>
      <c r="G98" s="214"/>
      <c r="H98" s="215" t="s">
        <v>19</v>
      </c>
      <c r="I98" s="217"/>
      <c r="J98" s="214"/>
      <c r="K98" s="214"/>
      <c r="L98" s="218"/>
      <c r="M98" s="219"/>
      <c r="N98" s="220"/>
      <c r="O98" s="220"/>
      <c r="P98" s="220"/>
      <c r="Q98" s="220"/>
      <c r="R98" s="220"/>
      <c r="S98" s="220"/>
      <c r="T98" s="221"/>
      <c r="AT98" s="222" t="s">
        <v>234</v>
      </c>
      <c r="AU98" s="222" t="s">
        <v>82</v>
      </c>
      <c r="AV98" s="14" t="s">
        <v>80</v>
      </c>
      <c r="AW98" s="14" t="s">
        <v>33</v>
      </c>
      <c r="AX98" s="14" t="s">
        <v>72</v>
      </c>
      <c r="AY98" s="222" t="s">
        <v>221</v>
      </c>
    </row>
    <row r="99" spans="1:65" s="13" customFormat="1">
      <c r="B99" s="202"/>
      <c r="C99" s="203"/>
      <c r="D99" s="195" t="s">
        <v>234</v>
      </c>
      <c r="E99" s="204" t="s">
        <v>19</v>
      </c>
      <c r="F99" s="205" t="s">
        <v>1923</v>
      </c>
      <c r="G99" s="203"/>
      <c r="H99" s="206">
        <v>9.6</v>
      </c>
      <c r="I99" s="207"/>
      <c r="J99" s="203"/>
      <c r="K99" s="203"/>
      <c r="L99" s="208"/>
      <c r="M99" s="209"/>
      <c r="N99" s="210"/>
      <c r="O99" s="210"/>
      <c r="P99" s="210"/>
      <c r="Q99" s="210"/>
      <c r="R99" s="210"/>
      <c r="S99" s="210"/>
      <c r="T99" s="211"/>
      <c r="AT99" s="212" t="s">
        <v>234</v>
      </c>
      <c r="AU99" s="212" t="s">
        <v>82</v>
      </c>
      <c r="AV99" s="13" t="s">
        <v>82</v>
      </c>
      <c r="AW99" s="13" t="s">
        <v>33</v>
      </c>
      <c r="AX99" s="13" t="s">
        <v>72</v>
      </c>
      <c r="AY99" s="212" t="s">
        <v>221</v>
      </c>
    </row>
    <row r="100" spans="1:65" s="15" customFormat="1">
      <c r="B100" s="223"/>
      <c r="C100" s="224"/>
      <c r="D100" s="195" t="s">
        <v>234</v>
      </c>
      <c r="E100" s="225" t="s">
        <v>19</v>
      </c>
      <c r="F100" s="226" t="s">
        <v>243</v>
      </c>
      <c r="G100" s="224"/>
      <c r="H100" s="227">
        <v>9.6</v>
      </c>
      <c r="I100" s="228"/>
      <c r="J100" s="224"/>
      <c r="K100" s="224"/>
      <c r="L100" s="229"/>
      <c r="M100" s="230"/>
      <c r="N100" s="231"/>
      <c r="O100" s="231"/>
      <c r="P100" s="231"/>
      <c r="Q100" s="231"/>
      <c r="R100" s="231"/>
      <c r="S100" s="231"/>
      <c r="T100" s="232"/>
      <c r="AT100" s="233" t="s">
        <v>234</v>
      </c>
      <c r="AU100" s="233" t="s">
        <v>82</v>
      </c>
      <c r="AV100" s="15" t="s">
        <v>228</v>
      </c>
      <c r="AW100" s="15" t="s">
        <v>33</v>
      </c>
      <c r="AX100" s="15" t="s">
        <v>80</v>
      </c>
      <c r="AY100" s="233" t="s">
        <v>221</v>
      </c>
    </row>
    <row r="101" spans="1:65" s="2" customFormat="1" ht="16.5" customHeight="1">
      <c r="A101" s="37"/>
      <c r="B101" s="38"/>
      <c r="C101" s="182" t="s">
        <v>95</v>
      </c>
      <c r="D101" s="182" t="s">
        <v>223</v>
      </c>
      <c r="E101" s="183" t="s">
        <v>1924</v>
      </c>
      <c r="F101" s="184" t="s">
        <v>1925</v>
      </c>
      <c r="G101" s="185" t="s">
        <v>226</v>
      </c>
      <c r="H101" s="186">
        <v>9.6</v>
      </c>
      <c r="I101" s="187"/>
      <c r="J101" s="188">
        <f>ROUND(I101*H101,2)</f>
        <v>0</v>
      </c>
      <c r="K101" s="184" t="s">
        <v>227</v>
      </c>
      <c r="L101" s="42"/>
      <c r="M101" s="189" t="s">
        <v>19</v>
      </c>
      <c r="N101" s="190" t="s">
        <v>43</v>
      </c>
      <c r="O101" s="67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3" t="s">
        <v>228</v>
      </c>
      <c r="AT101" s="193" t="s">
        <v>223</v>
      </c>
      <c r="AU101" s="193" t="s">
        <v>82</v>
      </c>
      <c r="AY101" s="20" t="s">
        <v>221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20" t="s">
        <v>80</v>
      </c>
      <c r="BK101" s="194">
        <f>ROUND(I101*H101,2)</f>
        <v>0</v>
      </c>
      <c r="BL101" s="20" t="s">
        <v>228</v>
      </c>
      <c r="BM101" s="193" t="s">
        <v>1926</v>
      </c>
    </row>
    <row r="102" spans="1:65" s="2" customFormat="1">
      <c r="A102" s="37"/>
      <c r="B102" s="38"/>
      <c r="C102" s="39"/>
      <c r="D102" s="195" t="s">
        <v>230</v>
      </c>
      <c r="E102" s="39"/>
      <c r="F102" s="196" t="s">
        <v>1927</v>
      </c>
      <c r="G102" s="39"/>
      <c r="H102" s="39"/>
      <c r="I102" s="197"/>
      <c r="J102" s="39"/>
      <c r="K102" s="39"/>
      <c r="L102" s="42"/>
      <c r="M102" s="198"/>
      <c r="N102" s="199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230</v>
      </c>
      <c r="AU102" s="20" t="s">
        <v>82</v>
      </c>
    </row>
    <row r="103" spans="1:65" s="2" customFormat="1">
      <c r="A103" s="37"/>
      <c r="B103" s="38"/>
      <c r="C103" s="39"/>
      <c r="D103" s="200" t="s">
        <v>232</v>
      </c>
      <c r="E103" s="39"/>
      <c r="F103" s="201" t="s">
        <v>1928</v>
      </c>
      <c r="G103" s="39"/>
      <c r="H103" s="39"/>
      <c r="I103" s="197"/>
      <c r="J103" s="39"/>
      <c r="K103" s="39"/>
      <c r="L103" s="42"/>
      <c r="M103" s="198"/>
      <c r="N103" s="199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232</v>
      </c>
      <c r="AU103" s="20" t="s">
        <v>82</v>
      </c>
    </row>
    <row r="104" spans="1:65" s="2" customFormat="1" ht="16.5" customHeight="1">
      <c r="A104" s="37"/>
      <c r="B104" s="38"/>
      <c r="C104" s="182" t="s">
        <v>228</v>
      </c>
      <c r="D104" s="182" t="s">
        <v>223</v>
      </c>
      <c r="E104" s="183" t="s">
        <v>1929</v>
      </c>
      <c r="F104" s="184" t="s">
        <v>1930</v>
      </c>
      <c r="G104" s="185" t="s">
        <v>267</v>
      </c>
      <c r="H104" s="186">
        <v>2.1179999999999999</v>
      </c>
      <c r="I104" s="187"/>
      <c r="J104" s="188">
        <f>ROUND(I104*H104,2)</f>
        <v>0</v>
      </c>
      <c r="K104" s="184" t="s">
        <v>227</v>
      </c>
      <c r="L104" s="42"/>
      <c r="M104" s="189" t="s">
        <v>19</v>
      </c>
      <c r="N104" s="190" t="s">
        <v>43</v>
      </c>
      <c r="O104" s="67"/>
      <c r="P104" s="191">
        <f>O104*H104</f>
        <v>0</v>
      </c>
      <c r="Q104" s="191">
        <v>1.0627727796999999</v>
      </c>
      <c r="R104" s="191">
        <f>Q104*H104</f>
        <v>2.2509527474045998</v>
      </c>
      <c r="S104" s="191">
        <v>0</v>
      </c>
      <c r="T104" s="192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3" t="s">
        <v>228</v>
      </c>
      <c r="AT104" s="193" t="s">
        <v>223</v>
      </c>
      <c r="AU104" s="193" t="s">
        <v>82</v>
      </c>
      <c r="AY104" s="20" t="s">
        <v>221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20" t="s">
        <v>80</v>
      </c>
      <c r="BK104" s="194">
        <f>ROUND(I104*H104,2)</f>
        <v>0</v>
      </c>
      <c r="BL104" s="20" t="s">
        <v>228</v>
      </c>
      <c r="BM104" s="193" t="s">
        <v>1931</v>
      </c>
    </row>
    <row r="105" spans="1:65" s="2" customFormat="1">
      <c r="A105" s="37"/>
      <c r="B105" s="38"/>
      <c r="C105" s="39"/>
      <c r="D105" s="195" t="s">
        <v>230</v>
      </c>
      <c r="E105" s="39"/>
      <c r="F105" s="196" t="s">
        <v>1932</v>
      </c>
      <c r="G105" s="39"/>
      <c r="H105" s="39"/>
      <c r="I105" s="197"/>
      <c r="J105" s="39"/>
      <c r="K105" s="39"/>
      <c r="L105" s="42"/>
      <c r="M105" s="198"/>
      <c r="N105" s="199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230</v>
      </c>
      <c r="AU105" s="20" t="s">
        <v>82</v>
      </c>
    </row>
    <row r="106" spans="1:65" s="2" customFormat="1">
      <c r="A106" s="37"/>
      <c r="B106" s="38"/>
      <c r="C106" s="39"/>
      <c r="D106" s="200" t="s">
        <v>232</v>
      </c>
      <c r="E106" s="39"/>
      <c r="F106" s="201" t="s">
        <v>1933</v>
      </c>
      <c r="G106" s="39"/>
      <c r="H106" s="39"/>
      <c r="I106" s="197"/>
      <c r="J106" s="39"/>
      <c r="K106" s="39"/>
      <c r="L106" s="42"/>
      <c r="M106" s="198"/>
      <c r="N106" s="199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232</v>
      </c>
      <c r="AU106" s="20" t="s">
        <v>82</v>
      </c>
    </row>
    <row r="107" spans="1:65" s="14" customFormat="1">
      <c r="B107" s="213"/>
      <c r="C107" s="214"/>
      <c r="D107" s="195" t="s">
        <v>234</v>
      </c>
      <c r="E107" s="215" t="s">
        <v>19</v>
      </c>
      <c r="F107" s="216" t="s">
        <v>1916</v>
      </c>
      <c r="G107" s="214"/>
      <c r="H107" s="215" t="s">
        <v>19</v>
      </c>
      <c r="I107" s="217"/>
      <c r="J107" s="214"/>
      <c r="K107" s="214"/>
      <c r="L107" s="218"/>
      <c r="M107" s="219"/>
      <c r="N107" s="220"/>
      <c r="O107" s="220"/>
      <c r="P107" s="220"/>
      <c r="Q107" s="220"/>
      <c r="R107" s="220"/>
      <c r="S107" s="220"/>
      <c r="T107" s="221"/>
      <c r="AT107" s="222" t="s">
        <v>234</v>
      </c>
      <c r="AU107" s="222" t="s">
        <v>82</v>
      </c>
      <c r="AV107" s="14" t="s">
        <v>80</v>
      </c>
      <c r="AW107" s="14" t="s">
        <v>33</v>
      </c>
      <c r="AX107" s="14" t="s">
        <v>72</v>
      </c>
      <c r="AY107" s="222" t="s">
        <v>221</v>
      </c>
    </row>
    <row r="108" spans="1:65" s="13" customFormat="1">
      <c r="B108" s="202"/>
      <c r="C108" s="203"/>
      <c r="D108" s="195" t="s">
        <v>234</v>
      </c>
      <c r="E108" s="204" t="s">
        <v>19</v>
      </c>
      <c r="F108" s="205" t="s">
        <v>1934</v>
      </c>
      <c r="G108" s="203"/>
      <c r="H108" s="206">
        <v>1.8420000000000001</v>
      </c>
      <c r="I108" s="207"/>
      <c r="J108" s="203"/>
      <c r="K108" s="203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234</v>
      </c>
      <c r="AU108" s="212" t="s">
        <v>82</v>
      </c>
      <c r="AV108" s="13" t="s">
        <v>82</v>
      </c>
      <c r="AW108" s="13" t="s">
        <v>33</v>
      </c>
      <c r="AX108" s="13" t="s">
        <v>72</v>
      </c>
      <c r="AY108" s="212" t="s">
        <v>221</v>
      </c>
    </row>
    <row r="109" spans="1:65" s="15" customFormat="1">
      <c r="B109" s="223"/>
      <c r="C109" s="224"/>
      <c r="D109" s="195" t="s">
        <v>234</v>
      </c>
      <c r="E109" s="225" t="s">
        <v>19</v>
      </c>
      <c r="F109" s="226" t="s">
        <v>243</v>
      </c>
      <c r="G109" s="224"/>
      <c r="H109" s="227">
        <v>1.8420000000000001</v>
      </c>
      <c r="I109" s="228"/>
      <c r="J109" s="224"/>
      <c r="K109" s="224"/>
      <c r="L109" s="229"/>
      <c r="M109" s="230"/>
      <c r="N109" s="231"/>
      <c r="O109" s="231"/>
      <c r="P109" s="231"/>
      <c r="Q109" s="231"/>
      <c r="R109" s="231"/>
      <c r="S109" s="231"/>
      <c r="T109" s="232"/>
      <c r="AT109" s="233" t="s">
        <v>234</v>
      </c>
      <c r="AU109" s="233" t="s">
        <v>82</v>
      </c>
      <c r="AV109" s="15" t="s">
        <v>228</v>
      </c>
      <c r="AW109" s="15" t="s">
        <v>33</v>
      </c>
      <c r="AX109" s="15" t="s">
        <v>80</v>
      </c>
      <c r="AY109" s="233" t="s">
        <v>221</v>
      </c>
    </row>
    <row r="110" spans="1:65" s="13" customFormat="1">
      <c r="B110" s="202"/>
      <c r="C110" s="203"/>
      <c r="D110" s="195" t="s">
        <v>234</v>
      </c>
      <c r="E110" s="203"/>
      <c r="F110" s="205" t="s">
        <v>1935</v>
      </c>
      <c r="G110" s="203"/>
      <c r="H110" s="206">
        <v>2.1179999999999999</v>
      </c>
      <c r="I110" s="207"/>
      <c r="J110" s="203"/>
      <c r="K110" s="203"/>
      <c r="L110" s="208"/>
      <c r="M110" s="209"/>
      <c r="N110" s="210"/>
      <c r="O110" s="210"/>
      <c r="P110" s="210"/>
      <c r="Q110" s="210"/>
      <c r="R110" s="210"/>
      <c r="S110" s="210"/>
      <c r="T110" s="211"/>
      <c r="AT110" s="212" t="s">
        <v>234</v>
      </c>
      <c r="AU110" s="212" t="s">
        <v>82</v>
      </c>
      <c r="AV110" s="13" t="s">
        <v>82</v>
      </c>
      <c r="AW110" s="13" t="s">
        <v>4</v>
      </c>
      <c r="AX110" s="13" t="s">
        <v>80</v>
      </c>
      <c r="AY110" s="212" t="s">
        <v>221</v>
      </c>
    </row>
    <row r="111" spans="1:65" s="2" customFormat="1" ht="16.5" customHeight="1">
      <c r="A111" s="37"/>
      <c r="B111" s="38"/>
      <c r="C111" s="182" t="s">
        <v>257</v>
      </c>
      <c r="D111" s="182" t="s">
        <v>223</v>
      </c>
      <c r="E111" s="183" t="s">
        <v>1936</v>
      </c>
      <c r="F111" s="184" t="s">
        <v>1937</v>
      </c>
      <c r="G111" s="185" t="s">
        <v>238</v>
      </c>
      <c r="H111" s="186">
        <v>18.238</v>
      </c>
      <c r="I111" s="187"/>
      <c r="J111" s="188">
        <f>ROUND(I111*H111,2)</f>
        <v>0</v>
      </c>
      <c r="K111" s="184" t="s">
        <v>227</v>
      </c>
      <c r="L111" s="42"/>
      <c r="M111" s="189" t="s">
        <v>19</v>
      </c>
      <c r="N111" s="190" t="s">
        <v>43</v>
      </c>
      <c r="O111" s="67"/>
      <c r="P111" s="191">
        <f>O111*H111</f>
        <v>0</v>
      </c>
      <c r="Q111" s="191">
        <v>2.3010222040000001</v>
      </c>
      <c r="R111" s="191">
        <f>Q111*H111</f>
        <v>41.966042956552002</v>
      </c>
      <c r="S111" s="191">
        <v>0</v>
      </c>
      <c r="T111" s="192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3" t="s">
        <v>228</v>
      </c>
      <c r="AT111" s="193" t="s">
        <v>223</v>
      </c>
      <c r="AU111" s="193" t="s">
        <v>82</v>
      </c>
      <c r="AY111" s="20" t="s">
        <v>221</v>
      </c>
      <c r="BE111" s="194">
        <f>IF(N111="základní",J111,0)</f>
        <v>0</v>
      </c>
      <c r="BF111" s="194">
        <f>IF(N111="snížená",J111,0)</f>
        <v>0</v>
      </c>
      <c r="BG111" s="194">
        <f>IF(N111="zákl. přenesená",J111,0)</f>
        <v>0</v>
      </c>
      <c r="BH111" s="194">
        <f>IF(N111="sníž. přenesená",J111,0)</f>
        <v>0</v>
      </c>
      <c r="BI111" s="194">
        <f>IF(N111="nulová",J111,0)</f>
        <v>0</v>
      </c>
      <c r="BJ111" s="20" t="s">
        <v>80</v>
      </c>
      <c r="BK111" s="194">
        <f>ROUND(I111*H111,2)</f>
        <v>0</v>
      </c>
      <c r="BL111" s="20" t="s">
        <v>228</v>
      </c>
      <c r="BM111" s="193" t="s">
        <v>1938</v>
      </c>
    </row>
    <row r="112" spans="1:65" s="2" customFormat="1" ht="19.5">
      <c r="A112" s="37"/>
      <c r="B112" s="38"/>
      <c r="C112" s="39"/>
      <c r="D112" s="195" t="s">
        <v>230</v>
      </c>
      <c r="E112" s="39"/>
      <c r="F112" s="196" t="s">
        <v>1939</v>
      </c>
      <c r="G112" s="39"/>
      <c r="H112" s="39"/>
      <c r="I112" s="197"/>
      <c r="J112" s="39"/>
      <c r="K112" s="39"/>
      <c r="L112" s="42"/>
      <c r="M112" s="198"/>
      <c r="N112" s="199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230</v>
      </c>
      <c r="AU112" s="20" t="s">
        <v>82</v>
      </c>
    </row>
    <row r="113" spans="1:65" s="2" customFormat="1">
      <c r="A113" s="37"/>
      <c r="B113" s="38"/>
      <c r="C113" s="39"/>
      <c r="D113" s="200" t="s">
        <v>232</v>
      </c>
      <c r="E113" s="39"/>
      <c r="F113" s="201" t="s">
        <v>1940</v>
      </c>
      <c r="G113" s="39"/>
      <c r="H113" s="39"/>
      <c r="I113" s="197"/>
      <c r="J113" s="39"/>
      <c r="K113" s="39"/>
      <c r="L113" s="42"/>
      <c r="M113" s="198"/>
      <c r="N113" s="199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232</v>
      </c>
      <c r="AU113" s="20" t="s">
        <v>82</v>
      </c>
    </row>
    <row r="114" spans="1:65" s="14" customFormat="1">
      <c r="B114" s="213"/>
      <c r="C114" s="214"/>
      <c r="D114" s="195" t="s">
        <v>234</v>
      </c>
      <c r="E114" s="215" t="s">
        <v>19</v>
      </c>
      <c r="F114" s="216" t="s">
        <v>1941</v>
      </c>
      <c r="G114" s="214"/>
      <c r="H114" s="215" t="s">
        <v>19</v>
      </c>
      <c r="I114" s="217"/>
      <c r="J114" s="214"/>
      <c r="K114" s="214"/>
      <c r="L114" s="218"/>
      <c r="M114" s="219"/>
      <c r="N114" s="220"/>
      <c r="O114" s="220"/>
      <c r="P114" s="220"/>
      <c r="Q114" s="220"/>
      <c r="R114" s="220"/>
      <c r="S114" s="220"/>
      <c r="T114" s="221"/>
      <c r="AT114" s="222" t="s">
        <v>234</v>
      </c>
      <c r="AU114" s="222" t="s">
        <v>82</v>
      </c>
      <c r="AV114" s="14" t="s">
        <v>80</v>
      </c>
      <c r="AW114" s="14" t="s">
        <v>33</v>
      </c>
      <c r="AX114" s="14" t="s">
        <v>72</v>
      </c>
      <c r="AY114" s="222" t="s">
        <v>221</v>
      </c>
    </row>
    <row r="115" spans="1:65" s="13" customFormat="1">
      <c r="B115" s="202"/>
      <c r="C115" s="203"/>
      <c r="D115" s="195" t="s">
        <v>234</v>
      </c>
      <c r="E115" s="204" t="s">
        <v>19</v>
      </c>
      <c r="F115" s="205" t="s">
        <v>1942</v>
      </c>
      <c r="G115" s="203"/>
      <c r="H115" s="206">
        <v>17.026</v>
      </c>
      <c r="I115" s="207"/>
      <c r="J115" s="203"/>
      <c r="K115" s="203"/>
      <c r="L115" s="208"/>
      <c r="M115" s="209"/>
      <c r="N115" s="210"/>
      <c r="O115" s="210"/>
      <c r="P115" s="210"/>
      <c r="Q115" s="210"/>
      <c r="R115" s="210"/>
      <c r="S115" s="210"/>
      <c r="T115" s="211"/>
      <c r="AT115" s="212" t="s">
        <v>234</v>
      </c>
      <c r="AU115" s="212" t="s">
        <v>82</v>
      </c>
      <c r="AV115" s="13" t="s">
        <v>82</v>
      </c>
      <c r="AW115" s="13" t="s">
        <v>33</v>
      </c>
      <c r="AX115" s="13" t="s">
        <v>72</v>
      </c>
      <c r="AY115" s="212" t="s">
        <v>221</v>
      </c>
    </row>
    <row r="116" spans="1:65" s="14" customFormat="1">
      <c r="B116" s="213"/>
      <c r="C116" s="214"/>
      <c r="D116" s="195" t="s">
        <v>234</v>
      </c>
      <c r="E116" s="215" t="s">
        <v>19</v>
      </c>
      <c r="F116" s="216" t="s">
        <v>1943</v>
      </c>
      <c r="G116" s="214"/>
      <c r="H116" s="215" t="s">
        <v>19</v>
      </c>
      <c r="I116" s="217"/>
      <c r="J116" s="214"/>
      <c r="K116" s="214"/>
      <c r="L116" s="218"/>
      <c r="M116" s="219"/>
      <c r="N116" s="220"/>
      <c r="O116" s="220"/>
      <c r="P116" s="220"/>
      <c r="Q116" s="220"/>
      <c r="R116" s="220"/>
      <c r="S116" s="220"/>
      <c r="T116" s="221"/>
      <c r="AT116" s="222" t="s">
        <v>234</v>
      </c>
      <c r="AU116" s="222" t="s">
        <v>82</v>
      </c>
      <c r="AV116" s="14" t="s">
        <v>80</v>
      </c>
      <c r="AW116" s="14" t="s">
        <v>33</v>
      </c>
      <c r="AX116" s="14" t="s">
        <v>72</v>
      </c>
      <c r="AY116" s="222" t="s">
        <v>221</v>
      </c>
    </row>
    <row r="117" spans="1:65" s="13" customFormat="1">
      <c r="B117" s="202"/>
      <c r="C117" s="203"/>
      <c r="D117" s="195" t="s">
        <v>234</v>
      </c>
      <c r="E117" s="204" t="s">
        <v>19</v>
      </c>
      <c r="F117" s="205" t="s">
        <v>1944</v>
      </c>
      <c r="G117" s="203"/>
      <c r="H117" s="206">
        <v>1.212</v>
      </c>
      <c r="I117" s="207"/>
      <c r="J117" s="203"/>
      <c r="K117" s="203"/>
      <c r="L117" s="208"/>
      <c r="M117" s="209"/>
      <c r="N117" s="210"/>
      <c r="O117" s="210"/>
      <c r="P117" s="210"/>
      <c r="Q117" s="210"/>
      <c r="R117" s="210"/>
      <c r="S117" s="210"/>
      <c r="T117" s="211"/>
      <c r="AT117" s="212" t="s">
        <v>234</v>
      </c>
      <c r="AU117" s="212" t="s">
        <v>82</v>
      </c>
      <c r="AV117" s="13" t="s">
        <v>82</v>
      </c>
      <c r="AW117" s="13" t="s">
        <v>33</v>
      </c>
      <c r="AX117" s="13" t="s">
        <v>72</v>
      </c>
      <c r="AY117" s="212" t="s">
        <v>221</v>
      </c>
    </row>
    <row r="118" spans="1:65" s="15" customFormat="1">
      <c r="B118" s="223"/>
      <c r="C118" s="224"/>
      <c r="D118" s="195" t="s">
        <v>234</v>
      </c>
      <c r="E118" s="225" t="s">
        <v>19</v>
      </c>
      <c r="F118" s="226" t="s">
        <v>243</v>
      </c>
      <c r="G118" s="224"/>
      <c r="H118" s="227">
        <v>18.238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AT118" s="233" t="s">
        <v>234</v>
      </c>
      <c r="AU118" s="233" t="s">
        <v>82</v>
      </c>
      <c r="AV118" s="15" t="s">
        <v>228</v>
      </c>
      <c r="AW118" s="15" t="s">
        <v>33</v>
      </c>
      <c r="AX118" s="15" t="s">
        <v>80</v>
      </c>
      <c r="AY118" s="233" t="s">
        <v>221</v>
      </c>
    </row>
    <row r="119" spans="1:65" s="2" customFormat="1" ht="33" customHeight="1">
      <c r="A119" s="37"/>
      <c r="B119" s="38"/>
      <c r="C119" s="182" t="s">
        <v>264</v>
      </c>
      <c r="D119" s="182" t="s">
        <v>223</v>
      </c>
      <c r="E119" s="183" t="s">
        <v>1945</v>
      </c>
      <c r="F119" s="184" t="s">
        <v>1946</v>
      </c>
      <c r="G119" s="185" t="s">
        <v>226</v>
      </c>
      <c r="H119" s="186">
        <v>11.007</v>
      </c>
      <c r="I119" s="187"/>
      <c r="J119" s="188">
        <f>ROUND(I119*H119,2)</f>
        <v>0</v>
      </c>
      <c r="K119" s="184" t="s">
        <v>227</v>
      </c>
      <c r="L119" s="42"/>
      <c r="M119" s="189" t="s">
        <v>19</v>
      </c>
      <c r="N119" s="190" t="s">
        <v>43</v>
      </c>
      <c r="O119" s="67"/>
      <c r="P119" s="191">
        <f>O119*H119</f>
        <v>0</v>
      </c>
      <c r="Q119" s="191">
        <v>0.51808940000000003</v>
      </c>
      <c r="R119" s="191">
        <f>Q119*H119</f>
        <v>5.7026100258000003</v>
      </c>
      <c r="S119" s="191">
        <v>0</v>
      </c>
      <c r="T119" s="192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3" t="s">
        <v>228</v>
      </c>
      <c r="AT119" s="193" t="s">
        <v>223</v>
      </c>
      <c r="AU119" s="193" t="s">
        <v>82</v>
      </c>
      <c r="AY119" s="20" t="s">
        <v>221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20" t="s">
        <v>80</v>
      </c>
      <c r="BK119" s="194">
        <f>ROUND(I119*H119,2)</f>
        <v>0</v>
      </c>
      <c r="BL119" s="20" t="s">
        <v>228</v>
      </c>
      <c r="BM119" s="193" t="s">
        <v>1947</v>
      </c>
    </row>
    <row r="120" spans="1:65" s="2" customFormat="1" ht="29.25">
      <c r="A120" s="37"/>
      <c r="B120" s="38"/>
      <c r="C120" s="39"/>
      <c r="D120" s="195" t="s">
        <v>230</v>
      </c>
      <c r="E120" s="39"/>
      <c r="F120" s="196" t="s">
        <v>1948</v>
      </c>
      <c r="G120" s="39"/>
      <c r="H120" s="39"/>
      <c r="I120" s="197"/>
      <c r="J120" s="39"/>
      <c r="K120" s="39"/>
      <c r="L120" s="42"/>
      <c r="M120" s="198"/>
      <c r="N120" s="199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230</v>
      </c>
      <c r="AU120" s="20" t="s">
        <v>82</v>
      </c>
    </row>
    <row r="121" spans="1:65" s="2" customFormat="1">
      <c r="A121" s="37"/>
      <c r="B121" s="38"/>
      <c r="C121" s="39"/>
      <c r="D121" s="200" t="s">
        <v>232</v>
      </c>
      <c r="E121" s="39"/>
      <c r="F121" s="201" t="s">
        <v>1949</v>
      </c>
      <c r="G121" s="39"/>
      <c r="H121" s="39"/>
      <c r="I121" s="197"/>
      <c r="J121" s="39"/>
      <c r="K121" s="39"/>
      <c r="L121" s="42"/>
      <c r="M121" s="198"/>
      <c r="N121" s="199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232</v>
      </c>
      <c r="AU121" s="20" t="s">
        <v>82</v>
      </c>
    </row>
    <row r="122" spans="1:65" s="14" customFormat="1">
      <c r="B122" s="213"/>
      <c r="C122" s="214"/>
      <c r="D122" s="195" t="s">
        <v>234</v>
      </c>
      <c r="E122" s="215" t="s">
        <v>19</v>
      </c>
      <c r="F122" s="216" t="s">
        <v>1950</v>
      </c>
      <c r="G122" s="214"/>
      <c r="H122" s="215" t="s">
        <v>19</v>
      </c>
      <c r="I122" s="217"/>
      <c r="J122" s="214"/>
      <c r="K122" s="214"/>
      <c r="L122" s="218"/>
      <c r="M122" s="219"/>
      <c r="N122" s="220"/>
      <c r="O122" s="220"/>
      <c r="P122" s="220"/>
      <c r="Q122" s="220"/>
      <c r="R122" s="220"/>
      <c r="S122" s="220"/>
      <c r="T122" s="221"/>
      <c r="AT122" s="222" t="s">
        <v>234</v>
      </c>
      <c r="AU122" s="222" t="s">
        <v>82</v>
      </c>
      <c r="AV122" s="14" t="s">
        <v>80</v>
      </c>
      <c r="AW122" s="14" t="s">
        <v>33</v>
      </c>
      <c r="AX122" s="14" t="s">
        <v>72</v>
      </c>
      <c r="AY122" s="222" t="s">
        <v>221</v>
      </c>
    </row>
    <row r="123" spans="1:65" s="13" customFormat="1">
      <c r="B123" s="202"/>
      <c r="C123" s="203"/>
      <c r="D123" s="195" t="s">
        <v>234</v>
      </c>
      <c r="E123" s="204" t="s">
        <v>19</v>
      </c>
      <c r="F123" s="205" t="s">
        <v>1951</v>
      </c>
      <c r="G123" s="203"/>
      <c r="H123" s="206">
        <v>3.173</v>
      </c>
      <c r="I123" s="207"/>
      <c r="J123" s="203"/>
      <c r="K123" s="203"/>
      <c r="L123" s="208"/>
      <c r="M123" s="209"/>
      <c r="N123" s="210"/>
      <c r="O123" s="210"/>
      <c r="P123" s="210"/>
      <c r="Q123" s="210"/>
      <c r="R123" s="210"/>
      <c r="S123" s="210"/>
      <c r="T123" s="211"/>
      <c r="AT123" s="212" t="s">
        <v>234</v>
      </c>
      <c r="AU123" s="212" t="s">
        <v>82</v>
      </c>
      <c r="AV123" s="13" t="s">
        <v>82</v>
      </c>
      <c r="AW123" s="13" t="s">
        <v>33</v>
      </c>
      <c r="AX123" s="13" t="s">
        <v>72</v>
      </c>
      <c r="AY123" s="212" t="s">
        <v>221</v>
      </c>
    </row>
    <row r="124" spans="1:65" s="13" customFormat="1">
      <c r="B124" s="202"/>
      <c r="C124" s="203"/>
      <c r="D124" s="195" t="s">
        <v>234</v>
      </c>
      <c r="E124" s="204" t="s">
        <v>19</v>
      </c>
      <c r="F124" s="205" t="s">
        <v>1952</v>
      </c>
      <c r="G124" s="203"/>
      <c r="H124" s="206">
        <v>2.1150000000000002</v>
      </c>
      <c r="I124" s="207"/>
      <c r="J124" s="203"/>
      <c r="K124" s="203"/>
      <c r="L124" s="208"/>
      <c r="M124" s="209"/>
      <c r="N124" s="210"/>
      <c r="O124" s="210"/>
      <c r="P124" s="210"/>
      <c r="Q124" s="210"/>
      <c r="R124" s="210"/>
      <c r="S124" s="210"/>
      <c r="T124" s="211"/>
      <c r="AT124" s="212" t="s">
        <v>234</v>
      </c>
      <c r="AU124" s="212" t="s">
        <v>82</v>
      </c>
      <c r="AV124" s="13" t="s">
        <v>82</v>
      </c>
      <c r="AW124" s="13" t="s">
        <v>33</v>
      </c>
      <c r="AX124" s="13" t="s">
        <v>72</v>
      </c>
      <c r="AY124" s="212" t="s">
        <v>221</v>
      </c>
    </row>
    <row r="125" spans="1:65" s="13" customFormat="1">
      <c r="B125" s="202"/>
      <c r="C125" s="203"/>
      <c r="D125" s="195" t="s">
        <v>234</v>
      </c>
      <c r="E125" s="204" t="s">
        <v>19</v>
      </c>
      <c r="F125" s="205" t="s">
        <v>1953</v>
      </c>
      <c r="G125" s="203"/>
      <c r="H125" s="206">
        <v>5.7190000000000003</v>
      </c>
      <c r="I125" s="207"/>
      <c r="J125" s="203"/>
      <c r="K125" s="203"/>
      <c r="L125" s="208"/>
      <c r="M125" s="209"/>
      <c r="N125" s="210"/>
      <c r="O125" s="210"/>
      <c r="P125" s="210"/>
      <c r="Q125" s="210"/>
      <c r="R125" s="210"/>
      <c r="S125" s="210"/>
      <c r="T125" s="211"/>
      <c r="AT125" s="212" t="s">
        <v>234</v>
      </c>
      <c r="AU125" s="212" t="s">
        <v>82</v>
      </c>
      <c r="AV125" s="13" t="s">
        <v>82</v>
      </c>
      <c r="AW125" s="13" t="s">
        <v>33</v>
      </c>
      <c r="AX125" s="13" t="s">
        <v>72</v>
      </c>
      <c r="AY125" s="212" t="s">
        <v>221</v>
      </c>
    </row>
    <row r="126" spans="1:65" s="15" customFormat="1">
      <c r="B126" s="223"/>
      <c r="C126" s="224"/>
      <c r="D126" s="195" t="s">
        <v>234</v>
      </c>
      <c r="E126" s="225" t="s">
        <v>19</v>
      </c>
      <c r="F126" s="226" t="s">
        <v>243</v>
      </c>
      <c r="G126" s="224"/>
      <c r="H126" s="227">
        <v>11.007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AT126" s="233" t="s">
        <v>234</v>
      </c>
      <c r="AU126" s="233" t="s">
        <v>82</v>
      </c>
      <c r="AV126" s="15" t="s">
        <v>228</v>
      </c>
      <c r="AW126" s="15" t="s">
        <v>33</v>
      </c>
      <c r="AX126" s="15" t="s">
        <v>80</v>
      </c>
      <c r="AY126" s="233" t="s">
        <v>221</v>
      </c>
    </row>
    <row r="127" spans="1:65" s="2" customFormat="1" ht="33" customHeight="1">
      <c r="A127" s="37"/>
      <c r="B127" s="38"/>
      <c r="C127" s="182" t="s">
        <v>272</v>
      </c>
      <c r="D127" s="182" t="s">
        <v>223</v>
      </c>
      <c r="E127" s="183" t="s">
        <v>1954</v>
      </c>
      <c r="F127" s="184" t="s">
        <v>1955</v>
      </c>
      <c r="G127" s="185" t="s">
        <v>226</v>
      </c>
      <c r="H127" s="186">
        <v>26.25</v>
      </c>
      <c r="I127" s="187"/>
      <c r="J127" s="188">
        <f>ROUND(I127*H127,2)</f>
        <v>0</v>
      </c>
      <c r="K127" s="184" t="s">
        <v>227</v>
      </c>
      <c r="L127" s="42"/>
      <c r="M127" s="189" t="s">
        <v>19</v>
      </c>
      <c r="N127" s="190" t="s">
        <v>43</v>
      </c>
      <c r="O127" s="67"/>
      <c r="P127" s="191">
        <f>O127*H127</f>
        <v>0</v>
      </c>
      <c r="Q127" s="191">
        <v>0.69346604000000001</v>
      </c>
      <c r="R127" s="191">
        <f>Q127*H127</f>
        <v>18.203483550000001</v>
      </c>
      <c r="S127" s="191">
        <v>0</v>
      </c>
      <c r="T127" s="192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3" t="s">
        <v>228</v>
      </c>
      <c r="AT127" s="193" t="s">
        <v>223</v>
      </c>
      <c r="AU127" s="193" t="s">
        <v>82</v>
      </c>
      <c r="AY127" s="20" t="s">
        <v>221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20" t="s">
        <v>80</v>
      </c>
      <c r="BK127" s="194">
        <f>ROUND(I127*H127,2)</f>
        <v>0</v>
      </c>
      <c r="BL127" s="20" t="s">
        <v>228</v>
      </c>
      <c r="BM127" s="193" t="s">
        <v>1956</v>
      </c>
    </row>
    <row r="128" spans="1:65" s="2" customFormat="1" ht="29.25">
      <c r="A128" s="37"/>
      <c r="B128" s="38"/>
      <c r="C128" s="39"/>
      <c r="D128" s="195" t="s">
        <v>230</v>
      </c>
      <c r="E128" s="39"/>
      <c r="F128" s="196" t="s">
        <v>1957</v>
      </c>
      <c r="G128" s="39"/>
      <c r="H128" s="39"/>
      <c r="I128" s="197"/>
      <c r="J128" s="39"/>
      <c r="K128" s="39"/>
      <c r="L128" s="42"/>
      <c r="M128" s="198"/>
      <c r="N128" s="199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230</v>
      </c>
      <c r="AU128" s="20" t="s">
        <v>82</v>
      </c>
    </row>
    <row r="129" spans="1:65" s="2" customFormat="1">
      <c r="A129" s="37"/>
      <c r="B129" s="38"/>
      <c r="C129" s="39"/>
      <c r="D129" s="200" t="s">
        <v>232</v>
      </c>
      <c r="E129" s="39"/>
      <c r="F129" s="201" t="s">
        <v>1958</v>
      </c>
      <c r="G129" s="39"/>
      <c r="H129" s="39"/>
      <c r="I129" s="197"/>
      <c r="J129" s="39"/>
      <c r="K129" s="39"/>
      <c r="L129" s="42"/>
      <c r="M129" s="198"/>
      <c r="N129" s="199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232</v>
      </c>
      <c r="AU129" s="20" t="s">
        <v>82</v>
      </c>
    </row>
    <row r="130" spans="1:65" s="14" customFormat="1">
      <c r="B130" s="213"/>
      <c r="C130" s="214"/>
      <c r="D130" s="195" t="s">
        <v>234</v>
      </c>
      <c r="E130" s="215" t="s">
        <v>19</v>
      </c>
      <c r="F130" s="216" t="s">
        <v>1959</v>
      </c>
      <c r="G130" s="214"/>
      <c r="H130" s="215" t="s">
        <v>19</v>
      </c>
      <c r="I130" s="217"/>
      <c r="J130" s="214"/>
      <c r="K130" s="214"/>
      <c r="L130" s="218"/>
      <c r="M130" s="219"/>
      <c r="N130" s="220"/>
      <c r="O130" s="220"/>
      <c r="P130" s="220"/>
      <c r="Q130" s="220"/>
      <c r="R130" s="220"/>
      <c r="S130" s="220"/>
      <c r="T130" s="221"/>
      <c r="AT130" s="222" t="s">
        <v>234</v>
      </c>
      <c r="AU130" s="222" t="s">
        <v>82</v>
      </c>
      <c r="AV130" s="14" t="s">
        <v>80</v>
      </c>
      <c r="AW130" s="14" t="s">
        <v>33</v>
      </c>
      <c r="AX130" s="14" t="s">
        <v>72</v>
      </c>
      <c r="AY130" s="222" t="s">
        <v>221</v>
      </c>
    </row>
    <row r="131" spans="1:65" s="13" customFormat="1">
      <c r="B131" s="202"/>
      <c r="C131" s="203"/>
      <c r="D131" s="195" t="s">
        <v>234</v>
      </c>
      <c r="E131" s="204" t="s">
        <v>19</v>
      </c>
      <c r="F131" s="205" t="s">
        <v>1960</v>
      </c>
      <c r="G131" s="203"/>
      <c r="H131" s="206">
        <v>18.75</v>
      </c>
      <c r="I131" s="207"/>
      <c r="J131" s="203"/>
      <c r="K131" s="203"/>
      <c r="L131" s="208"/>
      <c r="M131" s="209"/>
      <c r="N131" s="210"/>
      <c r="O131" s="210"/>
      <c r="P131" s="210"/>
      <c r="Q131" s="210"/>
      <c r="R131" s="210"/>
      <c r="S131" s="210"/>
      <c r="T131" s="211"/>
      <c r="AT131" s="212" t="s">
        <v>234</v>
      </c>
      <c r="AU131" s="212" t="s">
        <v>82</v>
      </c>
      <c r="AV131" s="13" t="s">
        <v>82</v>
      </c>
      <c r="AW131" s="13" t="s">
        <v>33</v>
      </c>
      <c r="AX131" s="13" t="s">
        <v>72</v>
      </c>
      <c r="AY131" s="212" t="s">
        <v>221</v>
      </c>
    </row>
    <row r="132" spans="1:65" s="14" customFormat="1">
      <c r="B132" s="213"/>
      <c r="C132" s="214"/>
      <c r="D132" s="195" t="s">
        <v>234</v>
      </c>
      <c r="E132" s="215" t="s">
        <v>19</v>
      </c>
      <c r="F132" s="216" t="s">
        <v>1961</v>
      </c>
      <c r="G132" s="214"/>
      <c r="H132" s="215" t="s">
        <v>19</v>
      </c>
      <c r="I132" s="217"/>
      <c r="J132" s="214"/>
      <c r="K132" s="214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234</v>
      </c>
      <c r="AU132" s="222" t="s">
        <v>82</v>
      </c>
      <c r="AV132" s="14" t="s">
        <v>80</v>
      </c>
      <c r="AW132" s="14" t="s">
        <v>33</v>
      </c>
      <c r="AX132" s="14" t="s">
        <v>72</v>
      </c>
      <c r="AY132" s="222" t="s">
        <v>221</v>
      </c>
    </row>
    <row r="133" spans="1:65" s="13" customFormat="1">
      <c r="B133" s="202"/>
      <c r="C133" s="203"/>
      <c r="D133" s="195" t="s">
        <v>234</v>
      </c>
      <c r="E133" s="204" t="s">
        <v>19</v>
      </c>
      <c r="F133" s="205" t="s">
        <v>1962</v>
      </c>
      <c r="G133" s="203"/>
      <c r="H133" s="206">
        <v>7.5</v>
      </c>
      <c r="I133" s="207"/>
      <c r="J133" s="203"/>
      <c r="K133" s="203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234</v>
      </c>
      <c r="AU133" s="212" t="s">
        <v>82</v>
      </c>
      <c r="AV133" s="13" t="s">
        <v>82</v>
      </c>
      <c r="AW133" s="13" t="s">
        <v>33</v>
      </c>
      <c r="AX133" s="13" t="s">
        <v>72</v>
      </c>
      <c r="AY133" s="212" t="s">
        <v>221</v>
      </c>
    </row>
    <row r="134" spans="1:65" s="15" customFormat="1">
      <c r="B134" s="223"/>
      <c r="C134" s="224"/>
      <c r="D134" s="195" t="s">
        <v>234</v>
      </c>
      <c r="E134" s="225" t="s">
        <v>19</v>
      </c>
      <c r="F134" s="226" t="s">
        <v>243</v>
      </c>
      <c r="G134" s="224"/>
      <c r="H134" s="227">
        <v>26.25</v>
      </c>
      <c r="I134" s="228"/>
      <c r="J134" s="224"/>
      <c r="K134" s="224"/>
      <c r="L134" s="229"/>
      <c r="M134" s="230"/>
      <c r="N134" s="231"/>
      <c r="O134" s="231"/>
      <c r="P134" s="231"/>
      <c r="Q134" s="231"/>
      <c r="R134" s="231"/>
      <c r="S134" s="231"/>
      <c r="T134" s="232"/>
      <c r="AT134" s="233" t="s">
        <v>234</v>
      </c>
      <c r="AU134" s="233" t="s">
        <v>82</v>
      </c>
      <c r="AV134" s="15" t="s">
        <v>228</v>
      </c>
      <c r="AW134" s="15" t="s">
        <v>33</v>
      </c>
      <c r="AX134" s="15" t="s">
        <v>80</v>
      </c>
      <c r="AY134" s="233" t="s">
        <v>221</v>
      </c>
    </row>
    <row r="135" spans="1:65" s="2" customFormat="1" ht="33" customHeight="1">
      <c r="A135" s="37"/>
      <c r="B135" s="38"/>
      <c r="C135" s="182" t="s">
        <v>279</v>
      </c>
      <c r="D135" s="182" t="s">
        <v>223</v>
      </c>
      <c r="E135" s="183" t="s">
        <v>1963</v>
      </c>
      <c r="F135" s="184" t="s">
        <v>1964</v>
      </c>
      <c r="G135" s="185" t="s">
        <v>226</v>
      </c>
      <c r="H135" s="186">
        <v>56.25</v>
      </c>
      <c r="I135" s="187"/>
      <c r="J135" s="188">
        <f>ROUND(I135*H135,2)</f>
        <v>0</v>
      </c>
      <c r="K135" s="184" t="s">
        <v>227</v>
      </c>
      <c r="L135" s="42"/>
      <c r="M135" s="189" t="s">
        <v>19</v>
      </c>
      <c r="N135" s="190" t="s">
        <v>43</v>
      </c>
      <c r="O135" s="67"/>
      <c r="P135" s="191">
        <f>O135*H135</f>
        <v>0</v>
      </c>
      <c r="Q135" s="191">
        <v>0.96226029999999996</v>
      </c>
      <c r="R135" s="191">
        <f>Q135*H135</f>
        <v>54.127141875</v>
      </c>
      <c r="S135" s="191">
        <v>0</v>
      </c>
      <c r="T135" s="192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3" t="s">
        <v>228</v>
      </c>
      <c r="AT135" s="193" t="s">
        <v>223</v>
      </c>
      <c r="AU135" s="193" t="s">
        <v>82</v>
      </c>
      <c r="AY135" s="20" t="s">
        <v>221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20" t="s">
        <v>80</v>
      </c>
      <c r="BK135" s="194">
        <f>ROUND(I135*H135,2)</f>
        <v>0</v>
      </c>
      <c r="BL135" s="20" t="s">
        <v>228</v>
      </c>
      <c r="BM135" s="193" t="s">
        <v>1965</v>
      </c>
    </row>
    <row r="136" spans="1:65" s="2" customFormat="1" ht="29.25">
      <c r="A136" s="37"/>
      <c r="B136" s="38"/>
      <c r="C136" s="39"/>
      <c r="D136" s="195" t="s">
        <v>230</v>
      </c>
      <c r="E136" s="39"/>
      <c r="F136" s="196" t="s">
        <v>1966</v>
      </c>
      <c r="G136" s="39"/>
      <c r="H136" s="39"/>
      <c r="I136" s="197"/>
      <c r="J136" s="39"/>
      <c r="K136" s="39"/>
      <c r="L136" s="42"/>
      <c r="M136" s="198"/>
      <c r="N136" s="199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230</v>
      </c>
      <c r="AU136" s="20" t="s">
        <v>82</v>
      </c>
    </row>
    <row r="137" spans="1:65" s="2" customFormat="1">
      <c r="A137" s="37"/>
      <c r="B137" s="38"/>
      <c r="C137" s="39"/>
      <c r="D137" s="200" t="s">
        <v>232</v>
      </c>
      <c r="E137" s="39"/>
      <c r="F137" s="201" t="s">
        <v>1967</v>
      </c>
      <c r="G137" s="39"/>
      <c r="H137" s="39"/>
      <c r="I137" s="197"/>
      <c r="J137" s="39"/>
      <c r="K137" s="39"/>
      <c r="L137" s="42"/>
      <c r="M137" s="198"/>
      <c r="N137" s="199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232</v>
      </c>
      <c r="AU137" s="20" t="s">
        <v>82</v>
      </c>
    </row>
    <row r="138" spans="1:65" s="14" customFormat="1">
      <c r="B138" s="213"/>
      <c r="C138" s="214"/>
      <c r="D138" s="195" t="s">
        <v>234</v>
      </c>
      <c r="E138" s="215" t="s">
        <v>19</v>
      </c>
      <c r="F138" s="216" t="s">
        <v>1968</v>
      </c>
      <c r="G138" s="214"/>
      <c r="H138" s="215" t="s">
        <v>19</v>
      </c>
      <c r="I138" s="217"/>
      <c r="J138" s="214"/>
      <c r="K138" s="214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234</v>
      </c>
      <c r="AU138" s="222" t="s">
        <v>82</v>
      </c>
      <c r="AV138" s="14" t="s">
        <v>80</v>
      </c>
      <c r="AW138" s="14" t="s">
        <v>33</v>
      </c>
      <c r="AX138" s="14" t="s">
        <v>72</v>
      </c>
      <c r="AY138" s="222" t="s">
        <v>221</v>
      </c>
    </row>
    <row r="139" spans="1:65" s="13" customFormat="1">
      <c r="B139" s="202"/>
      <c r="C139" s="203"/>
      <c r="D139" s="195" t="s">
        <v>234</v>
      </c>
      <c r="E139" s="204" t="s">
        <v>19</v>
      </c>
      <c r="F139" s="205" t="s">
        <v>1969</v>
      </c>
      <c r="G139" s="203"/>
      <c r="H139" s="206">
        <v>26.25</v>
      </c>
      <c r="I139" s="207"/>
      <c r="J139" s="203"/>
      <c r="K139" s="203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234</v>
      </c>
      <c r="AU139" s="212" t="s">
        <v>82</v>
      </c>
      <c r="AV139" s="13" t="s">
        <v>82</v>
      </c>
      <c r="AW139" s="13" t="s">
        <v>33</v>
      </c>
      <c r="AX139" s="13" t="s">
        <v>72</v>
      </c>
      <c r="AY139" s="212" t="s">
        <v>221</v>
      </c>
    </row>
    <row r="140" spans="1:65" s="14" customFormat="1">
      <c r="B140" s="213"/>
      <c r="C140" s="214"/>
      <c r="D140" s="195" t="s">
        <v>234</v>
      </c>
      <c r="E140" s="215" t="s">
        <v>19</v>
      </c>
      <c r="F140" s="216" t="s">
        <v>1970</v>
      </c>
      <c r="G140" s="214"/>
      <c r="H140" s="215" t="s">
        <v>19</v>
      </c>
      <c r="I140" s="217"/>
      <c r="J140" s="214"/>
      <c r="K140" s="214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234</v>
      </c>
      <c r="AU140" s="222" t="s">
        <v>82</v>
      </c>
      <c r="AV140" s="14" t="s">
        <v>80</v>
      </c>
      <c r="AW140" s="14" t="s">
        <v>33</v>
      </c>
      <c r="AX140" s="14" t="s">
        <v>72</v>
      </c>
      <c r="AY140" s="222" t="s">
        <v>221</v>
      </c>
    </row>
    <row r="141" spans="1:65" s="13" customFormat="1">
      <c r="B141" s="202"/>
      <c r="C141" s="203"/>
      <c r="D141" s="195" t="s">
        <v>234</v>
      </c>
      <c r="E141" s="204" t="s">
        <v>19</v>
      </c>
      <c r="F141" s="205" t="s">
        <v>1971</v>
      </c>
      <c r="G141" s="203"/>
      <c r="H141" s="206">
        <v>30</v>
      </c>
      <c r="I141" s="207"/>
      <c r="J141" s="203"/>
      <c r="K141" s="203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234</v>
      </c>
      <c r="AU141" s="212" t="s">
        <v>82</v>
      </c>
      <c r="AV141" s="13" t="s">
        <v>82</v>
      </c>
      <c r="AW141" s="13" t="s">
        <v>33</v>
      </c>
      <c r="AX141" s="13" t="s">
        <v>72</v>
      </c>
      <c r="AY141" s="212" t="s">
        <v>221</v>
      </c>
    </row>
    <row r="142" spans="1:65" s="15" customFormat="1">
      <c r="B142" s="223"/>
      <c r="C142" s="224"/>
      <c r="D142" s="195" t="s">
        <v>234</v>
      </c>
      <c r="E142" s="225" t="s">
        <v>19</v>
      </c>
      <c r="F142" s="226" t="s">
        <v>243</v>
      </c>
      <c r="G142" s="224"/>
      <c r="H142" s="227">
        <v>56.25</v>
      </c>
      <c r="I142" s="228"/>
      <c r="J142" s="224"/>
      <c r="K142" s="224"/>
      <c r="L142" s="229"/>
      <c r="M142" s="230"/>
      <c r="N142" s="231"/>
      <c r="O142" s="231"/>
      <c r="P142" s="231"/>
      <c r="Q142" s="231"/>
      <c r="R142" s="231"/>
      <c r="S142" s="231"/>
      <c r="T142" s="232"/>
      <c r="AT142" s="233" t="s">
        <v>234</v>
      </c>
      <c r="AU142" s="233" t="s">
        <v>82</v>
      </c>
      <c r="AV142" s="15" t="s">
        <v>228</v>
      </c>
      <c r="AW142" s="15" t="s">
        <v>33</v>
      </c>
      <c r="AX142" s="15" t="s">
        <v>80</v>
      </c>
      <c r="AY142" s="233" t="s">
        <v>221</v>
      </c>
    </row>
    <row r="143" spans="1:65" s="2" customFormat="1" ht="21.75" customHeight="1">
      <c r="A143" s="37"/>
      <c r="B143" s="38"/>
      <c r="C143" s="182" t="s">
        <v>286</v>
      </c>
      <c r="D143" s="182" t="s">
        <v>223</v>
      </c>
      <c r="E143" s="183" t="s">
        <v>1972</v>
      </c>
      <c r="F143" s="184" t="s">
        <v>1973</v>
      </c>
      <c r="G143" s="185" t="s">
        <v>267</v>
      </c>
      <c r="H143" s="186">
        <v>2.4510000000000001</v>
      </c>
      <c r="I143" s="187"/>
      <c r="J143" s="188">
        <f>ROUND(I143*H143,2)</f>
        <v>0</v>
      </c>
      <c r="K143" s="184" t="s">
        <v>227</v>
      </c>
      <c r="L143" s="42"/>
      <c r="M143" s="189" t="s">
        <v>19</v>
      </c>
      <c r="N143" s="190" t="s">
        <v>43</v>
      </c>
      <c r="O143" s="67"/>
      <c r="P143" s="191">
        <f>O143*H143</f>
        <v>0</v>
      </c>
      <c r="Q143" s="191">
        <v>1.0606207999999999</v>
      </c>
      <c r="R143" s="191">
        <f>Q143*H143</f>
        <v>2.5995815807999998</v>
      </c>
      <c r="S143" s="191">
        <v>0</v>
      </c>
      <c r="T143" s="19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3" t="s">
        <v>228</v>
      </c>
      <c r="AT143" s="193" t="s">
        <v>223</v>
      </c>
      <c r="AU143" s="193" t="s">
        <v>82</v>
      </c>
      <c r="AY143" s="20" t="s">
        <v>221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20" t="s">
        <v>80</v>
      </c>
      <c r="BK143" s="194">
        <f>ROUND(I143*H143,2)</f>
        <v>0</v>
      </c>
      <c r="BL143" s="20" t="s">
        <v>228</v>
      </c>
      <c r="BM143" s="193" t="s">
        <v>1974</v>
      </c>
    </row>
    <row r="144" spans="1:65" s="2" customFormat="1">
      <c r="A144" s="37"/>
      <c r="B144" s="38"/>
      <c r="C144" s="39"/>
      <c r="D144" s="195" t="s">
        <v>230</v>
      </c>
      <c r="E144" s="39"/>
      <c r="F144" s="196" t="s">
        <v>1975</v>
      </c>
      <c r="G144" s="39"/>
      <c r="H144" s="39"/>
      <c r="I144" s="197"/>
      <c r="J144" s="39"/>
      <c r="K144" s="39"/>
      <c r="L144" s="42"/>
      <c r="M144" s="198"/>
      <c r="N144" s="199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230</v>
      </c>
      <c r="AU144" s="20" t="s">
        <v>82</v>
      </c>
    </row>
    <row r="145" spans="1:65" s="2" customFormat="1">
      <c r="A145" s="37"/>
      <c r="B145" s="38"/>
      <c r="C145" s="39"/>
      <c r="D145" s="200" t="s">
        <v>232</v>
      </c>
      <c r="E145" s="39"/>
      <c r="F145" s="201" t="s">
        <v>1976</v>
      </c>
      <c r="G145" s="39"/>
      <c r="H145" s="39"/>
      <c r="I145" s="197"/>
      <c r="J145" s="39"/>
      <c r="K145" s="39"/>
      <c r="L145" s="42"/>
      <c r="M145" s="198"/>
      <c r="N145" s="199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232</v>
      </c>
      <c r="AU145" s="20" t="s">
        <v>82</v>
      </c>
    </row>
    <row r="146" spans="1:65" s="14" customFormat="1">
      <c r="B146" s="213"/>
      <c r="C146" s="214"/>
      <c r="D146" s="195" t="s">
        <v>234</v>
      </c>
      <c r="E146" s="215" t="s">
        <v>19</v>
      </c>
      <c r="F146" s="216" t="s">
        <v>1916</v>
      </c>
      <c r="G146" s="214"/>
      <c r="H146" s="215" t="s">
        <v>19</v>
      </c>
      <c r="I146" s="217"/>
      <c r="J146" s="214"/>
      <c r="K146" s="214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234</v>
      </c>
      <c r="AU146" s="222" t="s">
        <v>82</v>
      </c>
      <c r="AV146" s="14" t="s">
        <v>80</v>
      </c>
      <c r="AW146" s="14" t="s">
        <v>33</v>
      </c>
      <c r="AX146" s="14" t="s">
        <v>72</v>
      </c>
      <c r="AY146" s="222" t="s">
        <v>221</v>
      </c>
    </row>
    <row r="147" spans="1:65" s="14" customFormat="1">
      <c r="B147" s="213"/>
      <c r="C147" s="214"/>
      <c r="D147" s="195" t="s">
        <v>234</v>
      </c>
      <c r="E147" s="215" t="s">
        <v>19</v>
      </c>
      <c r="F147" s="216" t="s">
        <v>1977</v>
      </c>
      <c r="G147" s="214"/>
      <c r="H147" s="215" t="s">
        <v>19</v>
      </c>
      <c r="I147" s="217"/>
      <c r="J147" s="214"/>
      <c r="K147" s="214"/>
      <c r="L147" s="218"/>
      <c r="M147" s="219"/>
      <c r="N147" s="220"/>
      <c r="O147" s="220"/>
      <c r="P147" s="220"/>
      <c r="Q147" s="220"/>
      <c r="R147" s="220"/>
      <c r="S147" s="220"/>
      <c r="T147" s="221"/>
      <c r="AT147" s="222" t="s">
        <v>234</v>
      </c>
      <c r="AU147" s="222" t="s">
        <v>82</v>
      </c>
      <c r="AV147" s="14" t="s">
        <v>80</v>
      </c>
      <c r="AW147" s="14" t="s">
        <v>33</v>
      </c>
      <c r="AX147" s="14" t="s">
        <v>72</v>
      </c>
      <c r="AY147" s="222" t="s">
        <v>221</v>
      </c>
    </row>
    <row r="148" spans="1:65" s="13" customFormat="1">
      <c r="B148" s="202"/>
      <c r="C148" s="203"/>
      <c r="D148" s="195" t="s">
        <v>234</v>
      </c>
      <c r="E148" s="204" t="s">
        <v>19</v>
      </c>
      <c r="F148" s="205" t="s">
        <v>1978</v>
      </c>
      <c r="G148" s="203"/>
      <c r="H148" s="206">
        <v>1.8779999999999999</v>
      </c>
      <c r="I148" s="207"/>
      <c r="J148" s="203"/>
      <c r="K148" s="203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234</v>
      </c>
      <c r="AU148" s="212" t="s">
        <v>82</v>
      </c>
      <c r="AV148" s="13" t="s">
        <v>82</v>
      </c>
      <c r="AW148" s="13" t="s">
        <v>33</v>
      </c>
      <c r="AX148" s="13" t="s">
        <v>72</v>
      </c>
      <c r="AY148" s="212" t="s">
        <v>221</v>
      </c>
    </row>
    <row r="149" spans="1:65" s="14" customFormat="1">
      <c r="B149" s="213"/>
      <c r="C149" s="214"/>
      <c r="D149" s="195" t="s">
        <v>234</v>
      </c>
      <c r="E149" s="215" t="s">
        <v>19</v>
      </c>
      <c r="F149" s="216" t="s">
        <v>1950</v>
      </c>
      <c r="G149" s="214"/>
      <c r="H149" s="215" t="s">
        <v>19</v>
      </c>
      <c r="I149" s="217"/>
      <c r="J149" s="214"/>
      <c r="K149" s="214"/>
      <c r="L149" s="218"/>
      <c r="M149" s="219"/>
      <c r="N149" s="220"/>
      <c r="O149" s="220"/>
      <c r="P149" s="220"/>
      <c r="Q149" s="220"/>
      <c r="R149" s="220"/>
      <c r="S149" s="220"/>
      <c r="T149" s="221"/>
      <c r="AT149" s="222" t="s">
        <v>234</v>
      </c>
      <c r="AU149" s="222" t="s">
        <v>82</v>
      </c>
      <c r="AV149" s="14" t="s">
        <v>80</v>
      </c>
      <c r="AW149" s="14" t="s">
        <v>33</v>
      </c>
      <c r="AX149" s="14" t="s">
        <v>72</v>
      </c>
      <c r="AY149" s="222" t="s">
        <v>221</v>
      </c>
    </row>
    <row r="150" spans="1:65" s="13" customFormat="1">
      <c r="B150" s="202"/>
      <c r="C150" s="203"/>
      <c r="D150" s="195" t="s">
        <v>234</v>
      </c>
      <c r="E150" s="204" t="s">
        <v>19</v>
      </c>
      <c r="F150" s="205" t="s">
        <v>1979</v>
      </c>
      <c r="G150" s="203"/>
      <c r="H150" s="206">
        <v>0.253</v>
      </c>
      <c r="I150" s="207"/>
      <c r="J150" s="203"/>
      <c r="K150" s="203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234</v>
      </c>
      <c r="AU150" s="212" t="s">
        <v>82</v>
      </c>
      <c r="AV150" s="13" t="s">
        <v>82</v>
      </c>
      <c r="AW150" s="13" t="s">
        <v>33</v>
      </c>
      <c r="AX150" s="13" t="s">
        <v>72</v>
      </c>
      <c r="AY150" s="212" t="s">
        <v>221</v>
      </c>
    </row>
    <row r="151" spans="1:65" s="15" customFormat="1">
      <c r="B151" s="223"/>
      <c r="C151" s="224"/>
      <c r="D151" s="195" t="s">
        <v>234</v>
      </c>
      <c r="E151" s="225" t="s">
        <v>19</v>
      </c>
      <c r="F151" s="226" t="s">
        <v>243</v>
      </c>
      <c r="G151" s="224"/>
      <c r="H151" s="227">
        <v>2.1309999999999998</v>
      </c>
      <c r="I151" s="228"/>
      <c r="J151" s="224"/>
      <c r="K151" s="224"/>
      <c r="L151" s="229"/>
      <c r="M151" s="230"/>
      <c r="N151" s="231"/>
      <c r="O151" s="231"/>
      <c r="P151" s="231"/>
      <c r="Q151" s="231"/>
      <c r="R151" s="231"/>
      <c r="S151" s="231"/>
      <c r="T151" s="232"/>
      <c r="AT151" s="233" t="s">
        <v>234</v>
      </c>
      <c r="AU151" s="233" t="s">
        <v>82</v>
      </c>
      <c r="AV151" s="15" t="s">
        <v>228</v>
      </c>
      <c r="AW151" s="15" t="s">
        <v>33</v>
      </c>
      <c r="AX151" s="15" t="s">
        <v>80</v>
      </c>
      <c r="AY151" s="233" t="s">
        <v>221</v>
      </c>
    </row>
    <row r="152" spans="1:65" s="13" customFormat="1">
      <c r="B152" s="202"/>
      <c r="C152" s="203"/>
      <c r="D152" s="195" t="s">
        <v>234</v>
      </c>
      <c r="E152" s="203"/>
      <c r="F152" s="205" t="s">
        <v>1980</v>
      </c>
      <c r="G152" s="203"/>
      <c r="H152" s="206">
        <v>2.4510000000000001</v>
      </c>
      <c r="I152" s="207"/>
      <c r="J152" s="203"/>
      <c r="K152" s="203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234</v>
      </c>
      <c r="AU152" s="212" t="s">
        <v>82</v>
      </c>
      <c r="AV152" s="13" t="s">
        <v>82</v>
      </c>
      <c r="AW152" s="13" t="s">
        <v>4</v>
      </c>
      <c r="AX152" s="13" t="s">
        <v>80</v>
      </c>
      <c r="AY152" s="212" t="s">
        <v>221</v>
      </c>
    </row>
    <row r="153" spans="1:65" s="12" customFormat="1" ht="22.9" customHeight="1">
      <c r="B153" s="166"/>
      <c r="C153" s="167"/>
      <c r="D153" s="168" t="s">
        <v>71</v>
      </c>
      <c r="E153" s="180" t="s">
        <v>95</v>
      </c>
      <c r="F153" s="180" t="s">
        <v>315</v>
      </c>
      <c r="G153" s="167"/>
      <c r="H153" s="167"/>
      <c r="I153" s="170"/>
      <c r="J153" s="181">
        <f>BK153</f>
        <v>0</v>
      </c>
      <c r="K153" s="167"/>
      <c r="L153" s="172"/>
      <c r="M153" s="173"/>
      <c r="N153" s="174"/>
      <c r="O153" s="174"/>
      <c r="P153" s="175">
        <f>SUM(P154:P178)</f>
        <v>0</v>
      </c>
      <c r="Q153" s="174"/>
      <c r="R153" s="175">
        <f>SUM(R154:R178)</f>
        <v>14.083350230700001</v>
      </c>
      <c r="S153" s="174"/>
      <c r="T153" s="176">
        <f>SUM(T154:T178)</f>
        <v>0</v>
      </c>
      <c r="AR153" s="177" t="s">
        <v>80</v>
      </c>
      <c r="AT153" s="178" t="s">
        <v>71</v>
      </c>
      <c r="AU153" s="178" t="s">
        <v>80</v>
      </c>
      <c r="AY153" s="177" t="s">
        <v>221</v>
      </c>
      <c r="BK153" s="179">
        <f>SUM(BK154:BK178)</f>
        <v>0</v>
      </c>
    </row>
    <row r="154" spans="1:65" s="2" customFormat="1" ht="37.9" customHeight="1">
      <c r="A154" s="37"/>
      <c r="B154" s="38"/>
      <c r="C154" s="182" t="s">
        <v>294</v>
      </c>
      <c r="D154" s="182" t="s">
        <v>223</v>
      </c>
      <c r="E154" s="183" t="s">
        <v>1981</v>
      </c>
      <c r="F154" s="184" t="s">
        <v>1982</v>
      </c>
      <c r="G154" s="185" t="s">
        <v>226</v>
      </c>
      <c r="H154" s="186">
        <v>17.5</v>
      </c>
      <c r="I154" s="187"/>
      <c r="J154" s="188">
        <f>ROUND(I154*H154,2)</f>
        <v>0</v>
      </c>
      <c r="K154" s="184" t="s">
        <v>227</v>
      </c>
      <c r="L154" s="42"/>
      <c r="M154" s="189" t="s">
        <v>19</v>
      </c>
      <c r="N154" s="190" t="s">
        <v>43</v>
      </c>
      <c r="O154" s="67"/>
      <c r="P154" s="191">
        <f>O154*H154</f>
        <v>0</v>
      </c>
      <c r="Q154" s="191">
        <v>0.54960140000000002</v>
      </c>
      <c r="R154" s="191">
        <f>Q154*H154</f>
        <v>9.6180245000000006</v>
      </c>
      <c r="S154" s="191">
        <v>0</v>
      </c>
      <c r="T154" s="192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3" t="s">
        <v>228</v>
      </c>
      <c r="AT154" s="193" t="s">
        <v>223</v>
      </c>
      <c r="AU154" s="193" t="s">
        <v>82</v>
      </c>
      <c r="AY154" s="20" t="s">
        <v>221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20" t="s">
        <v>80</v>
      </c>
      <c r="BK154" s="194">
        <f>ROUND(I154*H154,2)</f>
        <v>0</v>
      </c>
      <c r="BL154" s="20" t="s">
        <v>228</v>
      </c>
      <c r="BM154" s="193" t="s">
        <v>1983</v>
      </c>
    </row>
    <row r="155" spans="1:65" s="2" customFormat="1" ht="29.25">
      <c r="A155" s="37"/>
      <c r="B155" s="38"/>
      <c r="C155" s="39"/>
      <c r="D155" s="195" t="s">
        <v>230</v>
      </c>
      <c r="E155" s="39"/>
      <c r="F155" s="196" t="s">
        <v>1984</v>
      </c>
      <c r="G155" s="39"/>
      <c r="H155" s="39"/>
      <c r="I155" s="197"/>
      <c r="J155" s="39"/>
      <c r="K155" s="39"/>
      <c r="L155" s="42"/>
      <c r="M155" s="198"/>
      <c r="N155" s="199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230</v>
      </c>
      <c r="AU155" s="20" t="s">
        <v>82</v>
      </c>
    </row>
    <row r="156" spans="1:65" s="2" customFormat="1">
      <c r="A156" s="37"/>
      <c r="B156" s="38"/>
      <c r="C156" s="39"/>
      <c r="D156" s="200" t="s">
        <v>232</v>
      </c>
      <c r="E156" s="39"/>
      <c r="F156" s="201" t="s">
        <v>1985</v>
      </c>
      <c r="G156" s="39"/>
      <c r="H156" s="39"/>
      <c r="I156" s="197"/>
      <c r="J156" s="39"/>
      <c r="K156" s="39"/>
      <c r="L156" s="42"/>
      <c r="M156" s="198"/>
      <c r="N156" s="199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232</v>
      </c>
      <c r="AU156" s="20" t="s">
        <v>82</v>
      </c>
    </row>
    <row r="157" spans="1:65" s="14" customFormat="1">
      <c r="B157" s="213"/>
      <c r="C157" s="214"/>
      <c r="D157" s="195" t="s">
        <v>234</v>
      </c>
      <c r="E157" s="215" t="s">
        <v>19</v>
      </c>
      <c r="F157" s="216" t="s">
        <v>1986</v>
      </c>
      <c r="G157" s="214"/>
      <c r="H157" s="215" t="s">
        <v>19</v>
      </c>
      <c r="I157" s="217"/>
      <c r="J157" s="214"/>
      <c r="K157" s="214"/>
      <c r="L157" s="218"/>
      <c r="M157" s="219"/>
      <c r="N157" s="220"/>
      <c r="O157" s="220"/>
      <c r="P157" s="220"/>
      <c r="Q157" s="220"/>
      <c r="R157" s="220"/>
      <c r="S157" s="220"/>
      <c r="T157" s="221"/>
      <c r="AT157" s="222" t="s">
        <v>234</v>
      </c>
      <c r="AU157" s="222" t="s">
        <v>82</v>
      </c>
      <c r="AV157" s="14" t="s">
        <v>80</v>
      </c>
      <c r="AW157" s="14" t="s">
        <v>33</v>
      </c>
      <c r="AX157" s="14" t="s">
        <v>72</v>
      </c>
      <c r="AY157" s="222" t="s">
        <v>221</v>
      </c>
    </row>
    <row r="158" spans="1:65" s="13" customFormat="1">
      <c r="B158" s="202"/>
      <c r="C158" s="203"/>
      <c r="D158" s="195" t="s">
        <v>234</v>
      </c>
      <c r="E158" s="204" t="s">
        <v>19</v>
      </c>
      <c r="F158" s="205" t="s">
        <v>1987</v>
      </c>
      <c r="G158" s="203"/>
      <c r="H158" s="206">
        <v>10.5</v>
      </c>
      <c r="I158" s="207"/>
      <c r="J158" s="203"/>
      <c r="K158" s="203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234</v>
      </c>
      <c r="AU158" s="212" t="s">
        <v>82</v>
      </c>
      <c r="AV158" s="13" t="s">
        <v>82</v>
      </c>
      <c r="AW158" s="13" t="s">
        <v>33</v>
      </c>
      <c r="AX158" s="13" t="s">
        <v>72</v>
      </c>
      <c r="AY158" s="212" t="s">
        <v>221</v>
      </c>
    </row>
    <row r="159" spans="1:65" s="14" customFormat="1">
      <c r="B159" s="213"/>
      <c r="C159" s="214"/>
      <c r="D159" s="195" t="s">
        <v>234</v>
      </c>
      <c r="E159" s="215" t="s">
        <v>19</v>
      </c>
      <c r="F159" s="216" t="s">
        <v>1988</v>
      </c>
      <c r="G159" s="214"/>
      <c r="H159" s="215" t="s">
        <v>19</v>
      </c>
      <c r="I159" s="217"/>
      <c r="J159" s="214"/>
      <c r="K159" s="214"/>
      <c r="L159" s="218"/>
      <c r="M159" s="219"/>
      <c r="N159" s="220"/>
      <c r="O159" s="220"/>
      <c r="P159" s="220"/>
      <c r="Q159" s="220"/>
      <c r="R159" s="220"/>
      <c r="S159" s="220"/>
      <c r="T159" s="221"/>
      <c r="AT159" s="222" t="s">
        <v>234</v>
      </c>
      <c r="AU159" s="222" t="s">
        <v>82</v>
      </c>
      <c r="AV159" s="14" t="s">
        <v>80</v>
      </c>
      <c r="AW159" s="14" t="s">
        <v>33</v>
      </c>
      <c r="AX159" s="14" t="s">
        <v>72</v>
      </c>
      <c r="AY159" s="222" t="s">
        <v>221</v>
      </c>
    </row>
    <row r="160" spans="1:65" s="13" customFormat="1">
      <c r="B160" s="202"/>
      <c r="C160" s="203"/>
      <c r="D160" s="195" t="s">
        <v>234</v>
      </c>
      <c r="E160" s="204" t="s">
        <v>19</v>
      </c>
      <c r="F160" s="205" t="s">
        <v>1989</v>
      </c>
      <c r="G160" s="203"/>
      <c r="H160" s="206">
        <v>7</v>
      </c>
      <c r="I160" s="207"/>
      <c r="J160" s="203"/>
      <c r="K160" s="203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234</v>
      </c>
      <c r="AU160" s="212" t="s">
        <v>82</v>
      </c>
      <c r="AV160" s="13" t="s">
        <v>82</v>
      </c>
      <c r="AW160" s="13" t="s">
        <v>33</v>
      </c>
      <c r="AX160" s="13" t="s">
        <v>72</v>
      </c>
      <c r="AY160" s="212" t="s">
        <v>221</v>
      </c>
    </row>
    <row r="161" spans="1:65" s="15" customFormat="1">
      <c r="B161" s="223"/>
      <c r="C161" s="224"/>
      <c r="D161" s="195" t="s">
        <v>234</v>
      </c>
      <c r="E161" s="225" t="s">
        <v>19</v>
      </c>
      <c r="F161" s="226" t="s">
        <v>243</v>
      </c>
      <c r="G161" s="224"/>
      <c r="H161" s="227">
        <v>17.5</v>
      </c>
      <c r="I161" s="228"/>
      <c r="J161" s="224"/>
      <c r="K161" s="224"/>
      <c r="L161" s="229"/>
      <c r="M161" s="230"/>
      <c r="N161" s="231"/>
      <c r="O161" s="231"/>
      <c r="P161" s="231"/>
      <c r="Q161" s="231"/>
      <c r="R161" s="231"/>
      <c r="S161" s="231"/>
      <c r="T161" s="232"/>
      <c r="AT161" s="233" t="s">
        <v>234</v>
      </c>
      <c r="AU161" s="233" t="s">
        <v>82</v>
      </c>
      <c r="AV161" s="15" t="s">
        <v>228</v>
      </c>
      <c r="AW161" s="15" t="s">
        <v>33</v>
      </c>
      <c r="AX161" s="15" t="s">
        <v>80</v>
      </c>
      <c r="AY161" s="233" t="s">
        <v>221</v>
      </c>
    </row>
    <row r="162" spans="1:65" s="2" customFormat="1" ht="21.75" customHeight="1">
      <c r="A162" s="37"/>
      <c r="B162" s="38"/>
      <c r="C162" s="182" t="s">
        <v>302</v>
      </c>
      <c r="D162" s="182" t="s">
        <v>223</v>
      </c>
      <c r="E162" s="183" t="s">
        <v>1990</v>
      </c>
      <c r="F162" s="184" t="s">
        <v>1991</v>
      </c>
      <c r="G162" s="185" t="s">
        <v>238</v>
      </c>
      <c r="H162" s="186">
        <v>1.869</v>
      </c>
      <c r="I162" s="187"/>
      <c r="J162" s="188">
        <f>ROUND(I162*H162,2)</f>
        <v>0</v>
      </c>
      <c r="K162" s="184" t="s">
        <v>227</v>
      </c>
      <c r="L162" s="42"/>
      <c r="M162" s="189" t="s">
        <v>19</v>
      </c>
      <c r="N162" s="190" t="s">
        <v>43</v>
      </c>
      <c r="O162" s="67"/>
      <c r="P162" s="191">
        <f>O162*H162</f>
        <v>0</v>
      </c>
      <c r="Q162" s="191">
        <v>2.1183171999999999</v>
      </c>
      <c r="R162" s="191">
        <f>Q162*H162</f>
        <v>3.9591348467999996</v>
      </c>
      <c r="S162" s="191">
        <v>0</v>
      </c>
      <c r="T162" s="192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3" t="s">
        <v>228</v>
      </c>
      <c r="AT162" s="193" t="s">
        <v>223</v>
      </c>
      <c r="AU162" s="193" t="s">
        <v>82</v>
      </c>
      <c r="AY162" s="20" t="s">
        <v>221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20" t="s">
        <v>80</v>
      </c>
      <c r="BK162" s="194">
        <f>ROUND(I162*H162,2)</f>
        <v>0</v>
      </c>
      <c r="BL162" s="20" t="s">
        <v>228</v>
      </c>
      <c r="BM162" s="193" t="s">
        <v>1992</v>
      </c>
    </row>
    <row r="163" spans="1:65" s="2" customFormat="1" ht="19.5">
      <c r="A163" s="37"/>
      <c r="B163" s="38"/>
      <c r="C163" s="39"/>
      <c r="D163" s="195" t="s">
        <v>230</v>
      </c>
      <c r="E163" s="39"/>
      <c r="F163" s="196" t="s">
        <v>1993</v>
      </c>
      <c r="G163" s="39"/>
      <c r="H163" s="39"/>
      <c r="I163" s="197"/>
      <c r="J163" s="39"/>
      <c r="K163" s="39"/>
      <c r="L163" s="42"/>
      <c r="M163" s="198"/>
      <c r="N163" s="199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230</v>
      </c>
      <c r="AU163" s="20" t="s">
        <v>82</v>
      </c>
    </row>
    <row r="164" spans="1:65" s="2" customFormat="1">
      <c r="A164" s="37"/>
      <c r="B164" s="38"/>
      <c r="C164" s="39"/>
      <c r="D164" s="200" t="s">
        <v>232</v>
      </c>
      <c r="E164" s="39"/>
      <c r="F164" s="201" t="s">
        <v>1994</v>
      </c>
      <c r="G164" s="39"/>
      <c r="H164" s="39"/>
      <c r="I164" s="197"/>
      <c r="J164" s="39"/>
      <c r="K164" s="39"/>
      <c r="L164" s="42"/>
      <c r="M164" s="198"/>
      <c r="N164" s="199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232</v>
      </c>
      <c r="AU164" s="20" t="s">
        <v>82</v>
      </c>
    </row>
    <row r="165" spans="1:65" s="14" customFormat="1">
      <c r="B165" s="213"/>
      <c r="C165" s="214"/>
      <c r="D165" s="195" t="s">
        <v>234</v>
      </c>
      <c r="E165" s="215" t="s">
        <v>19</v>
      </c>
      <c r="F165" s="216" t="s">
        <v>1916</v>
      </c>
      <c r="G165" s="214"/>
      <c r="H165" s="215" t="s">
        <v>19</v>
      </c>
      <c r="I165" s="217"/>
      <c r="J165" s="214"/>
      <c r="K165" s="214"/>
      <c r="L165" s="218"/>
      <c r="M165" s="219"/>
      <c r="N165" s="220"/>
      <c r="O165" s="220"/>
      <c r="P165" s="220"/>
      <c r="Q165" s="220"/>
      <c r="R165" s="220"/>
      <c r="S165" s="220"/>
      <c r="T165" s="221"/>
      <c r="AT165" s="222" t="s">
        <v>234</v>
      </c>
      <c r="AU165" s="222" t="s">
        <v>82</v>
      </c>
      <c r="AV165" s="14" t="s">
        <v>80</v>
      </c>
      <c r="AW165" s="14" t="s">
        <v>33</v>
      </c>
      <c r="AX165" s="14" t="s">
        <v>72</v>
      </c>
      <c r="AY165" s="222" t="s">
        <v>221</v>
      </c>
    </row>
    <row r="166" spans="1:65" s="14" customFormat="1">
      <c r="B166" s="213"/>
      <c r="C166" s="214"/>
      <c r="D166" s="195" t="s">
        <v>234</v>
      </c>
      <c r="E166" s="215" t="s">
        <v>19</v>
      </c>
      <c r="F166" s="216" t="s">
        <v>1995</v>
      </c>
      <c r="G166" s="214"/>
      <c r="H166" s="215" t="s">
        <v>19</v>
      </c>
      <c r="I166" s="217"/>
      <c r="J166" s="214"/>
      <c r="K166" s="214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234</v>
      </c>
      <c r="AU166" s="222" t="s">
        <v>82</v>
      </c>
      <c r="AV166" s="14" t="s">
        <v>80</v>
      </c>
      <c r="AW166" s="14" t="s">
        <v>33</v>
      </c>
      <c r="AX166" s="14" t="s">
        <v>72</v>
      </c>
      <c r="AY166" s="222" t="s">
        <v>221</v>
      </c>
    </row>
    <row r="167" spans="1:65" s="13" customFormat="1">
      <c r="B167" s="202"/>
      <c r="C167" s="203"/>
      <c r="D167" s="195" t="s">
        <v>234</v>
      </c>
      <c r="E167" s="204" t="s">
        <v>19</v>
      </c>
      <c r="F167" s="205" t="s">
        <v>1996</v>
      </c>
      <c r="G167" s="203"/>
      <c r="H167" s="206">
        <v>1.806</v>
      </c>
      <c r="I167" s="207"/>
      <c r="J167" s="203"/>
      <c r="K167" s="203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234</v>
      </c>
      <c r="AU167" s="212" t="s">
        <v>82</v>
      </c>
      <c r="AV167" s="13" t="s">
        <v>82</v>
      </c>
      <c r="AW167" s="13" t="s">
        <v>33</v>
      </c>
      <c r="AX167" s="13" t="s">
        <v>72</v>
      </c>
      <c r="AY167" s="212" t="s">
        <v>221</v>
      </c>
    </row>
    <row r="168" spans="1:65" s="14" customFormat="1">
      <c r="B168" s="213"/>
      <c r="C168" s="214"/>
      <c r="D168" s="195" t="s">
        <v>234</v>
      </c>
      <c r="E168" s="215" t="s">
        <v>19</v>
      </c>
      <c r="F168" s="216" t="s">
        <v>1997</v>
      </c>
      <c r="G168" s="214"/>
      <c r="H168" s="215" t="s">
        <v>19</v>
      </c>
      <c r="I168" s="217"/>
      <c r="J168" s="214"/>
      <c r="K168" s="214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234</v>
      </c>
      <c r="AU168" s="222" t="s">
        <v>82</v>
      </c>
      <c r="AV168" s="14" t="s">
        <v>80</v>
      </c>
      <c r="AW168" s="14" t="s">
        <v>33</v>
      </c>
      <c r="AX168" s="14" t="s">
        <v>72</v>
      </c>
      <c r="AY168" s="222" t="s">
        <v>221</v>
      </c>
    </row>
    <row r="169" spans="1:65" s="13" customFormat="1">
      <c r="B169" s="202"/>
      <c r="C169" s="203"/>
      <c r="D169" s="195" t="s">
        <v>234</v>
      </c>
      <c r="E169" s="204" t="s">
        <v>19</v>
      </c>
      <c r="F169" s="205" t="s">
        <v>1998</v>
      </c>
      <c r="G169" s="203"/>
      <c r="H169" s="206">
        <v>6.3E-2</v>
      </c>
      <c r="I169" s="207"/>
      <c r="J169" s="203"/>
      <c r="K169" s="203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234</v>
      </c>
      <c r="AU169" s="212" t="s">
        <v>82</v>
      </c>
      <c r="AV169" s="13" t="s">
        <v>82</v>
      </c>
      <c r="AW169" s="13" t="s">
        <v>33</v>
      </c>
      <c r="AX169" s="13" t="s">
        <v>72</v>
      </c>
      <c r="AY169" s="212" t="s">
        <v>221</v>
      </c>
    </row>
    <row r="170" spans="1:65" s="15" customFormat="1">
      <c r="B170" s="223"/>
      <c r="C170" s="224"/>
      <c r="D170" s="195" t="s">
        <v>234</v>
      </c>
      <c r="E170" s="225" t="s">
        <v>19</v>
      </c>
      <c r="F170" s="226" t="s">
        <v>243</v>
      </c>
      <c r="G170" s="224"/>
      <c r="H170" s="227">
        <v>1.869</v>
      </c>
      <c r="I170" s="228"/>
      <c r="J170" s="224"/>
      <c r="K170" s="224"/>
      <c r="L170" s="229"/>
      <c r="M170" s="230"/>
      <c r="N170" s="231"/>
      <c r="O170" s="231"/>
      <c r="P170" s="231"/>
      <c r="Q170" s="231"/>
      <c r="R170" s="231"/>
      <c r="S170" s="231"/>
      <c r="T170" s="232"/>
      <c r="AT170" s="233" t="s">
        <v>234</v>
      </c>
      <c r="AU170" s="233" t="s">
        <v>82</v>
      </c>
      <c r="AV170" s="15" t="s">
        <v>228</v>
      </c>
      <c r="AW170" s="15" t="s">
        <v>33</v>
      </c>
      <c r="AX170" s="15" t="s">
        <v>80</v>
      </c>
      <c r="AY170" s="233" t="s">
        <v>221</v>
      </c>
    </row>
    <row r="171" spans="1:65" s="2" customFormat="1" ht="21.75" customHeight="1">
      <c r="A171" s="37"/>
      <c r="B171" s="38"/>
      <c r="C171" s="182" t="s">
        <v>8</v>
      </c>
      <c r="D171" s="182" t="s">
        <v>223</v>
      </c>
      <c r="E171" s="183" t="s">
        <v>1999</v>
      </c>
      <c r="F171" s="184" t="s">
        <v>2000</v>
      </c>
      <c r="G171" s="185" t="s">
        <v>267</v>
      </c>
      <c r="H171" s="186">
        <v>0.48099999999999998</v>
      </c>
      <c r="I171" s="187"/>
      <c r="J171" s="188">
        <f>ROUND(I171*H171,2)</f>
        <v>0</v>
      </c>
      <c r="K171" s="184" t="s">
        <v>227</v>
      </c>
      <c r="L171" s="42"/>
      <c r="M171" s="189" t="s">
        <v>19</v>
      </c>
      <c r="N171" s="190" t="s">
        <v>43</v>
      </c>
      <c r="O171" s="67"/>
      <c r="P171" s="191">
        <f>O171*H171</f>
        <v>0</v>
      </c>
      <c r="Q171" s="191">
        <v>1.0523719</v>
      </c>
      <c r="R171" s="191">
        <f>Q171*H171</f>
        <v>0.5061908839</v>
      </c>
      <c r="S171" s="191">
        <v>0</v>
      </c>
      <c r="T171" s="192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3" t="s">
        <v>228</v>
      </c>
      <c r="AT171" s="193" t="s">
        <v>223</v>
      </c>
      <c r="AU171" s="193" t="s">
        <v>82</v>
      </c>
      <c r="AY171" s="20" t="s">
        <v>221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20" t="s">
        <v>80</v>
      </c>
      <c r="BK171" s="194">
        <f>ROUND(I171*H171,2)</f>
        <v>0</v>
      </c>
      <c r="BL171" s="20" t="s">
        <v>228</v>
      </c>
      <c r="BM171" s="193" t="s">
        <v>2001</v>
      </c>
    </row>
    <row r="172" spans="1:65" s="2" customFormat="1" ht="29.25">
      <c r="A172" s="37"/>
      <c r="B172" s="38"/>
      <c r="C172" s="39"/>
      <c r="D172" s="195" t="s">
        <v>230</v>
      </c>
      <c r="E172" s="39"/>
      <c r="F172" s="196" t="s">
        <v>2002</v>
      </c>
      <c r="G172" s="39"/>
      <c r="H172" s="39"/>
      <c r="I172" s="197"/>
      <c r="J172" s="39"/>
      <c r="K172" s="39"/>
      <c r="L172" s="42"/>
      <c r="M172" s="198"/>
      <c r="N172" s="199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230</v>
      </c>
      <c r="AU172" s="20" t="s">
        <v>82</v>
      </c>
    </row>
    <row r="173" spans="1:65" s="2" customFormat="1">
      <c r="A173" s="37"/>
      <c r="B173" s="38"/>
      <c r="C173" s="39"/>
      <c r="D173" s="200" t="s">
        <v>232</v>
      </c>
      <c r="E173" s="39"/>
      <c r="F173" s="201" t="s">
        <v>2003</v>
      </c>
      <c r="G173" s="39"/>
      <c r="H173" s="39"/>
      <c r="I173" s="197"/>
      <c r="J173" s="39"/>
      <c r="K173" s="39"/>
      <c r="L173" s="42"/>
      <c r="M173" s="198"/>
      <c r="N173" s="199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232</v>
      </c>
      <c r="AU173" s="20" t="s">
        <v>82</v>
      </c>
    </row>
    <row r="174" spans="1:65" s="14" customFormat="1">
      <c r="B174" s="213"/>
      <c r="C174" s="214"/>
      <c r="D174" s="195" t="s">
        <v>234</v>
      </c>
      <c r="E174" s="215" t="s">
        <v>19</v>
      </c>
      <c r="F174" s="216" t="s">
        <v>1916</v>
      </c>
      <c r="G174" s="214"/>
      <c r="H174" s="215" t="s">
        <v>19</v>
      </c>
      <c r="I174" s="217"/>
      <c r="J174" s="214"/>
      <c r="K174" s="214"/>
      <c r="L174" s="218"/>
      <c r="M174" s="219"/>
      <c r="N174" s="220"/>
      <c r="O174" s="220"/>
      <c r="P174" s="220"/>
      <c r="Q174" s="220"/>
      <c r="R174" s="220"/>
      <c r="S174" s="220"/>
      <c r="T174" s="221"/>
      <c r="AT174" s="222" t="s">
        <v>234</v>
      </c>
      <c r="AU174" s="222" t="s">
        <v>82</v>
      </c>
      <c r="AV174" s="14" t="s">
        <v>80</v>
      </c>
      <c r="AW174" s="14" t="s">
        <v>33</v>
      </c>
      <c r="AX174" s="14" t="s">
        <v>72</v>
      </c>
      <c r="AY174" s="222" t="s">
        <v>221</v>
      </c>
    </row>
    <row r="175" spans="1:65" s="14" customFormat="1">
      <c r="B175" s="213"/>
      <c r="C175" s="214"/>
      <c r="D175" s="195" t="s">
        <v>234</v>
      </c>
      <c r="E175" s="215" t="s">
        <v>19</v>
      </c>
      <c r="F175" s="216" t="s">
        <v>2004</v>
      </c>
      <c r="G175" s="214"/>
      <c r="H175" s="215" t="s">
        <v>19</v>
      </c>
      <c r="I175" s="217"/>
      <c r="J175" s="214"/>
      <c r="K175" s="214"/>
      <c r="L175" s="218"/>
      <c r="M175" s="219"/>
      <c r="N175" s="220"/>
      <c r="O175" s="220"/>
      <c r="P175" s="220"/>
      <c r="Q175" s="220"/>
      <c r="R175" s="220"/>
      <c r="S175" s="220"/>
      <c r="T175" s="221"/>
      <c r="AT175" s="222" t="s">
        <v>234</v>
      </c>
      <c r="AU175" s="222" t="s">
        <v>82</v>
      </c>
      <c r="AV175" s="14" t="s">
        <v>80</v>
      </c>
      <c r="AW175" s="14" t="s">
        <v>33</v>
      </c>
      <c r="AX175" s="14" t="s">
        <v>72</v>
      </c>
      <c r="AY175" s="222" t="s">
        <v>221</v>
      </c>
    </row>
    <row r="176" spans="1:65" s="13" customFormat="1">
      <c r="B176" s="202"/>
      <c r="C176" s="203"/>
      <c r="D176" s="195" t="s">
        <v>234</v>
      </c>
      <c r="E176" s="204" t="s">
        <v>19</v>
      </c>
      <c r="F176" s="205" t="s">
        <v>2005</v>
      </c>
      <c r="G176" s="203"/>
      <c r="H176" s="206">
        <v>0.41799999999999998</v>
      </c>
      <c r="I176" s="207"/>
      <c r="J176" s="203"/>
      <c r="K176" s="203"/>
      <c r="L176" s="208"/>
      <c r="M176" s="209"/>
      <c r="N176" s="210"/>
      <c r="O176" s="210"/>
      <c r="P176" s="210"/>
      <c r="Q176" s="210"/>
      <c r="R176" s="210"/>
      <c r="S176" s="210"/>
      <c r="T176" s="211"/>
      <c r="AT176" s="212" t="s">
        <v>234</v>
      </c>
      <c r="AU176" s="212" t="s">
        <v>82</v>
      </c>
      <c r="AV176" s="13" t="s">
        <v>82</v>
      </c>
      <c r="AW176" s="13" t="s">
        <v>33</v>
      </c>
      <c r="AX176" s="13" t="s">
        <v>72</v>
      </c>
      <c r="AY176" s="212" t="s">
        <v>221</v>
      </c>
    </row>
    <row r="177" spans="1:65" s="15" customFormat="1">
      <c r="B177" s="223"/>
      <c r="C177" s="224"/>
      <c r="D177" s="195" t="s">
        <v>234</v>
      </c>
      <c r="E177" s="225" t="s">
        <v>19</v>
      </c>
      <c r="F177" s="226" t="s">
        <v>243</v>
      </c>
      <c r="G177" s="224"/>
      <c r="H177" s="227">
        <v>0.41799999999999998</v>
      </c>
      <c r="I177" s="228"/>
      <c r="J177" s="224"/>
      <c r="K177" s="224"/>
      <c r="L177" s="229"/>
      <c r="M177" s="230"/>
      <c r="N177" s="231"/>
      <c r="O177" s="231"/>
      <c r="P177" s="231"/>
      <c r="Q177" s="231"/>
      <c r="R177" s="231"/>
      <c r="S177" s="231"/>
      <c r="T177" s="232"/>
      <c r="AT177" s="233" t="s">
        <v>234</v>
      </c>
      <c r="AU177" s="233" t="s">
        <v>82</v>
      </c>
      <c r="AV177" s="15" t="s">
        <v>228</v>
      </c>
      <c r="AW177" s="15" t="s">
        <v>33</v>
      </c>
      <c r="AX177" s="15" t="s">
        <v>80</v>
      </c>
      <c r="AY177" s="233" t="s">
        <v>221</v>
      </c>
    </row>
    <row r="178" spans="1:65" s="13" customFormat="1">
      <c r="B178" s="202"/>
      <c r="C178" s="203"/>
      <c r="D178" s="195" t="s">
        <v>234</v>
      </c>
      <c r="E178" s="203"/>
      <c r="F178" s="205" t="s">
        <v>2006</v>
      </c>
      <c r="G178" s="203"/>
      <c r="H178" s="206">
        <v>0.48099999999999998</v>
      </c>
      <c r="I178" s="207"/>
      <c r="J178" s="203"/>
      <c r="K178" s="203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234</v>
      </c>
      <c r="AU178" s="212" t="s">
        <v>82</v>
      </c>
      <c r="AV178" s="13" t="s">
        <v>82</v>
      </c>
      <c r="AW178" s="13" t="s">
        <v>4</v>
      </c>
      <c r="AX178" s="13" t="s">
        <v>80</v>
      </c>
      <c r="AY178" s="212" t="s">
        <v>221</v>
      </c>
    </row>
    <row r="179" spans="1:65" s="12" customFormat="1" ht="22.9" customHeight="1">
      <c r="B179" s="166"/>
      <c r="C179" s="167"/>
      <c r="D179" s="168" t="s">
        <v>71</v>
      </c>
      <c r="E179" s="180" t="s">
        <v>228</v>
      </c>
      <c r="F179" s="180" t="s">
        <v>388</v>
      </c>
      <c r="G179" s="167"/>
      <c r="H179" s="167"/>
      <c r="I179" s="170"/>
      <c r="J179" s="181">
        <f>BK179</f>
        <v>0</v>
      </c>
      <c r="K179" s="167"/>
      <c r="L179" s="172"/>
      <c r="M179" s="173"/>
      <c r="N179" s="174"/>
      <c r="O179" s="174"/>
      <c r="P179" s="175">
        <f>SUM(P180:P257)</f>
        <v>0</v>
      </c>
      <c r="Q179" s="174"/>
      <c r="R179" s="175">
        <f>SUM(R180:R257)</f>
        <v>119.61294584657998</v>
      </c>
      <c r="S179" s="174"/>
      <c r="T179" s="176">
        <f>SUM(T180:T257)</f>
        <v>0</v>
      </c>
      <c r="AR179" s="177" t="s">
        <v>80</v>
      </c>
      <c r="AT179" s="178" t="s">
        <v>71</v>
      </c>
      <c r="AU179" s="178" t="s">
        <v>80</v>
      </c>
      <c r="AY179" s="177" t="s">
        <v>221</v>
      </c>
      <c r="BK179" s="179">
        <f>SUM(BK180:BK257)</f>
        <v>0</v>
      </c>
    </row>
    <row r="180" spans="1:65" s="2" customFormat="1" ht="37.9" customHeight="1">
      <c r="A180" s="37"/>
      <c r="B180" s="38"/>
      <c r="C180" s="182" t="s">
        <v>316</v>
      </c>
      <c r="D180" s="182" t="s">
        <v>223</v>
      </c>
      <c r="E180" s="183" t="s">
        <v>2007</v>
      </c>
      <c r="F180" s="184" t="s">
        <v>2008</v>
      </c>
      <c r="G180" s="185" t="s">
        <v>226</v>
      </c>
      <c r="H180" s="186">
        <v>40</v>
      </c>
      <c r="I180" s="187"/>
      <c r="J180" s="188">
        <f>ROUND(I180*H180,2)</f>
        <v>0</v>
      </c>
      <c r="K180" s="184" t="s">
        <v>227</v>
      </c>
      <c r="L180" s="42"/>
      <c r="M180" s="189" t="s">
        <v>19</v>
      </c>
      <c r="N180" s="190" t="s">
        <v>43</v>
      </c>
      <c r="O180" s="67"/>
      <c r="P180" s="191">
        <f>O180*H180</f>
        <v>0</v>
      </c>
      <c r="Q180" s="191">
        <v>0.3364780268</v>
      </c>
      <c r="R180" s="191">
        <f>Q180*H180</f>
        <v>13.459121072</v>
      </c>
      <c r="S180" s="191">
        <v>0</v>
      </c>
      <c r="T180" s="192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3" t="s">
        <v>228</v>
      </c>
      <c r="AT180" s="193" t="s">
        <v>223</v>
      </c>
      <c r="AU180" s="193" t="s">
        <v>82</v>
      </c>
      <c r="AY180" s="20" t="s">
        <v>221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20" t="s">
        <v>80</v>
      </c>
      <c r="BK180" s="194">
        <f>ROUND(I180*H180,2)</f>
        <v>0</v>
      </c>
      <c r="BL180" s="20" t="s">
        <v>228</v>
      </c>
      <c r="BM180" s="193" t="s">
        <v>2009</v>
      </c>
    </row>
    <row r="181" spans="1:65" s="2" customFormat="1" ht="48.75">
      <c r="A181" s="37"/>
      <c r="B181" s="38"/>
      <c r="C181" s="39"/>
      <c r="D181" s="195" t="s">
        <v>230</v>
      </c>
      <c r="E181" s="39"/>
      <c r="F181" s="196" t="s">
        <v>2010</v>
      </c>
      <c r="G181" s="39"/>
      <c r="H181" s="39"/>
      <c r="I181" s="197"/>
      <c r="J181" s="39"/>
      <c r="K181" s="39"/>
      <c r="L181" s="42"/>
      <c r="M181" s="198"/>
      <c r="N181" s="199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230</v>
      </c>
      <c r="AU181" s="20" t="s">
        <v>82</v>
      </c>
    </row>
    <row r="182" spans="1:65" s="2" customFormat="1">
      <c r="A182" s="37"/>
      <c r="B182" s="38"/>
      <c r="C182" s="39"/>
      <c r="D182" s="200" t="s">
        <v>232</v>
      </c>
      <c r="E182" s="39"/>
      <c r="F182" s="201" t="s">
        <v>2011</v>
      </c>
      <c r="G182" s="39"/>
      <c r="H182" s="39"/>
      <c r="I182" s="197"/>
      <c r="J182" s="39"/>
      <c r="K182" s="39"/>
      <c r="L182" s="42"/>
      <c r="M182" s="198"/>
      <c r="N182" s="199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232</v>
      </c>
      <c r="AU182" s="20" t="s">
        <v>82</v>
      </c>
    </row>
    <row r="183" spans="1:65" s="13" customFormat="1">
      <c r="B183" s="202"/>
      <c r="C183" s="203"/>
      <c r="D183" s="195" t="s">
        <v>234</v>
      </c>
      <c r="E183" s="204" t="s">
        <v>19</v>
      </c>
      <c r="F183" s="205" t="s">
        <v>2012</v>
      </c>
      <c r="G183" s="203"/>
      <c r="H183" s="206">
        <v>40</v>
      </c>
      <c r="I183" s="207"/>
      <c r="J183" s="203"/>
      <c r="K183" s="203"/>
      <c r="L183" s="208"/>
      <c r="M183" s="209"/>
      <c r="N183" s="210"/>
      <c r="O183" s="210"/>
      <c r="P183" s="210"/>
      <c r="Q183" s="210"/>
      <c r="R183" s="210"/>
      <c r="S183" s="210"/>
      <c r="T183" s="211"/>
      <c r="AT183" s="212" t="s">
        <v>234</v>
      </c>
      <c r="AU183" s="212" t="s">
        <v>82</v>
      </c>
      <c r="AV183" s="13" t="s">
        <v>82</v>
      </c>
      <c r="AW183" s="13" t="s">
        <v>33</v>
      </c>
      <c r="AX183" s="13" t="s">
        <v>80</v>
      </c>
      <c r="AY183" s="212" t="s">
        <v>221</v>
      </c>
    </row>
    <row r="184" spans="1:65" s="2" customFormat="1" ht="37.9" customHeight="1">
      <c r="A184" s="37"/>
      <c r="B184" s="38"/>
      <c r="C184" s="182" t="s">
        <v>323</v>
      </c>
      <c r="D184" s="182" t="s">
        <v>223</v>
      </c>
      <c r="E184" s="183" t="s">
        <v>2013</v>
      </c>
      <c r="F184" s="184" t="s">
        <v>2014</v>
      </c>
      <c r="G184" s="185" t="s">
        <v>226</v>
      </c>
      <c r="H184" s="186">
        <v>185</v>
      </c>
      <c r="I184" s="187"/>
      <c r="J184" s="188">
        <f>ROUND(I184*H184,2)</f>
        <v>0</v>
      </c>
      <c r="K184" s="184" t="s">
        <v>227</v>
      </c>
      <c r="L184" s="42"/>
      <c r="M184" s="189" t="s">
        <v>19</v>
      </c>
      <c r="N184" s="190" t="s">
        <v>43</v>
      </c>
      <c r="O184" s="67"/>
      <c r="P184" s="191">
        <f>O184*H184</f>
        <v>0</v>
      </c>
      <c r="Q184" s="191">
        <v>0.35832999999999998</v>
      </c>
      <c r="R184" s="191">
        <f>Q184*H184</f>
        <v>66.291049999999998</v>
      </c>
      <c r="S184" s="191">
        <v>0</v>
      </c>
      <c r="T184" s="192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3" t="s">
        <v>228</v>
      </c>
      <c r="AT184" s="193" t="s">
        <v>223</v>
      </c>
      <c r="AU184" s="193" t="s">
        <v>82</v>
      </c>
      <c r="AY184" s="20" t="s">
        <v>221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20" t="s">
        <v>80</v>
      </c>
      <c r="BK184" s="194">
        <f>ROUND(I184*H184,2)</f>
        <v>0</v>
      </c>
      <c r="BL184" s="20" t="s">
        <v>228</v>
      </c>
      <c r="BM184" s="193" t="s">
        <v>2015</v>
      </c>
    </row>
    <row r="185" spans="1:65" s="2" customFormat="1" ht="48.75">
      <c r="A185" s="37"/>
      <c r="B185" s="38"/>
      <c r="C185" s="39"/>
      <c r="D185" s="195" t="s">
        <v>230</v>
      </c>
      <c r="E185" s="39"/>
      <c r="F185" s="196" t="s">
        <v>2016</v>
      </c>
      <c r="G185" s="39"/>
      <c r="H185" s="39"/>
      <c r="I185" s="197"/>
      <c r="J185" s="39"/>
      <c r="K185" s="39"/>
      <c r="L185" s="42"/>
      <c r="M185" s="198"/>
      <c r="N185" s="199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230</v>
      </c>
      <c r="AU185" s="20" t="s">
        <v>82</v>
      </c>
    </row>
    <row r="186" spans="1:65" s="2" customFormat="1">
      <c r="A186" s="37"/>
      <c r="B186" s="38"/>
      <c r="C186" s="39"/>
      <c r="D186" s="200" t="s">
        <v>232</v>
      </c>
      <c r="E186" s="39"/>
      <c r="F186" s="201" t="s">
        <v>2017</v>
      </c>
      <c r="G186" s="39"/>
      <c r="H186" s="39"/>
      <c r="I186" s="197"/>
      <c r="J186" s="39"/>
      <c r="K186" s="39"/>
      <c r="L186" s="42"/>
      <c r="M186" s="198"/>
      <c r="N186" s="199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232</v>
      </c>
      <c r="AU186" s="20" t="s">
        <v>82</v>
      </c>
    </row>
    <row r="187" spans="1:65" s="13" customFormat="1">
      <c r="B187" s="202"/>
      <c r="C187" s="203"/>
      <c r="D187" s="195" t="s">
        <v>234</v>
      </c>
      <c r="E187" s="204" t="s">
        <v>19</v>
      </c>
      <c r="F187" s="205" t="s">
        <v>2018</v>
      </c>
      <c r="G187" s="203"/>
      <c r="H187" s="206">
        <v>185</v>
      </c>
      <c r="I187" s="207"/>
      <c r="J187" s="203"/>
      <c r="K187" s="203"/>
      <c r="L187" s="208"/>
      <c r="M187" s="209"/>
      <c r="N187" s="210"/>
      <c r="O187" s="210"/>
      <c r="P187" s="210"/>
      <c r="Q187" s="210"/>
      <c r="R187" s="210"/>
      <c r="S187" s="210"/>
      <c r="T187" s="211"/>
      <c r="AT187" s="212" t="s">
        <v>234</v>
      </c>
      <c r="AU187" s="212" t="s">
        <v>82</v>
      </c>
      <c r="AV187" s="13" t="s">
        <v>82</v>
      </c>
      <c r="AW187" s="13" t="s">
        <v>33</v>
      </c>
      <c r="AX187" s="13" t="s">
        <v>80</v>
      </c>
      <c r="AY187" s="212" t="s">
        <v>221</v>
      </c>
    </row>
    <row r="188" spans="1:65" s="2" customFormat="1" ht="16.5" customHeight="1">
      <c r="A188" s="37"/>
      <c r="B188" s="38"/>
      <c r="C188" s="182" t="s">
        <v>333</v>
      </c>
      <c r="D188" s="182" t="s">
        <v>223</v>
      </c>
      <c r="E188" s="183" t="s">
        <v>2019</v>
      </c>
      <c r="F188" s="184" t="s">
        <v>2020</v>
      </c>
      <c r="G188" s="185" t="s">
        <v>267</v>
      </c>
      <c r="H188" s="186">
        <v>1.024</v>
      </c>
      <c r="I188" s="187"/>
      <c r="J188" s="188">
        <f>ROUND(I188*H188,2)</f>
        <v>0</v>
      </c>
      <c r="K188" s="184" t="s">
        <v>227</v>
      </c>
      <c r="L188" s="42"/>
      <c r="M188" s="189" t="s">
        <v>19</v>
      </c>
      <c r="N188" s="190" t="s">
        <v>43</v>
      </c>
      <c r="O188" s="67"/>
      <c r="P188" s="191">
        <f>O188*H188</f>
        <v>0</v>
      </c>
      <c r="Q188" s="191">
        <v>1.06277</v>
      </c>
      <c r="R188" s="191">
        <f>Q188*H188</f>
        <v>1.08827648</v>
      </c>
      <c r="S188" s="191">
        <v>0</v>
      </c>
      <c r="T188" s="192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3" t="s">
        <v>228</v>
      </c>
      <c r="AT188" s="193" t="s">
        <v>223</v>
      </c>
      <c r="AU188" s="193" t="s">
        <v>82</v>
      </c>
      <c r="AY188" s="20" t="s">
        <v>221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20" t="s">
        <v>80</v>
      </c>
      <c r="BK188" s="194">
        <f>ROUND(I188*H188,2)</f>
        <v>0</v>
      </c>
      <c r="BL188" s="20" t="s">
        <v>228</v>
      </c>
      <c r="BM188" s="193" t="s">
        <v>2021</v>
      </c>
    </row>
    <row r="189" spans="1:65" s="2" customFormat="1" ht="48.75">
      <c r="A189" s="37"/>
      <c r="B189" s="38"/>
      <c r="C189" s="39"/>
      <c r="D189" s="195" t="s">
        <v>230</v>
      </c>
      <c r="E189" s="39"/>
      <c r="F189" s="196" t="s">
        <v>2022</v>
      </c>
      <c r="G189" s="39"/>
      <c r="H189" s="39"/>
      <c r="I189" s="197"/>
      <c r="J189" s="39"/>
      <c r="K189" s="39"/>
      <c r="L189" s="42"/>
      <c r="M189" s="198"/>
      <c r="N189" s="199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230</v>
      </c>
      <c r="AU189" s="20" t="s">
        <v>82</v>
      </c>
    </row>
    <row r="190" spans="1:65" s="2" customFormat="1">
      <c r="A190" s="37"/>
      <c r="B190" s="38"/>
      <c r="C190" s="39"/>
      <c r="D190" s="200" t="s">
        <v>232</v>
      </c>
      <c r="E190" s="39"/>
      <c r="F190" s="201" t="s">
        <v>2023</v>
      </c>
      <c r="G190" s="39"/>
      <c r="H190" s="39"/>
      <c r="I190" s="197"/>
      <c r="J190" s="39"/>
      <c r="K190" s="39"/>
      <c r="L190" s="42"/>
      <c r="M190" s="198"/>
      <c r="N190" s="199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20" t="s">
        <v>232</v>
      </c>
      <c r="AU190" s="20" t="s">
        <v>82</v>
      </c>
    </row>
    <row r="191" spans="1:65" s="13" customFormat="1">
      <c r="B191" s="202"/>
      <c r="C191" s="203"/>
      <c r="D191" s="195" t="s">
        <v>234</v>
      </c>
      <c r="E191" s="204" t="s">
        <v>19</v>
      </c>
      <c r="F191" s="205" t="s">
        <v>2024</v>
      </c>
      <c r="G191" s="203"/>
      <c r="H191" s="206">
        <v>1.024</v>
      </c>
      <c r="I191" s="207"/>
      <c r="J191" s="203"/>
      <c r="K191" s="203"/>
      <c r="L191" s="208"/>
      <c r="M191" s="209"/>
      <c r="N191" s="210"/>
      <c r="O191" s="210"/>
      <c r="P191" s="210"/>
      <c r="Q191" s="210"/>
      <c r="R191" s="210"/>
      <c r="S191" s="210"/>
      <c r="T191" s="211"/>
      <c r="AT191" s="212" t="s">
        <v>234</v>
      </c>
      <c r="AU191" s="212" t="s">
        <v>82</v>
      </c>
      <c r="AV191" s="13" t="s">
        <v>82</v>
      </c>
      <c r="AW191" s="13" t="s">
        <v>33</v>
      </c>
      <c r="AX191" s="13" t="s">
        <v>80</v>
      </c>
      <c r="AY191" s="212" t="s">
        <v>221</v>
      </c>
    </row>
    <row r="192" spans="1:65" s="2" customFormat="1" ht="16.5" customHeight="1">
      <c r="A192" s="37"/>
      <c r="B192" s="38"/>
      <c r="C192" s="182" t="s">
        <v>341</v>
      </c>
      <c r="D192" s="182" t="s">
        <v>223</v>
      </c>
      <c r="E192" s="183" t="s">
        <v>2025</v>
      </c>
      <c r="F192" s="184" t="s">
        <v>2026</v>
      </c>
      <c r="G192" s="185" t="s">
        <v>238</v>
      </c>
      <c r="H192" s="186">
        <v>1.105</v>
      </c>
      <c r="I192" s="187"/>
      <c r="J192" s="188">
        <f>ROUND(I192*H192,2)</f>
        <v>0</v>
      </c>
      <c r="K192" s="184" t="s">
        <v>227</v>
      </c>
      <c r="L192" s="42"/>
      <c r="M192" s="189" t="s">
        <v>19</v>
      </c>
      <c r="N192" s="190" t="s">
        <v>43</v>
      </c>
      <c r="O192" s="67"/>
      <c r="P192" s="191">
        <f>O192*H192</f>
        <v>0</v>
      </c>
      <c r="Q192" s="191">
        <v>2.5019399999999998</v>
      </c>
      <c r="R192" s="191">
        <f>Q192*H192</f>
        <v>2.7646436999999997</v>
      </c>
      <c r="S192" s="191">
        <v>0</v>
      </c>
      <c r="T192" s="192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3" t="s">
        <v>228</v>
      </c>
      <c r="AT192" s="193" t="s">
        <v>223</v>
      </c>
      <c r="AU192" s="193" t="s">
        <v>82</v>
      </c>
      <c r="AY192" s="20" t="s">
        <v>221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20" t="s">
        <v>80</v>
      </c>
      <c r="BK192" s="194">
        <f>ROUND(I192*H192,2)</f>
        <v>0</v>
      </c>
      <c r="BL192" s="20" t="s">
        <v>228</v>
      </c>
      <c r="BM192" s="193" t="s">
        <v>2027</v>
      </c>
    </row>
    <row r="193" spans="1:65" s="2" customFormat="1" ht="29.25">
      <c r="A193" s="37"/>
      <c r="B193" s="38"/>
      <c r="C193" s="39"/>
      <c r="D193" s="195" t="s">
        <v>230</v>
      </c>
      <c r="E193" s="39"/>
      <c r="F193" s="196" t="s">
        <v>2028</v>
      </c>
      <c r="G193" s="39"/>
      <c r="H193" s="39"/>
      <c r="I193" s="197"/>
      <c r="J193" s="39"/>
      <c r="K193" s="39"/>
      <c r="L193" s="42"/>
      <c r="M193" s="198"/>
      <c r="N193" s="199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230</v>
      </c>
      <c r="AU193" s="20" t="s">
        <v>82</v>
      </c>
    </row>
    <row r="194" spans="1:65" s="2" customFormat="1">
      <c r="A194" s="37"/>
      <c r="B194" s="38"/>
      <c r="C194" s="39"/>
      <c r="D194" s="200" t="s">
        <v>232</v>
      </c>
      <c r="E194" s="39"/>
      <c r="F194" s="201" t="s">
        <v>2029</v>
      </c>
      <c r="G194" s="39"/>
      <c r="H194" s="39"/>
      <c r="I194" s="197"/>
      <c r="J194" s="39"/>
      <c r="K194" s="39"/>
      <c r="L194" s="42"/>
      <c r="M194" s="198"/>
      <c r="N194" s="199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232</v>
      </c>
      <c r="AU194" s="20" t="s">
        <v>82</v>
      </c>
    </row>
    <row r="195" spans="1:65" s="14" customFormat="1">
      <c r="B195" s="213"/>
      <c r="C195" s="214"/>
      <c r="D195" s="195" t="s">
        <v>234</v>
      </c>
      <c r="E195" s="215" t="s">
        <v>19</v>
      </c>
      <c r="F195" s="216" t="s">
        <v>2030</v>
      </c>
      <c r="G195" s="214"/>
      <c r="H195" s="215" t="s">
        <v>19</v>
      </c>
      <c r="I195" s="217"/>
      <c r="J195" s="214"/>
      <c r="K195" s="214"/>
      <c r="L195" s="218"/>
      <c r="M195" s="219"/>
      <c r="N195" s="220"/>
      <c r="O195" s="220"/>
      <c r="P195" s="220"/>
      <c r="Q195" s="220"/>
      <c r="R195" s="220"/>
      <c r="S195" s="220"/>
      <c r="T195" s="221"/>
      <c r="AT195" s="222" t="s">
        <v>234</v>
      </c>
      <c r="AU195" s="222" t="s">
        <v>82</v>
      </c>
      <c r="AV195" s="14" t="s">
        <v>80</v>
      </c>
      <c r="AW195" s="14" t="s">
        <v>33</v>
      </c>
      <c r="AX195" s="14" t="s">
        <v>72</v>
      </c>
      <c r="AY195" s="222" t="s">
        <v>221</v>
      </c>
    </row>
    <row r="196" spans="1:65" s="13" customFormat="1">
      <c r="B196" s="202"/>
      <c r="C196" s="203"/>
      <c r="D196" s="195" t="s">
        <v>234</v>
      </c>
      <c r="E196" s="204" t="s">
        <v>19</v>
      </c>
      <c r="F196" s="205" t="s">
        <v>2031</v>
      </c>
      <c r="G196" s="203"/>
      <c r="H196" s="206">
        <v>1.105</v>
      </c>
      <c r="I196" s="207"/>
      <c r="J196" s="203"/>
      <c r="K196" s="203"/>
      <c r="L196" s="208"/>
      <c r="M196" s="209"/>
      <c r="N196" s="210"/>
      <c r="O196" s="210"/>
      <c r="P196" s="210"/>
      <c r="Q196" s="210"/>
      <c r="R196" s="210"/>
      <c r="S196" s="210"/>
      <c r="T196" s="211"/>
      <c r="AT196" s="212" t="s">
        <v>234</v>
      </c>
      <c r="AU196" s="212" t="s">
        <v>82</v>
      </c>
      <c r="AV196" s="13" t="s">
        <v>82</v>
      </c>
      <c r="AW196" s="13" t="s">
        <v>33</v>
      </c>
      <c r="AX196" s="13" t="s">
        <v>72</v>
      </c>
      <c r="AY196" s="212" t="s">
        <v>221</v>
      </c>
    </row>
    <row r="197" spans="1:65" s="15" customFormat="1">
      <c r="B197" s="223"/>
      <c r="C197" s="224"/>
      <c r="D197" s="195" t="s">
        <v>234</v>
      </c>
      <c r="E197" s="225" t="s">
        <v>19</v>
      </c>
      <c r="F197" s="226" t="s">
        <v>243</v>
      </c>
      <c r="G197" s="224"/>
      <c r="H197" s="227">
        <v>1.105</v>
      </c>
      <c r="I197" s="228"/>
      <c r="J197" s="224"/>
      <c r="K197" s="224"/>
      <c r="L197" s="229"/>
      <c r="M197" s="230"/>
      <c r="N197" s="231"/>
      <c r="O197" s="231"/>
      <c r="P197" s="231"/>
      <c r="Q197" s="231"/>
      <c r="R197" s="231"/>
      <c r="S197" s="231"/>
      <c r="T197" s="232"/>
      <c r="AT197" s="233" t="s">
        <v>234</v>
      </c>
      <c r="AU197" s="233" t="s">
        <v>82</v>
      </c>
      <c r="AV197" s="15" t="s">
        <v>228</v>
      </c>
      <c r="AW197" s="15" t="s">
        <v>33</v>
      </c>
      <c r="AX197" s="15" t="s">
        <v>80</v>
      </c>
      <c r="AY197" s="233" t="s">
        <v>221</v>
      </c>
    </row>
    <row r="198" spans="1:65" s="2" customFormat="1" ht="24.2" customHeight="1">
      <c r="A198" s="37"/>
      <c r="B198" s="38"/>
      <c r="C198" s="182" t="s">
        <v>348</v>
      </c>
      <c r="D198" s="182" t="s">
        <v>223</v>
      </c>
      <c r="E198" s="183" t="s">
        <v>2032</v>
      </c>
      <c r="F198" s="184" t="s">
        <v>2033</v>
      </c>
      <c r="G198" s="185" t="s">
        <v>226</v>
      </c>
      <c r="H198" s="186">
        <v>7.54</v>
      </c>
      <c r="I198" s="187"/>
      <c r="J198" s="188">
        <f>ROUND(I198*H198,2)</f>
        <v>0</v>
      </c>
      <c r="K198" s="184" t="s">
        <v>227</v>
      </c>
      <c r="L198" s="42"/>
      <c r="M198" s="189" t="s">
        <v>19</v>
      </c>
      <c r="N198" s="190" t="s">
        <v>43</v>
      </c>
      <c r="O198" s="67"/>
      <c r="P198" s="191">
        <f>O198*H198</f>
        <v>0</v>
      </c>
      <c r="Q198" s="191">
        <v>6.6299999999999996E-3</v>
      </c>
      <c r="R198" s="191">
        <f>Q198*H198</f>
        <v>4.9990199999999999E-2</v>
      </c>
      <c r="S198" s="191">
        <v>0</v>
      </c>
      <c r="T198" s="192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3" t="s">
        <v>228</v>
      </c>
      <c r="AT198" s="193" t="s">
        <v>223</v>
      </c>
      <c r="AU198" s="193" t="s">
        <v>82</v>
      </c>
      <c r="AY198" s="20" t="s">
        <v>221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20" t="s">
        <v>80</v>
      </c>
      <c r="BK198" s="194">
        <f>ROUND(I198*H198,2)</f>
        <v>0</v>
      </c>
      <c r="BL198" s="20" t="s">
        <v>228</v>
      </c>
      <c r="BM198" s="193" t="s">
        <v>2034</v>
      </c>
    </row>
    <row r="199" spans="1:65" s="2" customFormat="1" ht="19.5">
      <c r="A199" s="37"/>
      <c r="B199" s="38"/>
      <c r="C199" s="39"/>
      <c r="D199" s="195" t="s">
        <v>230</v>
      </c>
      <c r="E199" s="39"/>
      <c r="F199" s="196" t="s">
        <v>2035</v>
      </c>
      <c r="G199" s="39"/>
      <c r="H199" s="39"/>
      <c r="I199" s="197"/>
      <c r="J199" s="39"/>
      <c r="K199" s="39"/>
      <c r="L199" s="42"/>
      <c r="M199" s="198"/>
      <c r="N199" s="199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230</v>
      </c>
      <c r="AU199" s="20" t="s">
        <v>82</v>
      </c>
    </row>
    <row r="200" spans="1:65" s="2" customFormat="1">
      <c r="A200" s="37"/>
      <c r="B200" s="38"/>
      <c r="C200" s="39"/>
      <c r="D200" s="200" t="s">
        <v>232</v>
      </c>
      <c r="E200" s="39"/>
      <c r="F200" s="201" t="s">
        <v>2036</v>
      </c>
      <c r="G200" s="39"/>
      <c r="H200" s="39"/>
      <c r="I200" s="197"/>
      <c r="J200" s="39"/>
      <c r="K200" s="39"/>
      <c r="L200" s="42"/>
      <c r="M200" s="198"/>
      <c r="N200" s="199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232</v>
      </c>
      <c r="AU200" s="20" t="s">
        <v>82</v>
      </c>
    </row>
    <row r="201" spans="1:65" s="14" customFormat="1">
      <c r="B201" s="213"/>
      <c r="C201" s="214"/>
      <c r="D201" s="195" t="s">
        <v>234</v>
      </c>
      <c r="E201" s="215" t="s">
        <v>19</v>
      </c>
      <c r="F201" s="216" t="s">
        <v>2030</v>
      </c>
      <c r="G201" s="214"/>
      <c r="H201" s="215" t="s">
        <v>19</v>
      </c>
      <c r="I201" s="217"/>
      <c r="J201" s="214"/>
      <c r="K201" s="214"/>
      <c r="L201" s="218"/>
      <c r="M201" s="219"/>
      <c r="N201" s="220"/>
      <c r="O201" s="220"/>
      <c r="P201" s="220"/>
      <c r="Q201" s="220"/>
      <c r="R201" s="220"/>
      <c r="S201" s="220"/>
      <c r="T201" s="221"/>
      <c r="AT201" s="222" t="s">
        <v>234</v>
      </c>
      <c r="AU201" s="222" t="s">
        <v>82</v>
      </c>
      <c r="AV201" s="14" t="s">
        <v>80</v>
      </c>
      <c r="AW201" s="14" t="s">
        <v>33</v>
      </c>
      <c r="AX201" s="14" t="s">
        <v>72</v>
      </c>
      <c r="AY201" s="222" t="s">
        <v>221</v>
      </c>
    </row>
    <row r="202" spans="1:65" s="13" customFormat="1">
      <c r="B202" s="202"/>
      <c r="C202" s="203"/>
      <c r="D202" s="195" t="s">
        <v>234</v>
      </c>
      <c r="E202" s="204" t="s">
        <v>19</v>
      </c>
      <c r="F202" s="205" t="s">
        <v>2037</v>
      </c>
      <c r="G202" s="203"/>
      <c r="H202" s="206">
        <v>7.54</v>
      </c>
      <c r="I202" s="207"/>
      <c r="J202" s="203"/>
      <c r="K202" s="203"/>
      <c r="L202" s="208"/>
      <c r="M202" s="209"/>
      <c r="N202" s="210"/>
      <c r="O202" s="210"/>
      <c r="P202" s="210"/>
      <c r="Q202" s="210"/>
      <c r="R202" s="210"/>
      <c r="S202" s="210"/>
      <c r="T202" s="211"/>
      <c r="AT202" s="212" t="s">
        <v>234</v>
      </c>
      <c r="AU202" s="212" t="s">
        <v>82</v>
      </c>
      <c r="AV202" s="13" t="s">
        <v>82</v>
      </c>
      <c r="AW202" s="13" t="s">
        <v>33</v>
      </c>
      <c r="AX202" s="13" t="s">
        <v>72</v>
      </c>
      <c r="AY202" s="212" t="s">
        <v>221</v>
      </c>
    </row>
    <row r="203" spans="1:65" s="15" customFormat="1">
      <c r="B203" s="223"/>
      <c r="C203" s="224"/>
      <c r="D203" s="195" t="s">
        <v>234</v>
      </c>
      <c r="E203" s="225" t="s">
        <v>19</v>
      </c>
      <c r="F203" s="226" t="s">
        <v>243</v>
      </c>
      <c r="G203" s="224"/>
      <c r="H203" s="227">
        <v>7.54</v>
      </c>
      <c r="I203" s="228"/>
      <c r="J203" s="224"/>
      <c r="K203" s="224"/>
      <c r="L203" s="229"/>
      <c r="M203" s="230"/>
      <c r="N203" s="231"/>
      <c r="O203" s="231"/>
      <c r="P203" s="231"/>
      <c r="Q203" s="231"/>
      <c r="R203" s="231"/>
      <c r="S203" s="231"/>
      <c r="T203" s="232"/>
      <c r="AT203" s="233" t="s">
        <v>234</v>
      </c>
      <c r="AU203" s="233" t="s">
        <v>82</v>
      </c>
      <c r="AV203" s="15" t="s">
        <v>228</v>
      </c>
      <c r="AW203" s="15" t="s">
        <v>33</v>
      </c>
      <c r="AX203" s="15" t="s">
        <v>80</v>
      </c>
      <c r="AY203" s="233" t="s">
        <v>221</v>
      </c>
    </row>
    <row r="204" spans="1:65" s="2" customFormat="1" ht="24.2" customHeight="1">
      <c r="A204" s="37"/>
      <c r="B204" s="38"/>
      <c r="C204" s="182" t="s">
        <v>355</v>
      </c>
      <c r="D204" s="182" t="s">
        <v>223</v>
      </c>
      <c r="E204" s="183" t="s">
        <v>2038</v>
      </c>
      <c r="F204" s="184" t="s">
        <v>2039</v>
      </c>
      <c r="G204" s="185" t="s">
        <v>226</v>
      </c>
      <c r="H204" s="186">
        <v>7.54</v>
      </c>
      <c r="I204" s="187"/>
      <c r="J204" s="188">
        <f>ROUND(I204*H204,2)</f>
        <v>0</v>
      </c>
      <c r="K204" s="184" t="s">
        <v>227</v>
      </c>
      <c r="L204" s="42"/>
      <c r="M204" s="189" t="s">
        <v>19</v>
      </c>
      <c r="N204" s="190" t="s">
        <v>43</v>
      </c>
      <c r="O204" s="67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3" t="s">
        <v>228</v>
      </c>
      <c r="AT204" s="193" t="s">
        <v>223</v>
      </c>
      <c r="AU204" s="193" t="s">
        <v>82</v>
      </c>
      <c r="AY204" s="20" t="s">
        <v>221</v>
      </c>
      <c r="BE204" s="194">
        <f>IF(N204="základní",J204,0)</f>
        <v>0</v>
      </c>
      <c r="BF204" s="194">
        <f>IF(N204="snížená",J204,0)</f>
        <v>0</v>
      </c>
      <c r="BG204" s="194">
        <f>IF(N204="zákl. přenesená",J204,0)</f>
        <v>0</v>
      </c>
      <c r="BH204" s="194">
        <f>IF(N204="sníž. přenesená",J204,0)</f>
        <v>0</v>
      </c>
      <c r="BI204" s="194">
        <f>IF(N204="nulová",J204,0)</f>
        <v>0</v>
      </c>
      <c r="BJ204" s="20" t="s">
        <v>80</v>
      </c>
      <c r="BK204" s="194">
        <f>ROUND(I204*H204,2)</f>
        <v>0</v>
      </c>
      <c r="BL204" s="20" t="s">
        <v>228</v>
      </c>
      <c r="BM204" s="193" t="s">
        <v>2040</v>
      </c>
    </row>
    <row r="205" spans="1:65" s="2" customFormat="1" ht="19.5">
      <c r="A205" s="37"/>
      <c r="B205" s="38"/>
      <c r="C205" s="39"/>
      <c r="D205" s="195" t="s">
        <v>230</v>
      </c>
      <c r="E205" s="39"/>
      <c r="F205" s="196" t="s">
        <v>2041</v>
      </c>
      <c r="G205" s="39"/>
      <c r="H205" s="39"/>
      <c r="I205" s="197"/>
      <c r="J205" s="39"/>
      <c r="K205" s="39"/>
      <c r="L205" s="42"/>
      <c r="M205" s="198"/>
      <c r="N205" s="199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20" t="s">
        <v>230</v>
      </c>
      <c r="AU205" s="20" t="s">
        <v>82</v>
      </c>
    </row>
    <row r="206" spans="1:65" s="2" customFormat="1">
      <c r="A206" s="37"/>
      <c r="B206" s="38"/>
      <c r="C206" s="39"/>
      <c r="D206" s="200" t="s">
        <v>232</v>
      </c>
      <c r="E206" s="39"/>
      <c r="F206" s="201" t="s">
        <v>2042</v>
      </c>
      <c r="G206" s="39"/>
      <c r="H206" s="39"/>
      <c r="I206" s="197"/>
      <c r="J206" s="39"/>
      <c r="K206" s="39"/>
      <c r="L206" s="42"/>
      <c r="M206" s="198"/>
      <c r="N206" s="199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232</v>
      </c>
      <c r="AU206" s="20" t="s">
        <v>82</v>
      </c>
    </row>
    <row r="207" spans="1:65" s="2" customFormat="1" ht="33" customHeight="1">
      <c r="A207" s="37"/>
      <c r="B207" s="38"/>
      <c r="C207" s="182" t="s">
        <v>362</v>
      </c>
      <c r="D207" s="182" t="s">
        <v>223</v>
      </c>
      <c r="E207" s="183" t="s">
        <v>2043</v>
      </c>
      <c r="F207" s="184" t="s">
        <v>2044</v>
      </c>
      <c r="G207" s="185" t="s">
        <v>226</v>
      </c>
      <c r="H207" s="186">
        <v>1.3</v>
      </c>
      <c r="I207" s="187"/>
      <c r="J207" s="188">
        <f>ROUND(I207*H207,2)</f>
        <v>0</v>
      </c>
      <c r="K207" s="184" t="s">
        <v>227</v>
      </c>
      <c r="L207" s="42"/>
      <c r="M207" s="189" t="s">
        <v>19</v>
      </c>
      <c r="N207" s="190" t="s">
        <v>43</v>
      </c>
      <c r="O207" s="67"/>
      <c r="P207" s="191">
        <f>O207*H207</f>
        <v>0</v>
      </c>
      <c r="Q207" s="191">
        <v>1.34E-3</v>
      </c>
      <c r="R207" s="191">
        <f>Q207*H207</f>
        <v>1.7420000000000001E-3</v>
      </c>
      <c r="S207" s="191">
        <v>0</v>
      </c>
      <c r="T207" s="192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3" t="s">
        <v>228</v>
      </c>
      <c r="AT207" s="193" t="s">
        <v>223</v>
      </c>
      <c r="AU207" s="193" t="s">
        <v>82</v>
      </c>
      <c r="AY207" s="20" t="s">
        <v>221</v>
      </c>
      <c r="BE207" s="194">
        <f>IF(N207="základní",J207,0)</f>
        <v>0</v>
      </c>
      <c r="BF207" s="194">
        <f>IF(N207="snížená",J207,0)</f>
        <v>0</v>
      </c>
      <c r="BG207" s="194">
        <f>IF(N207="zákl. přenesená",J207,0)</f>
        <v>0</v>
      </c>
      <c r="BH207" s="194">
        <f>IF(N207="sníž. přenesená",J207,0)</f>
        <v>0</v>
      </c>
      <c r="BI207" s="194">
        <f>IF(N207="nulová",J207,0)</f>
        <v>0</v>
      </c>
      <c r="BJ207" s="20" t="s">
        <v>80</v>
      </c>
      <c r="BK207" s="194">
        <f>ROUND(I207*H207,2)</f>
        <v>0</v>
      </c>
      <c r="BL207" s="20" t="s">
        <v>228</v>
      </c>
      <c r="BM207" s="193" t="s">
        <v>2045</v>
      </c>
    </row>
    <row r="208" spans="1:65" s="2" customFormat="1" ht="19.5">
      <c r="A208" s="37"/>
      <c r="B208" s="38"/>
      <c r="C208" s="39"/>
      <c r="D208" s="195" t="s">
        <v>230</v>
      </c>
      <c r="E208" s="39"/>
      <c r="F208" s="196" t="s">
        <v>2046</v>
      </c>
      <c r="G208" s="39"/>
      <c r="H208" s="39"/>
      <c r="I208" s="197"/>
      <c r="J208" s="39"/>
      <c r="K208" s="39"/>
      <c r="L208" s="42"/>
      <c r="M208" s="198"/>
      <c r="N208" s="199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230</v>
      </c>
      <c r="AU208" s="20" t="s">
        <v>82</v>
      </c>
    </row>
    <row r="209" spans="1:65" s="2" customFormat="1">
      <c r="A209" s="37"/>
      <c r="B209" s="38"/>
      <c r="C209" s="39"/>
      <c r="D209" s="200" t="s">
        <v>232</v>
      </c>
      <c r="E209" s="39"/>
      <c r="F209" s="201" t="s">
        <v>2047</v>
      </c>
      <c r="G209" s="39"/>
      <c r="H209" s="39"/>
      <c r="I209" s="197"/>
      <c r="J209" s="39"/>
      <c r="K209" s="39"/>
      <c r="L209" s="42"/>
      <c r="M209" s="198"/>
      <c r="N209" s="199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232</v>
      </c>
      <c r="AU209" s="20" t="s">
        <v>82</v>
      </c>
    </row>
    <row r="210" spans="1:65" s="14" customFormat="1">
      <c r="B210" s="213"/>
      <c r="C210" s="214"/>
      <c r="D210" s="195" t="s">
        <v>234</v>
      </c>
      <c r="E210" s="215" t="s">
        <v>19</v>
      </c>
      <c r="F210" s="216" t="s">
        <v>2030</v>
      </c>
      <c r="G210" s="214"/>
      <c r="H210" s="215" t="s">
        <v>19</v>
      </c>
      <c r="I210" s="217"/>
      <c r="J210" s="214"/>
      <c r="K210" s="214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234</v>
      </c>
      <c r="AU210" s="222" t="s">
        <v>82</v>
      </c>
      <c r="AV210" s="14" t="s">
        <v>80</v>
      </c>
      <c r="AW210" s="14" t="s">
        <v>33</v>
      </c>
      <c r="AX210" s="14" t="s">
        <v>72</v>
      </c>
      <c r="AY210" s="222" t="s">
        <v>221</v>
      </c>
    </row>
    <row r="211" spans="1:65" s="13" customFormat="1">
      <c r="B211" s="202"/>
      <c r="C211" s="203"/>
      <c r="D211" s="195" t="s">
        <v>234</v>
      </c>
      <c r="E211" s="204" t="s">
        <v>19</v>
      </c>
      <c r="F211" s="205" t="s">
        <v>2048</v>
      </c>
      <c r="G211" s="203"/>
      <c r="H211" s="206">
        <v>1.3</v>
      </c>
      <c r="I211" s="207"/>
      <c r="J211" s="203"/>
      <c r="K211" s="203"/>
      <c r="L211" s="208"/>
      <c r="M211" s="209"/>
      <c r="N211" s="210"/>
      <c r="O211" s="210"/>
      <c r="P211" s="210"/>
      <c r="Q211" s="210"/>
      <c r="R211" s="210"/>
      <c r="S211" s="210"/>
      <c r="T211" s="211"/>
      <c r="AT211" s="212" t="s">
        <v>234</v>
      </c>
      <c r="AU211" s="212" t="s">
        <v>82</v>
      </c>
      <c r="AV211" s="13" t="s">
        <v>82</v>
      </c>
      <c r="AW211" s="13" t="s">
        <v>33</v>
      </c>
      <c r="AX211" s="13" t="s">
        <v>72</v>
      </c>
      <c r="AY211" s="212" t="s">
        <v>221</v>
      </c>
    </row>
    <row r="212" spans="1:65" s="15" customFormat="1">
      <c r="B212" s="223"/>
      <c r="C212" s="224"/>
      <c r="D212" s="195" t="s">
        <v>234</v>
      </c>
      <c r="E212" s="225" t="s">
        <v>19</v>
      </c>
      <c r="F212" s="226" t="s">
        <v>243</v>
      </c>
      <c r="G212" s="224"/>
      <c r="H212" s="227">
        <v>1.3</v>
      </c>
      <c r="I212" s="228"/>
      <c r="J212" s="224"/>
      <c r="K212" s="224"/>
      <c r="L212" s="229"/>
      <c r="M212" s="230"/>
      <c r="N212" s="231"/>
      <c r="O212" s="231"/>
      <c r="P212" s="231"/>
      <c r="Q212" s="231"/>
      <c r="R212" s="231"/>
      <c r="S212" s="231"/>
      <c r="T212" s="232"/>
      <c r="AT212" s="233" t="s">
        <v>234</v>
      </c>
      <c r="AU212" s="233" t="s">
        <v>82</v>
      </c>
      <c r="AV212" s="15" t="s">
        <v>228</v>
      </c>
      <c r="AW212" s="15" t="s">
        <v>33</v>
      </c>
      <c r="AX212" s="15" t="s">
        <v>80</v>
      </c>
      <c r="AY212" s="233" t="s">
        <v>221</v>
      </c>
    </row>
    <row r="213" spans="1:65" s="2" customFormat="1" ht="33" customHeight="1">
      <c r="A213" s="37"/>
      <c r="B213" s="38"/>
      <c r="C213" s="182" t="s">
        <v>370</v>
      </c>
      <c r="D213" s="182" t="s">
        <v>223</v>
      </c>
      <c r="E213" s="183" t="s">
        <v>2049</v>
      </c>
      <c r="F213" s="184" t="s">
        <v>2050</v>
      </c>
      <c r="G213" s="185" t="s">
        <v>226</v>
      </c>
      <c r="H213" s="186">
        <v>1.3</v>
      </c>
      <c r="I213" s="187"/>
      <c r="J213" s="188">
        <f>ROUND(I213*H213,2)</f>
        <v>0</v>
      </c>
      <c r="K213" s="184" t="s">
        <v>227</v>
      </c>
      <c r="L213" s="42"/>
      <c r="M213" s="189" t="s">
        <v>19</v>
      </c>
      <c r="N213" s="190" t="s">
        <v>43</v>
      </c>
      <c r="O213" s="67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3" t="s">
        <v>228</v>
      </c>
      <c r="AT213" s="193" t="s">
        <v>223</v>
      </c>
      <c r="AU213" s="193" t="s">
        <v>82</v>
      </c>
      <c r="AY213" s="20" t="s">
        <v>221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20" t="s">
        <v>80</v>
      </c>
      <c r="BK213" s="194">
        <f>ROUND(I213*H213,2)</f>
        <v>0</v>
      </c>
      <c r="BL213" s="20" t="s">
        <v>228</v>
      </c>
      <c r="BM213" s="193" t="s">
        <v>2051</v>
      </c>
    </row>
    <row r="214" spans="1:65" s="2" customFormat="1" ht="29.25">
      <c r="A214" s="37"/>
      <c r="B214" s="38"/>
      <c r="C214" s="39"/>
      <c r="D214" s="195" t="s">
        <v>230</v>
      </c>
      <c r="E214" s="39"/>
      <c r="F214" s="196" t="s">
        <v>2052</v>
      </c>
      <c r="G214" s="39"/>
      <c r="H214" s="39"/>
      <c r="I214" s="197"/>
      <c r="J214" s="39"/>
      <c r="K214" s="39"/>
      <c r="L214" s="42"/>
      <c r="M214" s="198"/>
      <c r="N214" s="199"/>
      <c r="O214" s="67"/>
      <c r="P214" s="67"/>
      <c r="Q214" s="67"/>
      <c r="R214" s="67"/>
      <c r="S214" s="67"/>
      <c r="T214" s="68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20" t="s">
        <v>230</v>
      </c>
      <c r="AU214" s="20" t="s">
        <v>82</v>
      </c>
    </row>
    <row r="215" spans="1:65" s="2" customFormat="1">
      <c r="A215" s="37"/>
      <c r="B215" s="38"/>
      <c r="C215" s="39"/>
      <c r="D215" s="200" t="s">
        <v>232</v>
      </c>
      <c r="E215" s="39"/>
      <c r="F215" s="201" t="s">
        <v>2053</v>
      </c>
      <c r="G215" s="39"/>
      <c r="H215" s="39"/>
      <c r="I215" s="197"/>
      <c r="J215" s="39"/>
      <c r="K215" s="39"/>
      <c r="L215" s="42"/>
      <c r="M215" s="198"/>
      <c r="N215" s="199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232</v>
      </c>
      <c r="AU215" s="20" t="s">
        <v>82</v>
      </c>
    </row>
    <row r="216" spans="1:65" s="2" customFormat="1" ht="33" customHeight="1">
      <c r="A216" s="37"/>
      <c r="B216" s="38"/>
      <c r="C216" s="182" t="s">
        <v>7</v>
      </c>
      <c r="D216" s="182" t="s">
        <v>223</v>
      </c>
      <c r="E216" s="183" t="s">
        <v>2054</v>
      </c>
      <c r="F216" s="184" t="s">
        <v>2055</v>
      </c>
      <c r="G216" s="185" t="s">
        <v>267</v>
      </c>
      <c r="H216" s="186">
        <v>0.06</v>
      </c>
      <c r="I216" s="187"/>
      <c r="J216" s="188">
        <f>ROUND(I216*H216,2)</f>
        <v>0</v>
      </c>
      <c r="K216" s="184" t="s">
        <v>227</v>
      </c>
      <c r="L216" s="42"/>
      <c r="M216" s="189" t="s">
        <v>19</v>
      </c>
      <c r="N216" s="190" t="s">
        <v>43</v>
      </c>
      <c r="O216" s="67"/>
      <c r="P216" s="191">
        <f>O216*H216</f>
        <v>0</v>
      </c>
      <c r="Q216" s="191">
        <v>1.9539999999999998E-2</v>
      </c>
      <c r="R216" s="191">
        <f>Q216*H216</f>
        <v>1.1723999999999999E-3</v>
      </c>
      <c r="S216" s="191">
        <v>0</v>
      </c>
      <c r="T216" s="192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3" t="s">
        <v>228</v>
      </c>
      <c r="AT216" s="193" t="s">
        <v>223</v>
      </c>
      <c r="AU216" s="193" t="s">
        <v>82</v>
      </c>
      <c r="AY216" s="20" t="s">
        <v>221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20" t="s">
        <v>80</v>
      </c>
      <c r="BK216" s="194">
        <f>ROUND(I216*H216,2)</f>
        <v>0</v>
      </c>
      <c r="BL216" s="20" t="s">
        <v>228</v>
      </c>
      <c r="BM216" s="193" t="s">
        <v>2056</v>
      </c>
    </row>
    <row r="217" spans="1:65" s="2" customFormat="1" ht="19.5">
      <c r="A217" s="37"/>
      <c r="B217" s="38"/>
      <c r="C217" s="39"/>
      <c r="D217" s="195" t="s">
        <v>230</v>
      </c>
      <c r="E217" s="39"/>
      <c r="F217" s="196" t="s">
        <v>2057</v>
      </c>
      <c r="G217" s="39"/>
      <c r="H217" s="39"/>
      <c r="I217" s="197"/>
      <c r="J217" s="39"/>
      <c r="K217" s="39"/>
      <c r="L217" s="42"/>
      <c r="M217" s="198"/>
      <c r="N217" s="199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230</v>
      </c>
      <c r="AU217" s="20" t="s">
        <v>82</v>
      </c>
    </row>
    <row r="218" spans="1:65" s="2" customFormat="1">
      <c r="A218" s="37"/>
      <c r="B218" s="38"/>
      <c r="C218" s="39"/>
      <c r="D218" s="200" t="s">
        <v>232</v>
      </c>
      <c r="E218" s="39"/>
      <c r="F218" s="201" t="s">
        <v>2058</v>
      </c>
      <c r="G218" s="39"/>
      <c r="H218" s="39"/>
      <c r="I218" s="197"/>
      <c r="J218" s="39"/>
      <c r="K218" s="39"/>
      <c r="L218" s="42"/>
      <c r="M218" s="198"/>
      <c r="N218" s="199"/>
      <c r="O218" s="67"/>
      <c r="P218" s="67"/>
      <c r="Q218" s="67"/>
      <c r="R218" s="67"/>
      <c r="S218" s="67"/>
      <c r="T218" s="68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20" t="s">
        <v>232</v>
      </c>
      <c r="AU218" s="20" t="s">
        <v>82</v>
      </c>
    </row>
    <row r="219" spans="1:65" s="14" customFormat="1">
      <c r="B219" s="213"/>
      <c r="C219" s="214"/>
      <c r="D219" s="195" t="s">
        <v>234</v>
      </c>
      <c r="E219" s="215" t="s">
        <v>19</v>
      </c>
      <c r="F219" s="216" t="s">
        <v>2059</v>
      </c>
      <c r="G219" s="214"/>
      <c r="H219" s="215" t="s">
        <v>19</v>
      </c>
      <c r="I219" s="217"/>
      <c r="J219" s="214"/>
      <c r="K219" s="214"/>
      <c r="L219" s="218"/>
      <c r="M219" s="219"/>
      <c r="N219" s="220"/>
      <c r="O219" s="220"/>
      <c r="P219" s="220"/>
      <c r="Q219" s="220"/>
      <c r="R219" s="220"/>
      <c r="S219" s="220"/>
      <c r="T219" s="221"/>
      <c r="AT219" s="222" t="s">
        <v>234</v>
      </c>
      <c r="AU219" s="222" t="s">
        <v>82</v>
      </c>
      <c r="AV219" s="14" t="s">
        <v>80</v>
      </c>
      <c r="AW219" s="14" t="s">
        <v>33</v>
      </c>
      <c r="AX219" s="14" t="s">
        <v>72</v>
      </c>
      <c r="AY219" s="222" t="s">
        <v>221</v>
      </c>
    </row>
    <row r="220" spans="1:65" s="13" customFormat="1">
      <c r="B220" s="202"/>
      <c r="C220" s="203"/>
      <c r="D220" s="195" t="s">
        <v>234</v>
      </c>
      <c r="E220" s="204" t="s">
        <v>19</v>
      </c>
      <c r="F220" s="205" t="s">
        <v>2060</v>
      </c>
      <c r="G220" s="203"/>
      <c r="H220" s="206">
        <v>0.06</v>
      </c>
      <c r="I220" s="207"/>
      <c r="J220" s="203"/>
      <c r="K220" s="203"/>
      <c r="L220" s="208"/>
      <c r="M220" s="209"/>
      <c r="N220" s="210"/>
      <c r="O220" s="210"/>
      <c r="P220" s="210"/>
      <c r="Q220" s="210"/>
      <c r="R220" s="210"/>
      <c r="S220" s="210"/>
      <c r="T220" s="211"/>
      <c r="AT220" s="212" t="s">
        <v>234</v>
      </c>
      <c r="AU220" s="212" t="s">
        <v>82</v>
      </c>
      <c r="AV220" s="13" t="s">
        <v>82</v>
      </c>
      <c r="AW220" s="13" t="s">
        <v>33</v>
      </c>
      <c r="AX220" s="13" t="s">
        <v>72</v>
      </c>
      <c r="AY220" s="212" t="s">
        <v>221</v>
      </c>
    </row>
    <row r="221" spans="1:65" s="15" customFormat="1">
      <c r="B221" s="223"/>
      <c r="C221" s="224"/>
      <c r="D221" s="195" t="s">
        <v>234</v>
      </c>
      <c r="E221" s="225" t="s">
        <v>19</v>
      </c>
      <c r="F221" s="226" t="s">
        <v>243</v>
      </c>
      <c r="G221" s="224"/>
      <c r="H221" s="227">
        <v>0.06</v>
      </c>
      <c r="I221" s="228"/>
      <c r="J221" s="224"/>
      <c r="K221" s="224"/>
      <c r="L221" s="229"/>
      <c r="M221" s="230"/>
      <c r="N221" s="231"/>
      <c r="O221" s="231"/>
      <c r="P221" s="231"/>
      <c r="Q221" s="231"/>
      <c r="R221" s="231"/>
      <c r="S221" s="231"/>
      <c r="T221" s="232"/>
      <c r="AT221" s="233" t="s">
        <v>234</v>
      </c>
      <c r="AU221" s="233" t="s">
        <v>82</v>
      </c>
      <c r="AV221" s="15" t="s">
        <v>228</v>
      </c>
      <c r="AW221" s="15" t="s">
        <v>33</v>
      </c>
      <c r="AX221" s="15" t="s">
        <v>80</v>
      </c>
      <c r="AY221" s="233" t="s">
        <v>221</v>
      </c>
    </row>
    <row r="222" spans="1:65" s="2" customFormat="1" ht="21.75" customHeight="1">
      <c r="A222" s="37"/>
      <c r="B222" s="38"/>
      <c r="C222" s="234" t="s">
        <v>381</v>
      </c>
      <c r="D222" s="234" t="s">
        <v>295</v>
      </c>
      <c r="E222" s="235" t="s">
        <v>2061</v>
      </c>
      <c r="F222" s="236" t="s">
        <v>2062</v>
      </c>
      <c r="G222" s="237" t="s">
        <v>267</v>
      </c>
      <c r="H222" s="238">
        <v>6.9000000000000006E-2</v>
      </c>
      <c r="I222" s="239"/>
      <c r="J222" s="240">
        <f>ROUND(I222*H222,2)</f>
        <v>0</v>
      </c>
      <c r="K222" s="236" t="s">
        <v>227</v>
      </c>
      <c r="L222" s="241"/>
      <c r="M222" s="242" t="s">
        <v>19</v>
      </c>
      <c r="N222" s="243" t="s">
        <v>43</v>
      </c>
      <c r="O222" s="67"/>
      <c r="P222" s="191">
        <f>O222*H222</f>
        <v>0</v>
      </c>
      <c r="Q222" s="191">
        <v>1</v>
      </c>
      <c r="R222" s="191">
        <f>Q222*H222</f>
        <v>6.9000000000000006E-2</v>
      </c>
      <c r="S222" s="191">
        <v>0</v>
      </c>
      <c r="T222" s="192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3" t="s">
        <v>279</v>
      </c>
      <c r="AT222" s="193" t="s">
        <v>295</v>
      </c>
      <c r="AU222" s="193" t="s">
        <v>82</v>
      </c>
      <c r="AY222" s="20" t="s">
        <v>221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20" t="s">
        <v>80</v>
      </c>
      <c r="BK222" s="194">
        <f>ROUND(I222*H222,2)</f>
        <v>0</v>
      </c>
      <c r="BL222" s="20" t="s">
        <v>228</v>
      </c>
      <c r="BM222" s="193" t="s">
        <v>2063</v>
      </c>
    </row>
    <row r="223" spans="1:65" s="2" customFormat="1">
      <c r="A223" s="37"/>
      <c r="B223" s="38"/>
      <c r="C223" s="39"/>
      <c r="D223" s="195" t="s">
        <v>230</v>
      </c>
      <c r="E223" s="39"/>
      <c r="F223" s="196" t="s">
        <v>2062</v>
      </c>
      <c r="G223" s="39"/>
      <c r="H223" s="39"/>
      <c r="I223" s="197"/>
      <c r="J223" s="39"/>
      <c r="K223" s="39"/>
      <c r="L223" s="42"/>
      <c r="M223" s="198"/>
      <c r="N223" s="199"/>
      <c r="O223" s="67"/>
      <c r="P223" s="67"/>
      <c r="Q223" s="67"/>
      <c r="R223" s="67"/>
      <c r="S223" s="67"/>
      <c r="T223" s="68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20" t="s">
        <v>230</v>
      </c>
      <c r="AU223" s="20" t="s">
        <v>82</v>
      </c>
    </row>
    <row r="224" spans="1:65" s="13" customFormat="1">
      <c r="B224" s="202"/>
      <c r="C224" s="203"/>
      <c r="D224" s="195" t="s">
        <v>234</v>
      </c>
      <c r="E224" s="203"/>
      <c r="F224" s="205" t="s">
        <v>2064</v>
      </c>
      <c r="G224" s="203"/>
      <c r="H224" s="206">
        <v>6.9000000000000006E-2</v>
      </c>
      <c r="I224" s="207"/>
      <c r="J224" s="203"/>
      <c r="K224" s="203"/>
      <c r="L224" s="208"/>
      <c r="M224" s="209"/>
      <c r="N224" s="210"/>
      <c r="O224" s="210"/>
      <c r="P224" s="210"/>
      <c r="Q224" s="210"/>
      <c r="R224" s="210"/>
      <c r="S224" s="210"/>
      <c r="T224" s="211"/>
      <c r="AT224" s="212" t="s">
        <v>234</v>
      </c>
      <c r="AU224" s="212" t="s">
        <v>82</v>
      </c>
      <c r="AV224" s="13" t="s">
        <v>82</v>
      </c>
      <c r="AW224" s="13" t="s">
        <v>4</v>
      </c>
      <c r="AX224" s="13" t="s">
        <v>80</v>
      </c>
      <c r="AY224" s="212" t="s">
        <v>221</v>
      </c>
    </row>
    <row r="225" spans="1:65" s="2" customFormat="1" ht="16.5" customHeight="1">
      <c r="A225" s="37"/>
      <c r="B225" s="38"/>
      <c r="C225" s="182" t="s">
        <v>389</v>
      </c>
      <c r="D225" s="182" t="s">
        <v>223</v>
      </c>
      <c r="E225" s="183" t="s">
        <v>2065</v>
      </c>
      <c r="F225" s="184" t="s">
        <v>2066</v>
      </c>
      <c r="G225" s="185" t="s">
        <v>238</v>
      </c>
      <c r="H225" s="186">
        <v>14.055</v>
      </c>
      <c r="I225" s="187"/>
      <c r="J225" s="188">
        <f>ROUND(I225*H225,2)</f>
        <v>0</v>
      </c>
      <c r="K225" s="184" t="s">
        <v>227</v>
      </c>
      <c r="L225" s="42"/>
      <c r="M225" s="189" t="s">
        <v>19</v>
      </c>
      <c r="N225" s="190" t="s">
        <v>43</v>
      </c>
      <c r="O225" s="67"/>
      <c r="P225" s="191">
        <f>O225*H225</f>
        <v>0</v>
      </c>
      <c r="Q225" s="191">
        <v>2.5019749999999998</v>
      </c>
      <c r="R225" s="191">
        <f>Q225*H225</f>
        <v>35.165258625</v>
      </c>
      <c r="S225" s="191">
        <v>0</v>
      </c>
      <c r="T225" s="192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3" t="s">
        <v>228</v>
      </c>
      <c r="AT225" s="193" t="s">
        <v>223</v>
      </c>
      <c r="AU225" s="193" t="s">
        <v>82</v>
      </c>
      <c r="AY225" s="20" t="s">
        <v>221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20" t="s">
        <v>80</v>
      </c>
      <c r="BK225" s="194">
        <f>ROUND(I225*H225,2)</f>
        <v>0</v>
      </c>
      <c r="BL225" s="20" t="s">
        <v>228</v>
      </c>
      <c r="BM225" s="193" t="s">
        <v>2067</v>
      </c>
    </row>
    <row r="226" spans="1:65" s="2" customFormat="1" ht="19.5">
      <c r="A226" s="37"/>
      <c r="B226" s="38"/>
      <c r="C226" s="39"/>
      <c r="D226" s="195" t="s">
        <v>230</v>
      </c>
      <c r="E226" s="39"/>
      <c r="F226" s="196" t="s">
        <v>2068</v>
      </c>
      <c r="G226" s="39"/>
      <c r="H226" s="39"/>
      <c r="I226" s="197"/>
      <c r="J226" s="39"/>
      <c r="K226" s="39"/>
      <c r="L226" s="42"/>
      <c r="M226" s="198"/>
      <c r="N226" s="199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230</v>
      </c>
      <c r="AU226" s="20" t="s">
        <v>82</v>
      </c>
    </row>
    <row r="227" spans="1:65" s="2" customFormat="1">
      <c r="A227" s="37"/>
      <c r="B227" s="38"/>
      <c r="C227" s="39"/>
      <c r="D227" s="200" t="s">
        <v>232</v>
      </c>
      <c r="E227" s="39"/>
      <c r="F227" s="201" t="s">
        <v>2069</v>
      </c>
      <c r="G227" s="39"/>
      <c r="H227" s="39"/>
      <c r="I227" s="197"/>
      <c r="J227" s="39"/>
      <c r="K227" s="39"/>
      <c r="L227" s="42"/>
      <c r="M227" s="198"/>
      <c r="N227" s="199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232</v>
      </c>
      <c r="AU227" s="20" t="s">
        <v>82</v>
      </c>
    </row>
    <row r="228" spans="1:65" s="14" customFormat="1">
      <c r="B228" s="213"/>
      <c r="C228" s="214"/>
      <c r="D228" s="195" t="s">
        <v>234</v>
      </c>
      <c r="E228" s="215" t="s">
        <v>19</v>
      </c>
      <c r="F228" s="216" t="s">
        <v>2070</v>
      </c>
      <c r="G228" s="214"/>
      <c r="H228" s="215" t="s">
        <v>19</v>
      </c>
      <c r="I228" s="217"/>
      <c r="J228" s="214"/>
      <c r="K228" s="214"/>
      <c r="L228" s="218"/>
      <c r="M228" s="219"/>
      <c r="N228" s="220"/>
      <c r="O228" s="220"/>
      <c r="P228" s="220"/>
      <c r="Q228" s="220"/>
      <c r="R228" s="220"/>
      <c r="S228" s="220"/>
      <c r="T228" s="221"/>
      <c r="AT228" s="222" t="s">
        <v>234</v>
      </c>
      <c r="AU228" s="222" t="s">
        <v>82</v>
      </c>
      <c r="AV228" s="14" t="s">
        <v>80</v>
      </c>
      <c r="AW228" s="14" t="s">
        <v>33</v>
      </c>
      <c r="AX228" s="14" t="s">
        <v>72</v>
      </c>
      <c r="AY228" s="222" t="s">
        <v>221</v>
      </c>
    </row>
    <row r="229" spans="1:65" s="13" customFormat="1">
      <c r="B229" s="202"/>
      <c r="C229" s="203"/>
      <c r="D229" s="195" t="s">
        <v>234</v>
      </c>
      <c r="E229" s="204" t="s">
        <v>19</v>
      </c>
      <c r="F229" s="205" t="s">
        <v>2071</v>
      </c>
      <c r="G229" s="203"/>
      <c r="H229" s="206">
        <v>1.0629999999999999</v>
      </c>
      <c r="I229" s="207"/>
      <c r="J229" s="203"/>
      <c r="K229" s="203"/>
      <c r="L229" s="208"/>
      <c r="M229" s="209"/>
      <c r="N229" s="210"/>
      <c r="O229" s="210"/>
      <c r="P229" s="210"/>
      <c r="Q229" s="210"/>
      <c r="R229" s="210"/>
      <c r="S229" s="210"/>
      <c r="T229" s="211"/>
      <c r="AT229" s="212" t="s">
        <v>234</v>
      </c>
      <c r="AU229" s="212" t="s">
        <v>82</v>
      </c>
      <c r="AV229" s="13" t="s">
        <v>82</v>
      </c>
      <c r="AW229" s="13" t="s">
        <v>33</v>
      </c>
      <c r="AX229" s="13" t="s">
        <v>72</v>
      </c>
      <c r="AY229" s="212" t="s">
        <v>221</v>
      </c>
    </row>
    <row r="230" spans="1:65" s="14" customFormat="1">
      <c r="B230" s="213"/>
      <c r="C230" s="214"/>
      <c r="D230" s="195" t="s">
        <v>234</v>
      </c>
      <c r="E230" s="215" t="s">
        <v>19</v>
      </c>
      <c r="F230" s="216" t="s">
        <v>2072</v>
      </c>
      <c r="G230" s="214"/>
      <c r="H230" s="215" t="s">
        <v>19</v>
      </c>
      <c r="I230" s="217"/>
      <c r="J230" s="214"/>
      <c r="K230" s="214"/>
      <c r="L230" s="218"/>
      <c r="M230" s="219"/>
      <c r="N230" s="220"/>
      <c r="O230" s="220"/>
      <c r="P230" s="220"/>
      <c r="Q230" s="220"/>
      <c r="R230" s="220"/>
      <c r="S230" s="220"/>
      <c r="T230" s="221"/>
      <c r="AT230" s="222" t="s">
        <v>234</v>
      </c>
      <c r="AU230" s="222" t="s">
        <v>82</v>
      </c>
      <c r="AV230" s="14" t="s">
        <v>80</v>
      </c>
      <c r="AW230" s="14" t="s">
        <v>33</v>
      </c>
      <c r="AX230" s="14" t="s">
        <v>72</v>
      </c>
      <c r="AY230" s="222" t="s">
        <v>221</v>
      </c>
    </row>
    <row r="231" spans="1:65" s="13" customFormat="1">
      <c r="B231" s="202"/>
      <c r="C231" s="203"/>
      <c r="D231" s="195" t="s">
        <v>234</v>
      </c>
      <c r="E231" s="204" t="s">
        <v>19</v>
      </c>
      <c r="F231" s="205" t="s">
        <v>2073</v>
      </c>
      <c r="G231" s="203"/>
      <c r="H231" s="206">
        <v>0.68799999999999994</v>
      </c>
      <c r="I231" s="207"/>
      <c r="J231" s="203"/>
      <c r="K231" s="203"/>
      <c r="L231" s="208"/>
      <c r="M231" s="209"/>
      <c r="N231" s="210"/>
      <c r="O231" s="210"/>
      <c r="P231" s="210"/>
      <c r="Q231" s="210"/>
      <c r="R231" s="210"/>
      <c r="S231" s="210"/>
      <c r="T231" s="211"/>
      <c r="AT231" s="212" t="s">
        <v>234</v>
      </c>
      <c r="AU231" s="212" t="s">
        <v>82</v>
      </c>
      <c r="AV231" s="13" t="s">
        <v>82</v>
      </c>
      <c r="AW231" s="13" t="s">
        <v>33</v>
      </c>
      <c r="AX231" s="13" t="s">
        <v>72</v>
      </c>
      <c r="AY231" s="212" t="s">
        <v>221</v>
      </c>
    </row>
    <row r="232" spans="1:65" s="14" customFormat="1">
      <c r="B232" s="213"/>
      <c r="C232" s="214"/>
      <c r="D232" s="195" t="s">
        <v>234</v>
      </c>
      <c r="E232" s="215" t="s">
        <v>19</v>
      </c>
      <c r="F232" s="216" t="s">
        <v>2074</v>
      </c>
      <c r="G232" s="214"/>
      <c r="H232" s="215" t="s">
        <v>19</v>
      </c>
      <c r="I232" s="217"/>
      <c r="J232" s="214"/>
      <c r="K232" s="214"/>
      <c r="L232" s="218"/>
      <c r="M232" s="219"/>
      <c r="N232" s="220"/>
      <c r="O232" s="220"/>
      <c r="P232" s="220"/>
      <c r="Q232" s="220"/>
      <c r="R232" s="220"/>
      <c r="S232" s="220"/>
      <c r="T232" s="221"/>
      <c r="AT232" s="222" t="s">
        <v>234</v>
      </c>
      <c r="AU232" s="222" t="s">
        <v>82</v>
      </c>
      <c r="AV232" s="14" t="s">
        <v>80</v>
      </c>
      <c r="AW232" s="14" t="s">
        <v>33</v>
      </c>
      <c r="AX232" s="14" t="s">
        <v>72</v>
      </c>
      <c r="AY232" s="222" t="s">
        <v>221</v>
      </c>
    </row>
    <row r="233" spans="1:65" s="13" customFormat="1">
      <c r="B233" s="202"/>
      <c r="C233" s="203"/>
      <c r="D233" s="195" t="s">
        <v>234</v>
      </c>
      <c r="E233" s="204" t="s">
        <v>19</v>
      </c>
      <c r="F233" s="205" t="s">
        <v>2075</v>
      </c>
      <c r="G233" s="203"/>
      <c r="H233" s="206">
        <v>0.875</v>
      </c>
      <c r="I233" s="207"/>
      <c r="J233" s="203"/>
      <c r="K233" s="203"/>
      <c r="L233" s="208"/>
      <c r="M233" s="209"/>
      <c r="N233" s="210"/>
      <c r="O233" s="210"/>
      <c r="P233" s="210"/>
      <c r="Q233" s="210"/>
      <c r="R233" s="210"/>
      <c r="S233" s="210"/>
      <c r="T233" s="211"/>
      <c r="AT233" s="212" t="s">
        <v>234</v>
      </c>
      <c r="AU233" s="212" t="s">
        <v>82</v>
      </c>
      <c r="AV233" s="13" t="s">
        <v>82</v>
      </c>
      <c r="AW233" s="13" t="s">
        <v>33</v>
      </c>
      <c r="AX233" s="13" t="s">
        <v>72</v>
      </c>
      <c r="AY233" s="212" t="s">
        <v>221</v>
      </c>
    </row>
    <row r="234" spans="1:65" s="14" customFormat="1">
      <c r="B234" s="213"/>
      <c r="C234" s="214"/>
      <c r="D234" s="195" t="s">
        <v>234</v>
      </c>
      <c r="E234" s="215" t="s">
        <v>19</v>
      </c>
      <c r="F234" s="216" t="s">
        <v>2076</v>
      </c>
      <c r="G234" s="214"/>
      <c r="H234" s="215" t="s">
        <v>19</v>
      </c>
      <c r="I234" s="217"/>
      <c r="J234" s="214"/>
      <c r="K234" s="214"/>
      <c r="L234" s="218"/>
      <c r="M234" s="219"/>
      <c r="N234" s="220"/>
      <c r="O234" s="220"/>
      <c r="P234" s="220"/>
      <c r="Q234" s="220"/>
      <c r="R234" s="220"/>
      <c r="S234" s="220"/>
      <c r="T234" s="221"/>
      <c r="AT234" s="222" t="s">
        <v>234</v>
      </c>
      <c r="AU234" s="222" t="s">
        <v>82</v>
      </c>
      <c r="AV234" s="14" t="s">
        <v>80</v>
      </c>
      <c r="AW234" s="14" t="s">
        <v>33</v>
      </c>
      <c r="AX234" s="14" t="s">
        <v>72</v>
      </c>
      <c r="AY234" s="222" t="s">
        <v>221</v>
      </c>
    </row>
    <row r="235" spans="1:65" s="13" customFormat="1">
      <c r="B235" s="202"/>
      <c r="C235" s="203"/>
      <c r="D235" s="195" t="s">
        <v>234</v>
      </c>
      <c r="E235" s="204" t="s">
        <v>19</v>
      </c>
      <c r="F235" s="205" t="s">
        <v>2077</v>
      </c>
      <c r="G235" s="203"/>
      <c r="H235" s="206">
        <v>10.148999999999999</v>
      </c>
      <c r="I235" s="207"/>
      <c r="J235" s="203"/>
      <c r="K235" s="203"/>
      <c r="L235" s="208"/>
      <c r="M235" s="209"/>
      <c r="N235" s="210"/>
      <c r="O235" s="210"/>
      <c r="P235" s="210"/>
      <c r="Q235" s="210"/>
      <c r="R235" s="210"/>
      <c r="S235" s="210"/>
      <c r="T235" s="211"/>
      <c r="AT235" s="212" t="s">
        <v>234</v>
      </c>
      <c r="AU235" s="212" t="s">
        <v>82</v>
      </c>
      <c r="AV235" s="13" t="s">
        <v>82</v>
      </c>
      <c r="AW235" s="13" t="s">
        <v>33</v>
      </c>
      <c r="AX235" s="13" t="s">
        <v>72</v>
      </c>
      <c r="AY235" s="212" t="s">
        <v>221</v>
      </c>
    </row>
    <row r="236" spans="1:65" s="14" customFormat="1">
      <c r="B236" s="213"/>
      <c r="C236" s="214"/>
      <c r="D236" s="195" t="s">
        <v>234</v>
      </c>
      <c r="E236" s="215" t="s">
        <v>19</v>
      </c>
      <c r="F236" s="216" t="s">
        <v>2078</v>
      </c>
      <c r="G236" s="214"/>
      <c r="H236" s="215" t="s">
        <v>19</v>
      </c>
      <c r="I236" s="217"/>
      <c r="J236" s="214"/>
      <c r="K236" s="214"/>
      <c r="L236" s="218"/>
      <c r="M236" s="219"/>
      <c r="N236" s="220"/>
      <c r="O236" s="220"/>
      <c r="P236" s="220"/>
      <c r="Q236" s="220"/>
      <c r="R236" s="220"/>
      <c r="S236" s="220"/>
      <c r="T236" s="221"/>
      <c r="AT236" s="222" t="s">
        <v>234</v>
      </c>
      <c r="AU236" s="222" t="s">
        <v>82</v>
      </c>
      <c r="AV236" s="14" t="s">
        <v>80</v>
      </c>
      <c r="AW236" s="14" t="s">
        <v>33</v>
      </c>
      <c r="AX236" s="14" t="s">
        <v>72</v>
      </c>
      <c r="AY236" s="222" t="s">
        <v>221</v>
      </c>
    </row>
    <row r="237" spans="1:65" s="13" customFormat="1">
      <c r="B237" s="202"/>
      <c r="C237" s="203"/>
      <c r="D237" s="195" t="s">
        <v>234</v>
      </c>
      <c r="E237" s="204" t="s">
        <v>19</v>
      </c>
      <c r="F237" s="205" t="s">
        <v>2079</v>
      </c>
      <c r="G237" s="203"/>
      <c r="H237" s="206">
        <v>1.28</v>
      </c>
      <c r="I237" s="207"/>
      <c r="J237" s="203"/>
      <c r="K237" s="203"/>
      <c r="L237" s="208"/>
      <c r="M237" s="209"/>
      <c r="N237" s="210"/>
      <c r="O237" s="210"/>
      <c r="P237" s="210"/>
      <c r="Q237" s="210"/>
      <c r="R237" s="210"/>
      <c r="S237" s="210"/>
      <c r="T237" s="211"/>
      <c r="AT237" s="212" t="s">
        <v>234</v>
      </c>
      <c r="AU237" s="212" t="s">
        <v>82</v>
      </c>
      <c r="AV237" s="13" t="s">
        <v>82</v>
      </c>
      <c r="AW237" s="13" t="s">
        <v>33</v>
      </c>
      <c r="AX237" s="13" t="s">
        <v>72</v>
      </c>
      <c r="AY237" s="212" t="s">
        <v>221</v>
      </c>
    </row>
    <row r="238" spans="1:65" s="15" customFormat="1">
      <c r="B238" s="223"/>
      <c r="C238" s="224"/>
      <c r="D238" s="195" t="s">
        <v>234</v>
      </c>
      <c r="E238" s="225" t="s">
        <v>19</v>
      </c>
      <c r="F238" s="226" t="s">
        <v>243</v>
      </c>
      <c r="G238" s="224"/>
      <c r="H238" s="227">
        <v>14.055</v>
      </c>
      <c r="I238" s="228"/>
      <c r="J238" s="224"/>
      <c r="K238" s="224"/>
      <c r="L238" s="229"/>
      <c r="M238" s="230"/>
      <c r="N238" s="231"/>
      <c r="O238" s="231"/>
      <c r="P238" s="231"/>
      <c r="Q238" s="231"/>
      <c r="R238" s="231"/>
      <c r="S238" s="231"/>
      <c r="T238" s="232"/>
      <c r="AT238" s="233" t="s">
        <v>234</v>
      </c>
      <c r="AU238" s="233" t="s">
        <v>82</v>
      </c>
      <c r="AV238" s="15" t="s">
        <v>228</v>
      </c>
      <c r="AW238" s="15" t="s">
        <v>33</v>
      </c>
      <c r="AX238" s="15" t="s">
        <v>80</v>
      </c>
      <c r="AY238" s="233" t="s">
        <v>221</v>
      </c>
    </row>
    <row r="239" spans="1:65" s="2" customFormat="1" ht="16.5" customHeight="1">
      <c r="A239" s="37"/>
      <c r="B239" s="38"/>
      <c r="C239" s="182" t="s">
        <v>396</v>
      </c>
      <c r="D239" s="182" t="s">
        <v>223</v>
      </c>
      <c r="E239" s="183" t="s">
        <v>2080</v>
      </c>
      <c r="F239" s="184" t="s">
        <v>2081</v>
      </c>
      <c r="G239" s="185" t="s">
        <v>226</v>
      </c>
      <c r="H239" s="186">
        <v>19.355</v>
      </c>
      <c r="I239" s="187"/>
      <c r="J239" s="188">
        <f>ROUND(I239*H239,2)</f>
        <v>0</v>
      </c>
      <c r="K239" s="184" t="s">
        <v>227</v>
      </c>
      <c r="L239" s="42"/>
      <c r="M239" s="189" t="s">
        <v>19</v>
      </c>
      <c r="N239" s="190" t="s">
        <v>43</v>
      </c>
      <c r="O239" s="67"/>
      <c r="P239" s="191">
        <f>O239*H239</f>
        <v>0</v>
      </c>
      <c r="Q239" s="191">
        <v>1.11725E-2</v>
      </c>
      <c r="R239" s="191">
        <f>Q239*H239</f>
        <v>0.21624373750000001</v>
      </c>
      <c r="S239" s="191">
        <v>0</v>
      </c>
      <c r="T239" s="192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3" t="s">
        <v>228</v>
      </c>
      <c r="AT239" s="193" t="s">
        <v>223</v>
      </c>
      <c r="AU239" s="193" t="s">
        <v>82</v>
      </c>
      <c r="AY239" s="20" t="s">
        <v>221</v>
      </c>
      <c r="BE239" s="194">
        <f>IF(N239="základní",J239,0)</f>
        <v>0</v>
      </c>
      <c r="BF239" s="194">
        <f>IF(N239="snížená",J239,0)</f>
        <v>0</v>
      </c>
      <c r="BG239" s="194">
        <f>IF(N239="zákl. přenesená",J239,0)</f>
        <v>0</v>
      </c>
      <c r="BH239" s="194">
        <f>IF(N239="sníž. přenesená",J239,0)</f>
        <v>0</v>
      </c>
      <c r="BI239" s="194">
        <f>IF(N239="nulová",J239,0)</f>
        <v>0</v>
      </c>
      <c r="BJ239" s="20" t="s">
        <v>80</v>
      </c>
      <c r="BK239" s="194">
        <f>ROUND(I239*H239,2)</f>
        <v>0</v>
      </c>
      <c r="BL239" s="20" t="s">
        <v>228</v>
      </c>
      <c r="BM239" s="193" t="s">
        <v>2082</v>
      </c>
    </row>
    <row r="240" spans="1:65" s="2" customFormat="1">
      <c r="A240" s="37"/>
      <c r="B240" s="38"/>
      <c r="C240" s="39"/>
      <c r="D240" s="195" t="s">
        <v>230</v>
      </c>
      <c r="E240" s="39"/>
      <c r="F240" s="196" t="s">
        <v>2083</v>
      </c>
      <c r="G240" s="39"/>
      <c r="H240" s="39"/>
      <c r="I240" s="197"/>
      <c r="J240" s="39"/>
      <c r="K240" s="39"/>
      <c r="L240" s="42"/>
      <c r="M240" s="198"/>
      <c r="N240" s="199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230</v>
      </c>
      <c r="AU240" s="20" t="s">
        <v>82</v>
      </c>
    </row>
    <row r="241" spans="1:65" s="2" customFormat="1">
      <c r="A241" s="37"/>
      <c r="B241" s="38"/>
      <c r="C241" s="39"/>
      <c r="D241" s="200" t="s">
        <v>232</v>
      </c>
      <c r="E241" s="39"/>
      <c r="F241" s="201" t="s">
        <v>2084</v>
      </c>
      <c r="G241" s="39"/>
      <c r="H241" s="39"/>
      <c r="I241" s="197"/>
      <c r="J241" s="39"/>
      <c r="K241" s="39"/>
      <c r="L241" s="42"/>
      <c r="M241" s="198"/>
      <c r="N241" s="199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232</v>
      </c>
      <c r="AU241" s="20" t="s">
        <v>82</v>
      </c>
    </row>
    <row r="242" spans="1:65" s="14" customFormat="1">
      <c r="B242" s="213"/>
      <c r="C242" s="214"/>
      <c r="D242" s="195" t="s">
        <v>234</v>
      </c>
      <c r="E242" s="215" t="s">
        <v>19</v>
      </c>
      <c r="F242" s="216" t="s">
        <v>2074</v>
      </c>
      <c r="G242" s="214"/>
      <c r="H242" s="215" t="s">
        <v>19</v>
      </c>
      <c r="I242" s="217"/>
      <c r="J242" s="214"/>
      <c r="K242" s="214"/>
      <c r="L242" s="218"/>
      <c r="M242" s="219"/>
      <c r="N242" s="220"/>
      <c r="O242" s="220"/>
      <c r="P242" s="220"/>
      <c r="Q242" s="220"/>
      <c r="R242" s="220"/>
      <c r="S242" s="220"/>
      <c r="T242" s="221"/>
      <c r="AT242" s="222" t="s">
        <v>234</v>
      </c>
      <c r="AU242" s="222" t="s">
        <v>82</v>
      </c>
      <c r="AV242" s="14" t="s">
        <v>80</v>
      </c>
      <c r="AW242" s="14" t="s">
        <v>33</v>
      </c>
      <c r="AX242" s="14" t="s">
        <v>72</v>
      </c>
      <c r="AY242" s="222" t="s">
        <v>221</v>
      </c>
    </row>
    <row r="243" spans="1:65" s="13" customFormat="1">
      <c r="B243" s="202"/>
      <c r="C243" s="203"/>
      <c r="D243" s="195" t="s">
        <v>234</v>
      </c>
      <c r="E243" s="204" t="s">
        <v>19</v>
      </c>
      <c r="F243" s="205" t="s">
        <v>2085</v>
      </c>
      <c r="G243" s="203"/>
      <c r="H243" s="206">
        <v>7</v>
      </c>
      <c r="I243" s="207"/>
      <c r="J243" s="203"/>
      <c r="K243" s="203"/>
      <c r="L243" s="208"/>
      <c r="M243" s="209"/>
      <c r="N243" s="210"/>
      <c r="O243" s="210"/>
      <c r="P243" s="210"/>
      <c r="Q243" s="210"/>
      <c r="R243" s="210"/>
      <c r="S243" s="210"/>
      <c r="T243" s="211"/>
      <c r="AT243" s="212" t="s">
        <v>234</v>
      </c>
      <c r="AU243" s="212" t="s">
        <v>82</v>
      </c>
      <c r="AV243" s="13" t="s">
        <v>82</v>
      </c>
      <c r="AW243" s="13" t="s">
        <v>33</v>
      </c>
      <c r="AX243" s="13" t="s">
        <v>72</v>
      </c>
      <c r="AY243" s="212" t="s">
        <v>221</v>
      </c>
    </row>
    <row r="244" spans="1:65" s="14" customFormat="1">
      <c r="B244" s="213"/>
      <c r="C244" s="214"/>
      <c r="D244" s="195" t="s">
        <v>234</v>
      </c>
      <c r="E244" s="215" t="s">
        <v>19</v>
      </c>
      <c r="F244" s="216" t="s">
        <v>2078</v>
      </c>
      <c r="G244" s="214"/>
      <c r="H244" s="215" t="s">
        <v>19</v>
      </c>
      <c r="I244" s="217"/>
      <c r="J244" s="214"/>
      <c r="K244" s="214"/>
      <c r="L244" s="218"/>
      <c r="M244" s="219"/>
      <c r="N244" s="220"/>
      <c r="O244" s="220"/>
      <c r="P244" s="220"/>
      <c r="Q244" s="220"/>
      <c r="R244" s="220"/>
      <c r="S244" s="220"/>
      <c r="T244" s="221"/>
      <c r="AT244" s="222" t="s">
        <v>234</v>
      </c>
      <c r="AU244" s="222" t="s">
        <v>82</v>
      </c>
      <c r="AV244" s="14" t="s">
        <v>80</v>
      </c>
      <c r="AW244" s="14" t="s">
        <v>33</v>
      </c>
      <c r="AX244" s="14" t="s">
        <v>72</v>
      </c>
      <c r="AY244" s="222" t="s">
        <v>221</v>
      </c>
    </row>
    <row r="245" spans="1:65" s="13" customFormat="1">
      <c r="B245" s="202"/>
      <c r="C245" s="203"/>
      <c r="D245" s="195" t="s">
        <v>234</v>
      </c>
      <c r="E245" s="204" t="s">
        <v>19</v>
      </c>
      <c r="F245" s="205" t="s">
        <v>2086</v>
      </c>
      <c r="G245" s="203"/>
      <c r="H245" s="206">
        <v>12.355</v>
      </c>
      <c r="I245" s="207"/>
      <c r="J245" s="203"/>
      <c r="K245" s="203"/>
      <c r="L245" s="208"/>
      <c r="M245" s="209"/>
      <c r="N245" s="210"/>
      <c r="O245" s="210"/>
      <c r="P245" s="210"/>
      <c r="Q245" s="210"/>
      <c r="R245" s="210"/>
      <c r="S245" s="210"/>
      <c r="T245" s="211"/>
      <c r="AT245" s="212" t="s">
        <v>234</v>
      </c>
      <c r="AU245" s="212" t="s">
        <v>82</v>
      </c>
      <c r="AV245" s="13" t="s">
        <v>82</v>
      </c>
      <c r="AW245" s="13" t="s">
        <v>33</v>
      </c>
      <c r="AX245" s="13" t="s">
        <v>72</v>
      </c>
      <c r="AY245" s="212" t="s">
        <v>221</v>
      </c>
    </row>
    <row r="246" spans="1:65" s="15" customFormat="1">
      <c r="B246" s="223"/>
      <c r="C246" s="224"/>
      <c r="D246" s="195" t="s">
        <v>234</v>
      </c>
      <c r="E246" s="225" t="s">
        <v>19</v>
      </c>
      <c r="F246" s="226" t="s">
        <v>243</v>
      </c>
      <c r="G246" s="224"/>
      <c r="H246" s="227">
        <v>19.355</v>
      </c>
      <c r="I246" s="228"/>
      <c r="J246" s="224"/>
      <c r="K246" s="224"/>
      <c r="L246" s="229"/>
      <c r="M246" s="230"/>
      <c r="N246" s="231"/>
      <c r="O246" s="231"/>
      <c r="P246" s="231"/>
      <c r="Q246" s="231"/>
      <c r="R246" s="231"/>
      <c r="S246" s="231"/>
      <c r="T246" s="232"/>
      <c r="AT246" s="233" t="s">
        <v>234</v>
      </c>
      <c r="AU246" s="233" t="s">
        <v>82</v>
      </c>
      <c r="AV246" s="15" t="s">
        <v>228</v>
      </c>
      <c r="AW246" s="15" t="s">
        <v>33</v>
      </c>
      <c r="AX246" s="15" t="s">
        <v>80</v>
      </c>
      <c r="AY246" s="233" t="s">
        <v>221</v>
      </c>
    </row>
    <row r="247" spans="1:65" s="2" customFormat="1" ht="16.5" customHeight="1">
      <c r="A247" s="37"/>
      <c r="B247" s="38"/>
      <c r="C247" s="182" t="s">
        <v>406</v>
      </c>
      <c r="D247" s="182" t="s">
        <v>223</v>
      </c>
      <c r="E247" s="183" t="s">
        <v>2087</v>
      </c>
      <c r="F247" s="184" t="s">
        <v>2088</v>
      </c>
      <c r="G247" s="185" t="s">
        <v>226</v>
      </c>
      <c r="H247" s="186">
        <v>19.355</v>
      </c>
      <c r="I247" s="187"/>
      <c r="J247" s="188">
        <f>ROUND(I247*H247,2)</f>
        <v>0</v>
      </c>
      <c r="K247" s="184" t="s">
        <v>227</v>
      </c>
      <c r="L247" s="42"/>
      <c r="M247" s="189" t="s">
        <v>19</v>
      </c>
      <c r="N247" s="190" t="s">
        <v>43</v>
      </c>
      <c r="O247" s="67"/>
      <c r="P247" s="191">
        <f>O247*H247</f>
        <v>0</v>
      </c>
      <c r="Q247" s="191">
        <v>0</v>
      </c>
      <c r="R247" s="191">
        <f>Q247*H247</f>
        <v>0</v>
      </c>
      <c r="S247" s="191">
        <v>0</v>
      </c>
      <c r="T247" s="192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3" t="s">
        <v>228</v>
      </c>
      <c r="AT247" s="193" t="s">
        <v>223</v>
      </c>
      <c r="AU247" s="193" t="s">
        <v>82</v>
      </c>
      <c r="AY247" s="20" t="s">
        <v>221</v>
      </c>
      <c r="BE247" s="194">
        <f>IF(N247="základní",J247,0)</f>
        <v>0</v>
      </c>
      <c r="BF247" s="194">
        <f>IF(N247="snížená",J247,0)</f>
        <v>0</v>
      </c>
      <c r="BG247" s="194">
        <f>IF(N247="zákl. přenesená",J247,0)</f>
        <v>0</v>
      </c>
      <c r="BH247" s="194">
        <f>IF(N247="sníž. přenesená",J247,0)</f>
        <v>0</v>
      </c>
      <c r="BI247" s="194">
        <f>IF(N247="nulová",J247,0)</f>
        <v>0</v>
      </c>
      <c r="BJ247" s="20" t="s">
        <v>80</v>
      </c>
      <c r="BK247" s="194">
        <f>ROUND(I247*H247,2)</f>
        <v>0</v>
      </c>
      <c r="BL247" s="20" t="s">
        <v>228</v>
      </c>
      <c r="BM247" s="193" t="s">
        <v>2089</v>
      </c>
    </row>
    <row r="248" spans="1:65" s="2" customFormat="1">
      <c r="A248" s="37"/>
      <c r="B248" s="38"/>
      <c r="C248" s="39"/>
      <c r="D248" s="195" t="s">
        <v>230</v>
      </c>
      <c r="E248" s="39"/>
      <c r="F248" s="196" t="s">
        <v>2090</v>
      </c>
      <c r="G248" s="39"/>
      <c r="H248" s="39"/>
      <c r="I248" s="197"/>
      <c r="J248" s="39"/>
      <c r="K248" s="39"/>
      <c r="L248" s="42"/>
      <c r="M248" s="198"/>
      <c r="N248" s="199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20" t="s">
        <v>230</v>
      </c>
      <c r="AU248" s="20" t="s">
        <v>82</v>
      </c>
    </row>
    <row r="249" spans="1:65" s="2" customFormat="1">
      <c r="A249" s="37"/>
      <c r="B249" s="38"/>
      <c r="C249" s="39"/>
      <c r="D249" s="200" t="s">
        <v>232</v>
      </c>
      <c r="E249" s="39"/>
      <c r="F249" s="201" t="s">
        <v>2091</v>
      </c>
      <c r="G249" s="39"/>
      <c r="H249" s="39"/>
      <c r="I249" s="197"/>
      <c r="J249" s="39"/>
      <c r="K249" s="39"/>
      <c r="L249" s="42"/>
      <c r="M249" s="198"/>
      <c r="N249" s="199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232</v>
      </c>
      <c r="AU249" s="20" t="s">
        <v>82</v>
      </c>
    </row>
    <row r="250" spans="1:65" s="2" customFormat="1" ht="24.2" customHeight="1">
      <c r="A250" s="37"/>
      <c r="B250" s="38"/>
      <c r="C250" s="182" t="s">
        <v>431</v>
      </c>
      <c r="D250" s="182" t="s">
        <v>223</v>
      </c>
      <c r="E250" s="183" t="s">
        <v>2092</v>
      </c>
      <c r="F250" s="184" t="s">
        <v>2093</v>
      </c>
      <c r="G250" s="185" t="s">
        <v>267</v>
      </c>
      <c r="H250" s="186">
        <v>0.48099999999999998</v>
      </c>
      <c r="I250" s="187"/>
      <c r="J250" s="188">
        <f>ROUND(I250*H250,2)</f>
        <v>0</v>
      </c>
      <c r="K250" s="184" t="s">
        <v>227</v>
      </c>
      <c r="L250" s="42"/>
      <c r="M250" s="189" t="s">
        <v>19</v>
      </c>
      <c r="N250" s="190" t="s">
        <v>43</v>
      </c>
      <c r="O250" s="67"/>
      <c r="P250" s="191">
        <f>O250*H250</f>
        <v>0</v>
      </c>
      <c r="Q250" s="191">
        <v>1.0529056800000001</v>
      </c>
      <c r="R250" s="191">
        <f>Q250*H250</f>
        <v>0.50644763207999999</v>
      </c>
      <c r="S250" s="191">
        <v>0</v>
      </c>
      <c r="T250" s="192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3" t="s">
        <v>228</v>
      </c>
      <c r="AT250" s="193" t="s">
        <v>223</v>
      </c>
      <c r="AU250" s="193" t="s">
        <v>82</v>
      </c>
      <c r="AY250" s="20" t="s">
        <v>221</v>
      </c>
      <c r="BE250" s="194">
        <f>IF(N250="základní",J250,0)</f>
        <v>0</v>
      </c>
      <c r="BF250" s="194">
        <f>IF(N250="snížená",J250,0)</f>
        <v>0</v>
      </c>
      <c r="BG250" s="194">
        <f>IF(N250="zákl. přenesená",J250,0)</f>
        <v>0</v>
      </c>
      <c r="BH250" s="194">
        <f>IF(N250="sníž. přenesená",J250,0)</f>
        <v>0</v>
      </c>
      <c r="BI250" s="194">
        <f>IF(N250="nulová",J250,0)</f>
        <v>0</v>
      </c>
      <c r="BJ250" s="20" t="s">
        <v>80</v>
      </c>
      <c r="BK250" s="194">
        <f>ROUND(I250*H250,2)</f>
        <v>0</v>
      </c>
      <c r="BL250" s="20" t="s">
        <v>228</v>
      </c>
      <c r="BM250" s="193" t="s">
        <v>2094</v>
      </c>
    </row>
    <row r="251" spans="1:65" s="2" customFormat="1" ht="19.5">
      <c r="A251" s="37"/>
      <c r="B251" s="38"/>
      <c r="C251" s="39"/>
      <c r="D251" s="195" t="s">
        <v>230</v>
      </c>
      <c r="E251" s="39"/>
      <c r="F251" s="196" t="s">
        <v>2095</v>
      </c>
      <c r="G251" s="39"/>
      <c r="H251" s="39"/>
      <c r="I251" s="197"/>
      <c r="J251" s="39"/>
      <c r="K251" s="39"/>
      <c r="L251" s="42"/>
      <c r="M251" s="198"/>
      <c r="N251" s="199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230</v>
      </c>
      <c r="AU251" s="20" t="s">
        <v>82</v>
      </c>
    </row>
    <row r="252" spans="1:65" s="2" customFormat="1">
      <c r="A252" s="37"/>
      <c r="B252" s="38"/>
      <c r="C252" s="39"/>
      <c r="D252" s="200" t="s">
        <v>232</v>
      </c>
      <c r="E252" s="39"/>
      <c r="F252" s="201" t="s">
        <v>2096</v>
      </c>
      <c r="G252" s="39"/>
      <c r="H252" s="39"/>
      <c r="I252" s="197"/>
      <c r="J252" s="39"/>
      <c r="K252" s="39"/>
      <c r="L252" s="42"/>
      <c r="M252" s="198"/>
      <c r="N252" s="199"/>
      <c r="O252" s="67"/>
      <c r="P252" s="67"/>
      <c r="Q252" s="67"/>
      <c r="R252" s="67"/>
      <c r="S252" s="67"/>
      <c r="T252" s="68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20" t="s">
        <v>232</v>
      </c>
      <c r="AU252" s="20" t="s">
        <v>82</v>
      </c>
    </row>
    <row r="253" spans="1:65" s="14" customFormat="1">
      <c r="B253" s="213"/>
      <c r="C253" s="214"/>
      <c r="D253" s="195" t="s">
        <v>234</v>
      </c>
      <c r="E253" s="215" t="s">
        <v>19</v>
      </c>
      <c r="F253" s="216" t="s">
        <v>1916</v>
      </c>
      <c r="G253" s="214"/>
      <c r="H253" s="215" t="s">
        <v>19</v>
      </c>
      <c r="I253" s="217"/>
      <c r="J253" s="214"/>
      <c r="K253" s="214"/>
      <c r="L253" s="218"/>
      <c r="M253" s="219"/>
      <c r="N253" s="220"/>
      <c r="O253" s="220"/>
      <c r="P253" s="220"/>
      <c r="Q253" s="220"/>
      <c r="R253" s="220"/>
      <c r="S253" s="220"/>
      <c r="T253" s="221"/>
      <c r="AT253" s="222" t="s">
        <v>234</v>
      </c>
      <c r="AU253" s="222" t="s">
        <v>82</v>
      </c>
      <c r="AV253" s="14" t="s">
        <v>80</v>
      </c>
      <c r="AW253" s="14" t="s">
        <v>33</v>
      </c>
      <c r="AX253" s="14" t="s">
        <v>72</v>
      </c>
      <c r="AY253" s="222" t="s">
        <v>221</v>
      </c>
    </row>
    <row r="254" spans="1:65" s="14" customFormat="1">
      <c r="B254" s="213"/>
      <c r="C254" s="214"/>
      <c r="D254" s="195" t="s">
        <v>234</v>
      </c>
      <c r="E254" s="215" t="s">
        <v>19</v>
      </c>
      <c r="F254" s="216" t="s">
        <v>2097</v>
      </c>
      <c r="G254" s="214"/>
      <c r="H254" s="215" t="s">
        <v>19</v>
      </c>
      <c r="I254" s="217"/>
      <c r="J254" s="214"/>
      <c r="K254" s="214"/>
      <c r="L254" s="218"/>
      <c r="M254" s="219"/>
      <c r="N254" s="220"/>
      <c r="O254" s="220"/>
      <c r="P254" s="220"/>
      <c r="Q254" s="220"/>
      <c r="R254" s="220"/>
      <c r="S254" s="220"/>
      <c r="T254" s="221"/>
      <c r="AT254" s="222" t="s">
        <v>234</v>
      </c>
      <c r="AU254" s="222" t="s">
        <v>82</v>
      </c>
      <c r="AV254" s="14" t="s">
        <v>80</v>
      </c>
      <c r="AW254" s="14" t="s">
        <v>33</v>
      </c>
      <c r="AX254" s="14" t="s">
        <v>72</v>
      </c>
      <c r="AY254" s="222" t="s">
        <v>221</v>
      </c>
    </row>
    <row r="255" spans="1:65" s="13" customFormat="1">
      <c r="B255" s="202"/>
      <c r="C255" s="203"/>
      <c r="D255" s="195" t="s">
        <v>234</v>
      </c>
      <c r="E255" s="204" t="s">
        <v>19</v>
      </c>
      <c r="F255" s="205" t="s">
        <v>2005</v>
      </c>
      <c r="G255" s="203"/>
      <c r="H255" s="206">
        <v>0.41799999999999998</v>
      </c>
      <c r="I255" s="207"/>
      <c r="J255" s="203"/>
      <c r="K255" s="203"/>
      <c r="L255" s="208"/>
      <c r="M255" s="209"/>
      <c r="N255" s="210"/>
      <c r="O255" s="210"/>
      <c r="P255" s="210"/>
      <c r="Q255" s="210"/>
      <c r="R255" s="210"/>
      <c r="S255" s="210"/>
      <c r="T255" s="211"/>
      <c r="AT255" s="212" t="s">
        <v>234</v>
      </c>
      <c r="AU255" s="212" t="s">
        <v>82</v>
      </c>
      <c r="AV255" s="13" t="s">
        <v>82</v>
      </c>
      <c r="AW255" s="13" t="s">
        <v>33</v>
      </c>
      <c r="AX255" s="13" t="s">
        <v>72</v>
      </c>
      <c r="AY255" s="212" t="s">
        <v>221</v>
      </c>
    </row>
    <row r="256" spans="1:65" s="15" customFormat="1">
      <c r="B256" s="223"/>
      <c r="C256" s="224"/>
      <c r="D256" s="195" t="s">
        <v>234</v>
      </c>
      <c r="E256" s="225" t="s">
        <v>19</v>
      </c>
      <c r="F256" s="226" t="s">
        <v>243</v>
      </c>
      <c r="G256" s="224"/>
      <c r="H256" s="227">
        <v>0.41799999999999998</v>
      </c>
      <c r="I256" s="228"/>
      <c r="J256" s="224"/>
      <c r="K256" s="224"/>
      <c r="L256" s="229"/>
      <c r="M256" s="230"/>
      <c r="N256" s="231"/>
      <c r="O256" s="231"/>
      <c r="P256" s="231"/>
      <c r="Q256" s="231"/>
      <c r="R256" s="231"/>
      <c r="S256" s="231"/>
      <c r="T256" s="232"/>
      <c r="AT256" s="233" t="s">
        <v>234</v>
      </c>
      <c r="AU256" s="233" t="s">
        <v>82</v>
      </c>
      <c r="AV256" s="15" t="s">
        <v>228</v>
      </c>
      <c r="AW256" s="15" t="s">
        <v>33</v>
      </c>
      <c r="AX256" s="15" t="s">
        <v>80</v>
      </c>
      <c r="AY256" s="233" t="s">
        <v>221</v>
      </c>
    </row>
    <row r="257" spans="1:65" s="13" customFormat="1">
      <c r="B257" s="202"/>
      <c r="C257" s="203"/>
      <c r="D257" s="195" t="s">
        <v>234</v>
      </c>
      <c r="E257" s="203"/>
      <c r="F257" s="205" t="s">
        <v>2006</v>
      </c>
      <c r="G257" s="203"/>
      <c r="H257" s="206">
        <v>0.48099999999999998</v>
      </c>
      <c r="I257" s="207"/>
      <c r="J257" s="203"/>
      <c r="K257" s="203"/>
      <c r="L257" s="208"/>
      <c r="M257" s="209"/>
      <c r="N257" s="210"/>
      <c r="O257" s="210"/>
      <c r="P257" s="210"/>
      <c r="Q257" s="210"/>
      <c r="R257" s="210"/>
      <c r="S257" s="210"/>
      <c r="T257" s="211"/>
      <c r="AT257" s="212" t="s">
        <v>234</v>
      </c>
      <c r="AU257" s="212" t="s">
        <v>82</v>
      </c>
      <c r="AV257" s="13" t="s">
        <v>82</v>
      </c>
      <c r="AW257" s="13" t="s">
        <v>4</v>
      </c>
      <c r="AX257" s="13" t="s">
        <v>80</v>
      </c>
      <c r="AY257" s="212" t="s">
        <v>221</v>
      </c>
    </row>
    <row r="258" spans="1:65" s="12" customFormat="1" ht="22.9" customHeight="1">
      <c r="B258" s="166"/>
      <c r="C258" s="167"/>
      <c r="D258" s="168" t="s">
        <v>71</v>
      </c>
      <c r="E258" s="180" t="s">
        <v>286</v>
      </c>
      <c r="F258" s="180" t="s">
        <v>652</v>
      </c>
      <c r="G258" s="167"/>
      <c r="H258" s="167"/>
      <c r="I258" s="170"/>
      <c r="J258" s="181">
        <f>BK258</f>
        <v>0</v>
      </c>
      <c r="K258" s="167"/>
      <c r="L258" s="172"/>
      <c r="M258" s="173"/>
      <c r="N258" s="174"/>
      <c r="O258" s="174"/>
      <c r="P258" s="175">
        <f>P259</f>
        <v>0</v>
      </c>
      <c r="Q258" s="174"/>
      <c r="R258" s="175">
        <f>R259</f>
        <v>2.358E-2</v>
      </c>
      <c r="S258" s="174"/>
      <c r="T258" s="176">
        <f>T259</f>
        <v>0</v>
      </c>
      <c r="AR258" s="177" t="s">
        <v>80</v>
      </c>
      <c r="AT258" s="178" t="s">
        <v>71</v>
      </c>
      <c r="AU258" s="178" t="s">
        <v>80</v>
      </c>
      <c r="AY258" s="177" t="s">
        <v>221</v>
      </c>
      <c r="BK258" s="179">
        <f>BK259</f>
        <v>0</v>
      </c>
    </row>
    <row r="259" spans="1:65" s="12" customFormat="1" ht="20.85" customHeight="1">
      <c r="B259" s="166"/>
      <c r="C259" s="167"/>
      <c r="D259" s="168" t="s">
        <v>71</v>
      </c>
      <c r="E259" s="180" t="s">
        <v>715</v>
      </c>
      <c r="F259" s="180" t="s">
        <v>716</v>
      </c>
      <c r="G259" s="167"/>
      <c r="H259" s="167"/>
      <c r="I259" s="170"/>
      <c r="J259" s="181">
        <f>BK259</f>
        <v>0</v>
      </c>
      <c r="K259" s="167"/>
      <c r="L259" s="172"/>
      <c r="M259" s="173"/>
      <c r="N259" s="174"/>
      <c r="O259" s="174"/>
      <c r="P259" s="175">
        <f>SUM(P260:P272)</f>
        <v>0</v>
      </c>
      <c r="Q259" s="174"/>
      <c r="R259" s="175">
        <f>SUM(R260:R272)</f>
        <v>2.358E-2</v>
      </c>
      <c r="S259" s="174"/>
      <c r="T259" s="176">
        <f>SUM(T260:T272)</f>
        <v>0</v>
      </c>
      <c r="AR259" s="177" t="s">
        <v>80</v>
      </c>
      <c r="AT259" s="178" t="s">
        <v>71</v>
      </c>
      <c r="AU259" s="178" t="s">
        <v>82</v>
      </c>
      <c r="AY259" s="177" t="s">
        <v>221</v>
      </c>
      <c r="BK259" s="179">
        <f>SUM(BK260:BK272)</f>
        <v>0</v>
      </c>
    </row>
    <row r="260" spans="1:65" s="2" customFormat="1" ht="24.2" customHeight="1">
      <c r="A260" s="37"/>
      <c r="B260" s="38"/>
      <c r="C260" s="182" t="s">
        <v>454</v>
      </c>
      <c r="D260" s="182" t="s">
        <v>223</v>
      </c>
      <c r="E260" s="183" t="s">
        <v>2098</v>
      </c>
      <c r="F260" s="184" t="s">
        <v>2099</v>
      </c>
      <c r="G260" s="185" t="s">
        <v>336</v>
      </c>
      <c r="H260" s="186">
        <v>1</v>
      </c>
      <c r="I260" s="187"/>
      <c r="J260" s="188">
        <f>ROUND(I260*H260,2)</f>
        <v>0</v>
      </c>
      <c r="K260" s="184" t="s">
        <v>227</v>
      </c>
      <c r="L260" s="42"/>
      <c r="M260" s="189" t="s">
        <v>19</v>
      </c>
      <c r="N260" s="190" t="s">
        <v>43</v>
      </c>
      <c r="O260" s="67"/>
      <c r="P260" s="191">
        <f>O260*H260</f>
        <v>0</v>
      </c>
      <c r="Q260" s="191">
        <v>2.3400000000000001E-2</v>
      </c>
      <c r="R260" s="191">
        <f>Q260*H260</f>
        <v>2.3400000000000001E-2</v>
      </c>
      <c r="S260" s="191">
        <v>0</v>
      </c>
      <c r="T260" s="192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3" t="s">
        <v>228</v>
      </c>
      <c r="AT260" s="193" t="s">
        <v>223</v>
      </c>
      <c r="AU260" s="193" t="s">
        <v>95</v>
      </c>
      <c r="AY260" s="20" t="s">
        <v>221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20" t="s">
        <v>80</v>
      </c>
      <c r="BK260" s="194">
        <f>ROUND(I260*H260,2)</f>
        <v>0</v>
      </c>
      <c r="BL260" s="20" t="s">
        <v>228</v>
      </c>
      <c r="BM260" s="193" t="s">
        <v>2100</v>
      </c>
    </row>
    <row r="261" spans="1:65" s="2" customFormat="1" ht="39">
      <c r="A261" s="37"/>
      <c r="B261" s="38"/>
      <c r="C261" s="39"/>
      <c r="D261" s="195" t="s">
        <v>230</v>
      </c>
      <c r="E261" s="39"/>
      <c r="F261" s="196" t="s">
        <v>2101</v>
      </c>
      <c r="G261" s="39"/>
      <c r="H261" s="39"/>
      <c r="I261" s="197"/>
      <c r="J261" s="39"/>
      <c r="K261" s="39"/>
      <c r="L261" s="42"/>
      <c r="M261" s="198"/>
      <c r="N261" s="199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230</v>
      </c>
      <c r="AU261" s="20" t="s">
        <v>95</v>
      </c>
    </row>
    <row r="262" spans="1:65" s="2" customFormat="1">
      <c r="A262" s="37"/>
      <c r="B262" s="38"/>
      <c r="C262" s="39"/>
      <c r="D262" s="200" t="s">
        <v>232</v>
      </c>
      <c r="E262" s="39"/>
      <c r="F262" s="201" t="s">
        <v>2102</v>
      </c>
      <c r="G262" s="39"/>
      <c r="H262" s="39"/>
      <c r="I262" s="197"/>
      <c r="J262" s="39"/>
      <c r="K262" s="39"/>
      <c r="L262" s="42"/>
      <c r="M262" s="198"/>
      <c r="N262" s="199"/>
      <c r="O262" s="67"/>
      <c r="P262" s="67"/>
      <c r="Q262" s="67"/>
      <c r="R262" s="67"/>
      <c r="S262" s="67"/>
      <c r="T262" s="68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20" t="s">
        <v>232</v>
      </c>
      <c r="AU262" s="20" t="s">
        <v>95</v>
      </c>
    </row>
    <row r="263" spans="1:65" s="13" customFormat="1">
      <c r="B263" s="202"/>
      <c r="C263" s="203"/>
      <c r="D263" s="195" t="s">
        <v>234</v>
      </c>
      <c r="E263" s="204" t="s">
        <v>19</v>
      </c>
      <c r="F263" s="205" t="s">
        <v>2103</v>
      </c>
      <c r="G263" s="203"/>
      <c r="H263" s="206">
        <v>1</v>
      </c>
      <c r="I263" s="207"/>
      <c r="J263" s="203"/>
      <c r="K263" s="203"/>
      <c r="L263" s="208"/>
      <c r="M263" s="209"/>
      <c r="N263" s="210"/>
      <c r="O263" s="210"/>
      <c r="P263" s="210"/>
      <c r="Q263" s="210"/>
      <c r="R263" s="210"/>
      <c r="S263" s="210"/>
      <c r="T263" s="211"/>
      <c r="AT263" s="212" t="s">
        <v>234</v>
      </c>
      <c r="AU263" s="212" t="s">
        <v>95</v>
      </c>
      <c r="AV263" s="13" t="s">
        <v>82</v>
      </c>
      <c r="AW263" s="13" t="s">
        <v>33</v>
      </c>
      <c r="AX263" s="13" t="s">
        <v>80</v>
      </c>
      <c r="AY263" s="212" t="s">
        <v>221</v>
      </c>
    </row>
    <row r="264" spans="1:65" s="2" customFormat="1" ht="33" customHeight="1">
      <c r="A264" s="37"/>
      <c r="B264" s="38"/>
      <c r="C264" s="234" t="s">
        <v>461</v>
      </c>
      <c r="D264" s="234" t="s">
        <v>295</v>
      </c>
      <c r="E264" s="235" t="s">
        <v>2104</v>
      </c>
      <c r="F264" s="236" t="s">
        <v>2105</v>
      </c>
      <c r="G264" s="237" t="s">
        <v>336</v>
      </c>
      <c r="H264" s="238">
        <v>1</v>
      </c>
      <c r="I264" s="239"/>
      <c r="J264" s="240">
        <f>ROUND(I264*H264,2)</f>
        <v>0</v>
      </c>
      <c r="K264" s="236" t="s">
        <v>632</v>
      </c>
      <c r="L264" s="241"/>
      <c r="M264" s="242" t="s">
        <v>19</v>
      </c>
      <c r="N264" s="243" t="s">
        <v>43</v>
      </c>
      <c r="O264" s="67"/>
      <c r="P264" s="191">
        <f>O264*H264</f>
        <v>0</v>
      </c>
      <c r="Q264" s="191">
        <v>0</v>
      </c>
      <c r="R264" s="191">
        <f>Q264*H264</f>
        <v>0</v>
      </c>
      <c r="S264" s="191">
        <v>0</v>
      </c>
      <c r="T264" s="192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3" t="s">
        <v>279</v>
      </c>
      <c r="AT264" s="193" t="s">
        <v>295</v>
      </c>
      <c r="AU264" s="193" t="s">
        <v>95</v>
      </c>
      <c r="AY264" s="20" t="s">
        <v>221</v>
      </c>
      <c r="BE264" s="194">
        <f>IF(N264="základní",J264,0)</f>
        <v>0</v>
      </c>
      <c r="BF264" s="194">
        <f>IF(N264="snížená",J264,0)</f>
        <v>0</v>
      </c>
      <c r="BG264" s="194">
        <f>IF(N264="zákl. přenesená",J264,0)</f>
        <v>0</v>
      </c>
      <c r="BH264" s="194">
        <f>IF(N264="sníž. přenesená",J264,0)</f>
        <v>0</v>
      </c>
      <c r="BI264" s="194">
        <f>IF(N264="nulová",J264,0)</f>
        <v>0</v>
      </c>
      <c r="BJ264" s="20" t="s">
        <v>80</v>
      </c>
      <c r="BK264" s="194">
        <f>ROUND(I264*H264,2)</f>
        <v>0</v>
      </c>
      <c r="BL264" s="20" t="s">
        <v>228</v>
      </c>
      <c r="BM264" s="193" t="s">
        <v>2106</v>
      </c>
    </row>
    <row r="265" spans="1:65" s="2" customFormat="1" ht="19.5">
      <c r="A265" s="37"/>
      <c r="B265" s="38"/>
      <c r="C265" s="39"/>
      <c r="D265" s="195" t="s">
        <v>230</v>
      </c>
      <c r="E265" s="39"/>
      <c r="F265" s="196" t="s">
        <v>2105</v>
      </c>
      <c r="G265" s="39"/>
      <c r="H265" s="39"/>
      <c r="I265" s="197"/>
      <c r="J265" s="39"/>
      <c r="K265" s="39"/>
      <c r="L265" s="42"/>
      <c r="M265" s="198"/>
      <c r="N265" s="199"/>
      <c r="O265" s="67"/>
      <c r="P265" s="67"/>
      <c r="Q265" s="67"/>
      <c r="R265" s="67"/>
      <c r="S265" s="67"/>
      <c r="T265" s="6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20" t="s">
        <v>230</v>
      </c>
      <c r="AU265" s="20" t="s">
        <v>95</v>
      </c>
    </row>
    <row r="266" spans="1:65" s="2" customFormat="1" ht="24.2" customHeight="1">
      <c r="A266" s="37"/>
      <c r="B266" s="38"/>
      <c r="C266" s="182" t="s">
        <v>467</v>
      </c>
      <c r="D266" s="182" t="s">
        <v>223</v>
      </c>
      <c r="E266" s="183" t="s">
        <v>2107</v>
      </c>
      <c r="F266" s="184" t="s">
        <v>2108</v>
      </c>
      <c r="G266" s="185" t="s">
        <v>336</v>
      </c>
      <c r="H266" s="186">
        <v>2</v>
      </c>
      <c r="I266" s="187"/>
      <c r="J266" s="188">
        <f>ROUND(I266*H266,2)</f>
        <v>0</v>
      </c>
      <c r="K266" s="184" t="s">
        <v>227</v>
      </c>
      <c r="L266" s="42"/>
      <c r="M266" s="189" t="s">
        <v>19</v>
      </c>
      <c r="N266" s="190" t="s">
        <v>43</v>
      </c>
      <c r="O266" s="67"/>
      <c r="P266" s="191">
        <f>O266*H266</f>
        <v>0</v>
      </c>
      <c r="Q266" s="191">
        <v>2.0000000000000002E-5</v>
      </c>
      <c r="R266" s="191">
        <f>Q266*H266</f>
        <v>4.0000000000000003E-5</v>
      </c>
      <c r="S266" s="191">
        <v>0</v>
      </c>
      <c r="T266" s="192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3" t="s">
        <v>228</v>
      </c>
      <c r="AT266" s="193" t="s">
        <v>223</v>
      </c>
      <c r="AU266" s="193" t="s">
        <v>95</v>
      </c>
      <c r="AY266" s="20" t="s">
        <v>221</v>
      </c>
      <c r="BE266" s="194">
        <f>IF(N266="základní",J266,0)</f>
        <v>0</v>
      </c>
      <c r="BF266" s="194">
        <f>IF(N266="snížená",J266,0)</f>
        <v>0</v>
      </c>
      <c r="BG266" s="194">
        <f>IF(N266="zákl. přenesená",J266,0)</f>
        <v>0</v>
      </c>
      <c r="BH266" s="194">
        <f>IF(N266="sníž. přenesená",J266,0)</f>
        <v>0</v>
      </c>
      <c r="BI266" s="194">
        <f>IF(N266="nulová",J266,0)</f>
        <v>0</v>
      </c>
      <c r="BJ266" s="20" t="s">
        <v>80</v>
      </c>
      <c r="BK266" s="194">
        <f>ROUND(I266*H266,2)</f>
        <v>0</v>
      </c>
      <c r="BL266" s="20" t="s">
        <v>228</v>
      </c>
      <c r="BM266" s="193" t="s">
        <v>2109</v>
      </c>
    </row>
    <row r="267" spans="1:65" s="2" customFormat="1" ht="19.5">
      <c r="A267" s="37"/>
      <c r="B267" s="38"/>
      <c r="C267" s="39"/>
      <c r="D267" s="195" t="s">
        <v>230</v>
      </c>
      <c r="E267" s="39"/>
      <c r="F267" s="196" t="s">
        <v>2110</v>
      </c>
      <c r="G267" s="39"/>
      <c r="H267" s="39"/>
      <c r="I267" s="197"/>
      <c r="J267" s="39"/>
      <c r="K267" s="39"/>
      <c r="L267" s="42"/>
      <c r="M267" s="198"/>
      <c r="N267" s="199"/>
      <c r="O267" s="67"/>
      <c r="P267" s="67"/>
      <c r="Q267" s="67"/>
      <c r="R267" s="67"/>
      <c r="S267" s="67"/>
      <c r="T267" s="68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20" t="s">
        <v>230</v>
      </c>
      <c r="AU267" s="20" t="s">
        <v>95</v>
      </c>
    </row>
    <row r="268" spans="1:65" s="2" customFormat="1">
      <c r="A268" s="37"/>
      <c r="B268" s="38"/>
      <c r="C268" s="39"/>
      <c r="D268" s="200" t="s">
        <v>232</v>
      </c>
      <c r="E268" s="39"/>
      <c r="F268" s="201" t="s">
        <v>2111</v>
      </c>
      <c r="G268" s="39"/>
      <c r="H268" s="39"/>
      <c r="I268" s="197"/>
      <c r="J268" s="39"/>
      <c r="K268" s="39"/>
      <c r="L268" s="42"/>
      <c r="M268" s="198"/>
      <c r="N268" s="199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20" t="s">
        <v>232</v>
      </c>
      <c r="AU268" s="20" t="s">
        <v>95</v>
      </c>
    </row>
    <row r="269" spans="1:65" s="13" customFormat="1">
      <c r="B269" s="202"/>
      <c r="C269" s="203"/>
      <c r="D269" s="195" t="s">
        <v>234</v>
      </c>
      <c r="E269" s="204" t="s">
        <v>19</v>
      </c>
      <c r="F269" s="205" t="s">
        <v>2112</v>
      </c>
      <c r="G269" s="203"/>
      <c r="H269" s="206">
        <v>2</v>
      </c>
      <c r="I269" s="207"/>
      <c r="J269" s="203"/>
      <c r="K269" s="203"/>
      <c r="L269" s="208"/>
      <c r="M269" s="209"/>
      <c r="N269" s="210"/>
      <c r="O269" s="210"/>
      <c r="P269" s="210"/>
      <c r="Q269" s="210"/>
      <c r="R269" s="210"/>
      <c r="S269" s="210"/>
      <c r="T269" s="211"/>
      <c r="AT269" s="212" t="s">
        <v>234</v>
      </c>
      <c r="AU269" s="212" t="s">
        <v>95</v>
      </c>
      <c r="AV269" s="13" t="s">
        <v>82</v>
      </c>
      <c r="AW269" s="13" t="s">
        <v>33</v>
      </c>
      <c r="AX269" s="13" t="s">
        <v>80</v>
      </c>
      <c r="AY269" s="212" t="s">
        <v>221</v>
      </c>
    </row>
    <row r="270" spans="1:65" s="2" customFormat="1" ht="24.2" customHeight="1">
      <c r="A270" s="37"/>
      <c r="B270" s="38"/>
      <c r="C270" s="182" t="s">
        <v>473</v>
      </c>
      <c r="D270" s="182" t="s">
        <v>223</v>
      </c>
      <c r="E270" s="183" t="s">
        <v>2113</v>
      </c>
      <c r="F270" s="184" t="s">
        <v>2114</v>
      </c>
      <c r="G270" s="185" t="s">
        <v>336</v>
      </c>
      <c r="H270" s="186">
        <v>2</v>
      </c>
      <c r="I270" s="187"/>
      <c r="J270" s="188">
        <f>ROUND(I270*H270,2)</f>
        <v>0</v>
      </c>
      <c r="K270" s="184" t="s">
        <v>227</v>
      </c>
      <c r="L270" s="42"/>
      <c r="M270" s="189" t="s">
        <v>19</v>
      </c>
      <c r="N270" s="190" t="s">
        <v>43</v>
      </c>
      <c r="O270" s="67"/>
      <c r="P270" s="191">
        <f>O270*H270</f>
        <v>0</v>
      </c>
      <c r="Q270" s="191">
        <v>6.9999999999999994E-5</v>
      </c>
      <c r="R270" s="191">
        <f>Q270*H270</f>
        <v>1.3999999999999999E-4</v>
      </c>
      <c r="S270" s="191">
        <v>0</v>
      </c>
      <c r="T270" s="192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3" t="s">
        <v>228</v>
      </c>
      <c r="AT270" s="193" t="s">
        <v>223</v>
      </c>
      <c r="AU270" s="193" t="s">
        <v>95</v>
      </c>
      <c r="AY270" s="20" t="s">
        <v>221</v>
      </c>
      <c r="BE270" s="194">
        <f>IF(N270="základní",J270,0)</f>
        <v>0</v>
      </c>
      <c r="BF270" s="194">
        <f>IF(N270="snížená",J270,0)</f>
        <v>0</v>
      </c>
      <c r="BG270" s="194">
        <f>IF(N270="zákl. přenesená",J270,0)</f>
        <v>0</v>
      </c>
      <c r="BH270" s="194">
        <f>IF(N270="sníž. přenesená",J270,0)</f>
        <v>0</v>
      </c>
      <c r="BI270" s="194">
        <f>IF(N270="nulová",J270,0)</f>
        <v>0</v>
      </c>
      <c r="BJ270" s="20" t="s">
        <v>80</v>
      </c>
      <c r="BK270" s="194">
        <f>ROUND(I270*H270,2)</f>
        <v>0</v>
      </c>
      <c r="BL270" s="20" t="s">
        <v>228</v>
      </c>
      <c r="BM270" s="193" t="s">
        <v>2115</v>
      </c>
    </row>
    <row r="271" spans="1:65" s="2" customFormat="1" ht="19.5">
      <c r="A271" s="37"/>
      <c r="B271" s="38"/>
      <c r="C271" s="39"/>
      <c r="D271" s="195" t="s">
        <v>230</v>
      </c>
      <c r="E271" s="39"/>
      <c r="F271" s="196" t="s">
        <v>2116</v>
      </c>
      <c r="G271" s="39"/>
      <c r="H271" s="39"/>
      <c r="I271" s="197"/>
      <c r="J271" s="39"/>
      <c r="K271" s="39"/>
      <c r="L271" s="42"/>
      <c r="M271" s="198"/>
      <c r="N271" s="199"/>
      <c r="O271" s="67"/>
      <c r="P271" s="67"/>
      <c r="Q271" s="67"/>
      <c r="R271" s="67"/>
      <c r="S271" s="67"/>
      <c r="T271" s="68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20" t="s">
        <v>230</v>
      </c>
      <c r="AU271" s="20" t="s">
        <v>95</v>
      </c>
    </row>
    <row r="272" spans="1:65" s="2" customFormat="1">
      <c r="A272" s="37"/>
      <c r="B272" s="38"/>
      <c r="C272" s="39"/>
      <c r="D272" s="200" t="s">
        <v>232</v>
      </c>
      <c r="E272" s="39"/>
      <c r="F272" s="201" t="s">
        <v>2117</v>
      </c>
      <c r="G272" s="39"/>
      <c r="H272" s="39"/>
      <c r="I272" s="197"/>
      <c r="J272" s="39"/>
      <c r="K272" s="39"/>
      <c r="L272" s="42"/>
      <c r="M272" s="198"/>
      <c r="N272" s="199"/>
      <c r="O272" s="67"/>
      <c r="P272" s="67"/>
      <c r="Q272" s="67"/>
      <c r="R272" s="67"/>
      <c r="S272" s="67"/>
      <c r="T272" s="68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20" t="s">
        <v>232</v>
      </c>
      <c r="AU272" s="20" t="s">
        <v>95</v>
      </c>
    </row>
    <row r="273" spans="1:65" s="12" customFormat="1" ht="22.9" customHeight="1">
      <c r="B273" s="166"/>
      <c r="C273" s="167"/>
      <c r="D273" s="168" t="s">
        <v>71</v>
      </c>
      <c r="E273" s="180" t="s">
        <v>758</v>
      </c>
      <c r="F273" s="180" t="s">
        <v>759</v>
      </c>
      <c r="G273" s="167"/>
      <c r="H273" s="167"/>
      <c r="I273" s="170"/>
      <c r="J273" s="181">
        <f>BK273</f>
        <v>0</v>
      </c>
      <c r="K273" s="167"/>
      <c r="L273" s="172"/>
      <c r="M273" s="173"/>
      <c r="N273" s="174"/>
      <c r="O273" s="174"/>
      <c r="P273" s="175">
        <f>SUM(P274:P276)</f>
        <v>0</v>
      </c>
      <c r="Q273" s="174"/>
      <c r="R273" s="175">
        <f>SUM(R274:R276)</f>
        <v>0</v>
      </c>
      <c r="S273" s="174"/>
      <c r="T273" s="176">
        <f>SUM(T274:T276)</f>
        <v>0</v>
      </c>
      <c r="AR273" s="177" t="s">
        <v>80</v>
      </c>
      <c r="AT273" s="178" t="s">
        <v>71</v>
      </c>
      <c r="AU273" s="178" t="s">
        <v>80</v>
      </c>
      <c r="AY273" s="177" t="s">
        <v>221</v>
      </c>
      <c r="BK273" s="179">
        <f>SUM(BK274:BK276)</f>
        <v>0</v>
      </c>
    </row>
    <row r="274" spans="1:65" s="2" customFormat="1" ht="16.5" customHeight="1">
      <c r="A274" s="37"/>
      <c r="B274" s="38"/>
      <c r="C274" s="182" t="s">
        <v>478</v>
      </c>
      <c r="D274" s="182" t="s">
        <v>223</v>
      </c>
      <c r="E274" s="183" t="s">
        <v>761</v>
      </c>
      <c r="F274" s="184" t="s">
        <v>762</v>
      </c>
      <c r="G274" s="185" t="s">
        <v>267</v>
      </c>
      <c r="H274" s="186">
        <v>334.65499999999997</v>
      </c>
      <c r="I274" s="187"/>
      <c r="J274" s="188">
        <f>ROUND(I274*H274,2)</f>
        <v>0</v>
      </c>
      <c r="K274" s="184" t="s">
        <v>227</v>
      </c>
      <c r="L274" s="42"/>
      <c r="M274" s="189" t="s">
        <v>19</v>
      </c>
      <c r="N274" s="190" t="s">
        <v>43</v>
      </c>
      <c r="O274" s="67"/>
      <c r="P274" s="191">
        <f>O274*H274</f>
        <v>0</v>
      </c>
      <c r="Q274" s="191">
        <v>0</v>
      </c>
      <c r="R274" s="191">
        <f>Q274*H274</f>
        <v>0</v>
      </c>
      <c r="S274" s="191">
        <v>0</v>
      </c>
      <c r="T274" s="192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3" t="s">
        <v>228</v>
      </c>
      <c r="AT274" s="193" t="s">
        <v>223</v>
      </c>
      <c r="AU274" s="193" t="s">
        <v>82</v>
      </c>
      <c r="AY274" s="20" t="s">
        <v>221</v>
      </c>
      <c r="BE274" s="194">
        <f>IF(N274="základní",J274,0)</f>
        <v>0</v>
      </c>
      <c r="BF274" s="194">
        <f>IF(N274="snížená",J274,0)</f>
        <v>0</v>
      </c>
      <c r="BG274" s="194">
        <f>IF(N274="zákl. přenesená",J274,0)</f>
        <v>0</v>
      </c>
      <c r="BH274" s="194">
        <f>IF(N274="sníž. přenesená",J274,0)</f>
        <v>0</v>
      </c>
      <c r="BI274" s="194">
        <f>IF(N274="nulová",J274,0)</f>
        <v>0</v>
      </c>
      <c r="BJ274" s="20" t="s">
        <v>80</v>
      </c>
      <c r="BK274" s="194">
        <f>ROUND(I274*H274,2)</f>
        <v>0</v>
      </c>
      <c r="BL274" s="20" t="s">
        <v>228</v>
      </c>
      <c r="BM274" s="193" t="s">
        <v>2118</v>
      </c>
    </row>
    <row r="275" spans="1:65" s="2" customFormat="1" ht="39">
      <c r="A275" s="37"/>
      <c r="B275" s="38"/>
      <c r="C275" s="39"/>
      <c r="D275" s="195" t="s">
        <v>230</v>
      </c>
      <c r="E275" s="39"/>
      <c r="F275" s="196" t="s">
        <v>764</v>
      </c>
      <c r="G275" s="39"/>
      <c r="H275" s="39"/>
      <c r="I275" s="197"/>
      <c r="J275" s="39"/>
      <c r="K275" s="39"/>
      <c r="L275" s="42"/>
      <c r="M275" s="198"/>
      <c r="N275" s="199"/>
      <c r="O275" s="67"/>
      <c r="P275" s="67"/>
      <c r="Q275" s="67"/>
      <c r="R275" s="67"/>
      <c r="S275" s="67"/>
      <c r="T275" s="68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20" t="s">
        <v>230</v>
      </c>
      <c r="AU275" s="20" t="s">
        <v>82</v>
      </c>
    </row>
    <row r="276" spans="1:65" s="2" customFormat="1">
      <c r="A276" s="37"/>
      <c r="B276" s="38"/>
      <c r="C276" s="39"/>
      <c r="D276" s="200" t="s">
        <v>232</v>
      </c>
      <c r="E276" s="39"/>
      <c r="F276" s="201" t="s">
        <v>765</v>
      </c>
      <c r="G276" s="39"/>
      <c r="H276" s="39"/>
      <c r="I276" s="197"/>
      <c r="J276" s="39"/>
      <c r="K276" s="39"/>
      <c r="L276" s="42"/>
      <c r="M276" s="259"/>
      <c r="N276" s="260"/>
      <c r="O276" s="261"/>
      <c r="P276" s="261"/>
      <c r="Q276" s="261"/>
      <c r="R276" s="261"/>
      <c r="S276" s="261"/>
      <c r="T276" s="262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20" t="s">
        <v>232</v>
      </c>
      <c r="AU276" s="20" t="s">
        <v>82</v>
      </c>
    </row>
    <row r="277" spans="1:65" s="2" customFormat="1" ht="6.95" customHeight="1">
      <c r="A277" s="37"/>
      <c r="B277" s="50"/>
      <c r="C277" s="51"/>
      <c r="D277" s="51"/>
      <c r="E277" s="51"/>
      <c r="F277" s="51"/>
      <c r="G277" s="51"/>
      <c r="H277" s="51"/>
      <c r="I277" s="51"/>
      <c r="J277" s="51"/>
      <c r="K277" s="51"/>
      <c r="L277" s="42"/>
      <c r="M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</row>
  </sheetData>
  <sheetProtection algorithmName="SHA-512" hashValue="f8G1Rpr5a/y9l5El3ovaAQaCD7P7qy3XO3D9LAniwOWMoOD6ncWOTaKTUgge1sJMlI1ROlbNbWNiEZswtTehtw==" saltValue="glY0tFjrRZaEpNnvYvMFWMfq8wMwvwiP3zSnTEqYpd0MN9qiXwuY6lMsyNLb417f7dnd3HtqCN8ieMIXF6n+wQ==" spinCount="100000" sheet="1" objects="1" scenarios="1" formatColumns="0" formatRows="0" autoFilter="0"/>
  <autoFilter ref="C85:K276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1" r:id="rId1"/>
    <hyperlink ref="F97" r:id="rId2"/>
    <hyperlink ref="F103" r:id="rId3"/>
    <hyperlink ref="F106" r:id="rId4"/>
    <hyperlink ref="F113" r:id="rId5"/>
    <hyperlink ref="F121" r:id="rId6"/>
    <hyperlink ref="F129" r:id="rId7"/>
    <hyperlink ref="F137" r:id="rId8"/>
    <hyperlink ref="F145" r:id="rId9"/>
    <hyperlink ref="F156" r:id="rId10"/>
    <hyperlink ref="F164" r:id="rId11"/>
    <hyperlink ref="F173" r:id="rId12"/>
    <hyperlink ref="F182" r:id="rId13"/>
    <hyperlink ref="F186" r:id="rId14"/>
    <hyperlink ref="F190" r:id="rId15"/>
    <hyperlink ref="F194" r:id="rId16"/>
    <hyperlink ref="F200" r:id="rId17"/>
    <hyperlink ref="F206" r:id="rId18"/>
    <hyperlink ref="F209" r:id="rId19"/>
    <hyperlink ref="F215" r:id="rId20"/>
    <hyperlink ref="F218" r:id="rId21"/>
    <hyperlink ref="F227" r:id="rId22"/>
    <hyperlink ref="F241" r:id="rId23"/>
    <hyperlink ref="F249" r:id="rId24"/>
    <hyperlink ref="F252" r:id="rId25"/>
    <hyperlink ref="F262" r:id="rId26"/>
    <hyperlink ref="F268" r:id="rId27"/>
    <hyperlink ref="F272" r:id="rId28"/>
    <hyperlink ref="F276" r:id="rId29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20" t="s">
        <v>96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135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21" t="str">
        <f>'Rekapitulace stavby'!K6</f>
        <v>DĚTSKÁ SKUPINA TURNOV</v>
      </c>
      <c r="F7" s="422"/>
      <c r="G7" s="422"/>
      <c r="H7" s="422"/>
      <c r="L7" s="23"/>
    </row>
    <row r="8" spans="1:46" ht="12.75">
      <c r="B8" s="23"/>
      <c r="D8" s="116" t="s">
        <v>144</v>
      </c>
      <c r="L8" s="23"/>
    </row>
    <row r="9" spans="1:46" s="1" customFormat="1" ht="16.5" customHeight="1">
      <c r="B9" s="23"/>
      <c r="E9" s="421" t="s">
        <v>2119</v>
      </c>
      <c r="F9" s="402"/>
      <c r="G9" s="402"/>
      <c r="H9" s="402"/>
      <c r="L9" s="23"/>
    </row>
    <row r="10" spans="1:46" s="1" customFormat="1" ht="12" customHeight="1">
      <c r="B10" s="23"/>
      <c r="D10" s="116" t="s">
        <v>2120</v>
      </c>
      <c r="L10" s="23"/>
    </row>
    <row r="11" spans="1:46" s="2" customFormat="1" ht="16.5" customHeight="1">
      <c r="A11" s="37"/>
      <c r="B11" s="42"/>
      <c r="C11" s="37"/>
      <c r="D11" s="37"/>
      <c r="E11" s="429" t="s">
        <v>2121</v>
      </c>
      <c r="F11" s="424"/>
      <c r="G11" s="424"/>
      <c r="H11" s="424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6" t="s">
        <v>2122</v>
      </c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42"/>
      <c r="C13" s="37"/>
      <c r="D13" s="37"/>
      <c r="E13" s="423" t="s">
        <v>2123</v>
      </c>
      <c r="F13" s="424"/>
      <c r="G13" s="424"/>
      <c r="H13" s="424"/>
      <c r="I13" s="37"/>
      <c r="J13" s="37"/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>
      <c r="A14" s="37"/>
      <c r="B14" s="42"/>
      <c r="C14" s="37"/>
      <c r="D14" s="37"/>
      <c r="E14" s="37"/>
      <c r="F14" s="37"/>
      <c r="G14" s="37"/>
      <c r="H14" s="37"/>
      <c r="I14" s="37"/>
      <c r="J14" s="37"/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42"/>
      <c r="C15" s="37"/>
      <c r="D15" s="116" t="s">
        <v>18</v>
      </c>
      <c r="E15" s="37"/>
      <c r="F15" s="106" t="s">
        <v>19</v>
      </c>
      <c r="G15" s="37"/>
      <c r="H15" s="37"/>
      <c r="I15" s="116" t="s">
        <v>20</v>
      </c>
      <c r="J15" s="106" t="s">
        <v>19</v>
      </c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21</v>
      </c>
      <c r="E16" s="37"/>
      <c r="F16" s="106" t="s">
        <v>22</v>
      </c>
      <c r="G16" s="37"/>
      <c r="H16" s="37"/>
      <c r="I16" s="116" t="s">
        <v>23</v>
      </c>
      <c r="J16" s="118" t="str">
        <f>'Rekapitulace stavby'!AN8</f>
        <v>3. 10. 2023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42"/>
      <c r="C17" s="37"/>
      <c r="D17" s="37"/>
      <c r="E17" s="37"/>
      <c r="F17" s="37"/>
      <c r="G17" s="37"/>
      <c r="H17" s="37"/>
      <c r="I17" s="37"/>
      <c r="J17" s="37"/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42"/>
      <c r="C18" s="37"/>
      <c r="D18" s="116" t="s">
        <v>25</v>
      </c>
      <c r="E18" s="37"/>
      <c r="F18" s="37"/>
      <c r="G18" s="37"/>
      <c r="H18" s="37"/>
      <c r="I18" s="116" t="s">
        <v>26</v>
      </c>
      <c r="J18" s="106" t="s">
        <v>19</v>
      </c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42"/>
      <c r="C19" s="37"/>
      <c r="D19" s="37"/>
      <c r="E19" s="106" t="s">
        <v>27</v>
      </c>
      <c r="F19" s="37"/>
      <c r="G19" s="37"/>
      <c r="H19" s="37"/>
      <c r="I19" s="116" t="s">
        <v>28</v>
      </c>
      <c r="J19" s="106" t="s">
        <v>19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42"/>
      <c r="C20" s="37"/>
      <c r="D20" s="37"/>
      <c r="E20" s="37"/>
      <c r="F20" s="37"/>
      <c r="G20" s="37"/>
      <c r="H20" s="37"/>
      <c r="I20" s="37"/>
      <c r="J20" s="37"/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42"/>
      <c r="C21" s="37"/>
      <c r="D21" s="116" t="s">
        <v>29</v>
      </c>
      <c r="E21" s="37"/>
      <c r="F21" s="37"/>
      <c r="G21" s="37"/>
      <c r="H21" s="37"/>
      <c r="I21" s="116" t="s">
        <v>26</v>
      </c>
      <c r="J21" s="33" t="str">
        <f>'Rekapitulace stavby'!AN13</f>
        <v>Vyplň údaj</v>
      </c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42"/>
      <c r="C22" s="37"/>
      <c r="D22" s="37"/>
      <c r="E22" s="425" t="str">
        <f>'Rekapitulace stavby'!E14</f>
        <v>Vyplň údaj</v>
      </c>
      <c r="F22" s="426"/>
      <c r="G22" s="426"/>
      <c r="H22" s="426"/>
      <c r="I22" s="116" t="s">
        <v>28</v>
      </c>
      <c r="J22" s="33" t="str">
        <f>'Rekapitulace stavby'!AN14</f>
        <v>Vyplň údaj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42"/>
      <c r="C23" s="37"/>
      <c r="D23" s="37"/>
      <c r="E23" s="37"/>
      <c r="F23" s="37"/>
      <c r="G23" s="37"/>
      <c r="H23" s="37"/>
      <c r="I23" s="37"/>
      <c r="J23" s="37"/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42"/>
      <c r="C24" s="37"/>
      <c r="D24" s="116" t="s">
        <v>31</v>
      </c>
      <c r="E24" s="37"/>
      <c r="F24" s="37"/>
      <c r="G24" s="37"/>
      <c r="H24" s="37"/>
      <c r="I24" s="116" t="s">
        <v>26</v>
      </c>
      <c r="J24" s="106" t="s">
        <v>19</v>
      </c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42"/>
      <c r="C25" s="37"/>
      <c r="D25" s="37"/>
      <c r="E25" s="106" t="s">
        <v>32</v>
      </c>
      <c r="F25" s="37"/>
      <c r="G25" s="37"/>
      <c r="H25" s="37"/>
      <c r="I25" s="116" t="s">
        <v>28</v>
      </c>
      <c r="J25" s="106" t="s">
        <v>19</v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42"/>
      <c r="C26" s="37"/>
      <c r="D26" s="37"/>
      <c r="E26" s="37"/>
      <c r="F26" s="37"/>
      <c r="G26" s="37"/>
      <c r="H26" s="37"/>
      <c r="I26" s="37"/>
      <c r="J26" s="37"/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42"/>
      <c r="C27" s="37"/>
      <c r="D27" s="116" t="s">
        <v>34</v>
      </c>
      <c r="E27" s="37"/>
      <c r="F27" s="37"/>
      <c r="G27" s="37"/>
      <c r="H27" s="37"/>
      <c r="I27" s="116" t="s">
        <v>26</v>
      </c>
      <c r="J27" s="106" t="s">
        <v>19</v>
      </c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42"/>
      <c r="C28" s="37"/>
      <c r="D28" s="37"/>
      <c r="E28" s="106" t="s">
        <v>35</v>
      </c>
      <c r="F28" s="37"/>
      <c r="G28" s="37"/>
      <c r="H28" s="37"/>
      <c r="I28" s="116" t="s">
        <v>28</v>
      </c>
      <c r="J28" s="106" t="s">
        <v>19</v>
      </c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37"/>
      <c r="E29" s="37"/>
      <c r="F29" s="37"/>
      <c r="G29" s="37"/>
      <c r="H29" s="37"/>
      <c r="I29" s="37"/>
      <c r="J29" s="37"/>
      <c r="K29" s="37"/>
      <c r="L29" s="11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42"/>
      <c r="C30" s="37"/>
      <c r="D30" s="116" t="s">
        <v>36</v>
      </c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71.25" customHeight="1">
      <c r="A31" s="119"/>
      <c r="B31" s="120"/>
      <c r="C31" s="119"/>
      <c r="D31" s="119"/>
      <c r="E31" s="427" t="s">
        <v>37</v>
      </c>
      <c r="F31" s="427"/>
      <c r="G31" s="427"/>
      <c r="H31" s="427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>
      <c r="A32" s="37"/>
      <c r="B32" s="42"/>
      <c r="C32" s="37"/>
      <c r="D32" s="37"/>
      <c r="E32" s="37"/>
      <c r="F32" s="37"/>
      <c r="G32" s="37"/>
      <c r="H32" s="37"/>
      <c r="I32" s="37"/>
      <c r="J32" s="37"/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2"/>
      <c r="E33" s="122"/>
      <c r="F33" s="122"/>
      <c r="G33" s="122"/>
      <c r="H33" s="122"/>
      <c r="I33" s="122"/>
      <c r="J33" s="122"/>
      <c r="K33" s="122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25.35" customHeight="1">
      <c r="A34" s="37"/>
      <c r="B34" s="42"/>
      <c r="C34" s="37"/>
      <c r="D34" s="123" t="s">
        <v>38</v>
      </c>
      <c r="E34" s="37"/>
      <c r="F34" s="37"/>
      <c r="G34" s="37"/>
      <c r="H34" s="37"/>
      <c r="I34" s="37"/>
      <c r="J34" s="124">
        <f>ROUND(J98, 2)</f>
        <v>0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6.95" customHeight="1">
      <c r="A35" s="37"/>
      <c r="B35" s="42"/>
      <c r="C35" s="37"/>
      <c r="D35" s="122"/>
      <c r="E35" s="122"/>
      <c r="F35" s="122"/>
      <c r="G35" s="122"/>
      <c r="H35" s="122"/>
      <c r="I35" s="122"/>
      <c r="J35" s="122"/>
      <c r="K35" s="122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37"/>
      <c r="F36" s="125" t="s">
        <v>40</v>
      </c>
      <c r="G36" s="37"/>
      <c r="H36" s="37"/>
      <c r="I36" s="125" t="s">
        <v>39</v>
      </c>
      <c r="J36" s="125" t="s">
        <v>41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42"/>
      <c r="C37" s="37"/>
      <c r="D37" s="126" t="s">
        <v>42</v>
      </c>
      <c r="E37" s="116" t="s">
        <v>43</v>
      </c>
      <c r="F37" s="127">
        <f>ROUND((SUM(BE98:BE303)),  2)</f>
        <v>0</v>
      </c>
      <c r="G37" s="37"/>
      <c r="H37" s="37"/>
      <c r="I37" s="128">
        <v>0.21</v>
      </c>
      <c r="J37" s="127">
        <f>ROUND(((SUM(BE98:BE303))*I37),  2)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42"/>
      <c r="C38" s="37"/>
      <c r="D38" s="37"/>
      <c r="E38" s="116" t="s">
        <v>44</v>
      </c>
      <c r="F38" s="127">
        <f>ROUND((SUM(BF98:BF303)),  2)</f>
        <v>0</v>
      </c>
      <c r="G38" s="37"/>
      <c r="H38" s="37"/>
      <c r="I38" s="128">
        <v>0.12</v>
      </c>
      <c r="J38" s="127">
        <f>ROUND(((SUM(BF98:BF303))*I38),  2)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45</v>
      </c>
      <c r="F39" s="127">
        <f>ROUND((SUM(BG98:BG303)),  2)</f>
        <v>0</v>
      </c>
      <c r="G39" s="37"/>
      <c r="H39" s="37"/>
      <c r="I39" s="128">
        <v>0.21</v>
      </c>
      <c r="J39" s="127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hidden="1" customHeight="1">
      <c r="A40" s="37"/>
      <c r="B40" s="42"/>
      <c r="C40" s="37"/>
      <c r="D40" s="37"/>
      <c r="E40" s="116" t="s">
        <v>46</v>
      </c>
      <c r="F40" s="127">
        <f>ROUND((SUM(BH98:BH303)),  2)</f>
        <v>0</v>
      </c>
      <c r="G40" s="37"/>
      <c r="H40" s="37"/>
      <c r="I40" s="128">
        <v>0.12</v>
      </c>
      <c r="J40" s="127">
        <f>0</f>
        <v>0</v>
      </c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42"/>
      <c r="C41" s="37"/>
      <c r="D41" s="37"/>
      <c r="E41" s="116" t="s">
        <v>47</v>
      </c>
      <c r="F41" s="127">
        <f>ROUND((SUM(BI98:BI303)),  2)</f>
        <v>0</v>
      </c>
      <c r="G41" s="37"/>
      <c r="H41" s="37"/>
      <c r="I41" s="128">
        <v>0</v>
      </c>
      <c r="J41" s="127">
        <f>0</f>
        <v>0</v>
      </c>
      <c r="K41" s="37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6.95" customHeight="1">
      <c r="A42" s="37"/>
      <c r="B42" s="42"/>
      <c r="C42" s="37"/>
      <c r="D42" s="37"/>
      <c r="E42" s="37"/>
      <c r="F42" s="37"/>
      <c r="G42" s="37"/>
      <c r="H42" s="37"/>
      <c r="I42" s="37"/>
      <c r="J42" s="37"/>
      <c r="K42" s="37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25.35" customHeight="1">
      <c r="A43" s="37"/>
      <c r="B43" s="42"/>
      <c r="C43" s="129"/>
      <c r="D43" s="130" t="s">
        <v>48</v>
      </c>
      <c r="E43" s="131"/>
      <c r="F43" s="131"/>
      <c r="G43" s="132" t="s">
        <v>49</v>
      </c>
      <c r="H43" s="133" t="s">
        <v>50</v>
      </c>
      <c r="I43" s="131"/>
      <c r="J43" s="134">
        <f>SUM(J34:J41)</f>
        <v>0</v>
      </c>
      <c r="K43" s="135"/>
      <c r="L43" s="11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customHeight="1">
      <c r="A44" s="37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8" spans="1:31" s="2" customFormat="1" ht="6.95" customHeight="1">
      <c r="A48" s="37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2" customFormat="1" ht="24.95" customHeight="1">
      <c r="A49" s="37"/>
      <c r="B49" s="38"/>
      <c r="C49" s="26" t="s">
        <v>168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31" s="2" customFormat="1" ht="6.95" customHeight="1">
      <c r="A50" s="37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31" s="2" customFormat="1" ht="12" customHeight="1">
      <c r="A51" s="37"/>
      <c r="B51" s="38"/>
      <c r="C51" s="32" t="s">
        <v>16</v>
      </c>
      <c r="D51" s="39"/>
      <c r="E51" s="39"/>
      <c r="F51" s="39"/>
      <c r="G51" s="39"/>
      <c r="H51" s="39"/>
      <c r="I51" s="39"/>
      <c r="J51" s="39"/>
      <c r="K51" s="39"/>
      <c r="L51" s="11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31" s="2" customFormat="1" ht="16.5" customHeight="1">
      <c r="A52" s="37"/>
      <c r="B52" s="38"/>
      <c r="C52" s="39"/>
      <c r="D52" s="39"/>
      <c r="E52" s="419" t="str">
        <f>E7</f>
        <v>DĚTSKÁ SKUPINA TURNOV</v>
      </c>
      <c r="F52" s="420"/>
      <c r="G52" s="420"/>
      <c r="H52" s="420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1" s="1" customFormat="1" ht="12" customHeight="1">
      <c r="B53" s="24"/>
      <c r="C53" s="32" t="s">
        <v>144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419" t="s">
        <v>2119</v>
      </c>
      <c r="F54" s="387"/>
      <c r="G54" s="387"/>
      <c r="H54" s="387"/>
      <c r="I54" s="25"/>
      <c r="J54" s="25"/>
      <c r="K54" s="25"/>
      <c r="L54" s="23"/>
    </row>
    <row r="55" spans="1:31" s="1" customFormat="1" ht="12" customHeight="1">
      <c r="B55" s="24"/>
      <c r="C55" s="32" t="s">
        <v>2120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7"/>
      <c r="B56" s="38"/>
      <c r="C56" s="39"/>
      <c r="D56" s="39"/>
      <c r="E56" s="428" t="s">
        <v>2121</v>
      </c>
      <c r="F56" s="418"/>
      <c r="G56" s="418"/>
      <c r="H56" s="418"/>
      <c r="I56" s="39"/>
      <c r="J56" s="39"/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 s="2" customFormat="1" ht="12" customHeight="1">
      <c r="A57" s="37"/>
      <c r="B57" s="38"/>
      <c r="C57" s="32" t="s">
        <v>2122</v>
      </c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 s="2" customFormat="1" ht="16.5" customHeight="1">
      <c r="A58" s="37"/>
      <c r="B58" s="38"/>
      <c r="C58" s="39"/>
      <c r="D58" s="39"/>
      <c r="E58" s="375" t="str">
        <f>E13</f>
        <v>D.4.1.1. - Vnitřní splašková kanalizace</v>
      </c>
      <c r="F58" s="418"/>
      <c r="G58" s="418"/>
      <c r="H58" s="418"/>
      <c r="I58" s="39"/>
      <c r="J58" s="39"/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 s="2" customFormat="1" ht="6.95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 s="2" customFormat="1" ht="12" customHeight="1">
      <c r="A60" s="37"/>
      <c r="B60" s="38"/>
      <c r="C60" s="32" t="s">
        <v>21</v>
      </c>
      <c r="D60" s="39"/>
      <c r="E60" s="39"/>
      <c r="F60" s="30" t="str">
        <f>F16</f>
        <v>parc.č. 1007/3, k.ú. Turnov</v>
      </c>
      <c r="G60" s="39"/>
      <c r="H60" s="39"/>
      <c r="I60" s="32" t="s">
        <v>23</v>
      </c>
      <c r="J60" s="62" t="str">
        <f>IF(J16="","",J16)</f>
        <v>3. 10. 2023</v>
      </c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 s="2" customFormat="1" ht="6.9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s="2" customFormat="1" ht="25.7" customHeight="1">
      <c r="A62" s="37"/>
      <c r="B62" s="38"/>
      <c r="C62" s="32" t="s">
        <v>25</v>
      </c>
      <c r="D62" s="39"/>
      <c r="E62" s="39"/>
      <c r="F62" s="30" t="str">
        <f>E19</f>
        <v>Město Turnov</v>
      </c>
      <c r="G62" s="39"/>
      <c r="H62" s="39"/>
      <c r="I62" s="32" t="s">
        <v>31</v>
      </c>
      <c r="J62" s="35" t="str">
        <f>E25</f>
        <v>ING. ARCH. Tomáš Adámek</v>
      </c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 s="2" customFormat="1" ht="15.2" customHeight="1">
      <c r="A63" s="37"/>
      <c r="B63" s="38"/>
      <c r="C63" s="32" t="s">
        <v>29</v>
      </c>
      <c r="D63" s="39"/>
      <c r="E63" s="39"/>
      <c r="F63" s="30" t="str">
        <f>IF(E22="","",E22)</f>
        <v>Vyplň údaj</v>
      </c>
      <c r="G63" s="39"/>
      <c r="H63" s="39"/>
      <c r="I63" s="32" t="s">
        <v>34</v>
      </c>
      <c r="J63" s="35" t="str">
        <f>E28</f>
        <v>Michal Jirka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 s="2" customFormat="1" ht="10.3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1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47" s="2" customFormat="1" ht="29.25" customHeight="1">
      <c r="A65" s="37"/>
      <c r="B65" s="38"/>
      <c r="C65" s="140" t="s">
        <v>169</v>
      </c>
      <c r="D65" s="141"/>
      <c r="E65" s="141"/>
      <c r="F65" s="141"/>
      <c r="G65" s="141"/>
      <c r="H65" s="141"/>
      <c r="I65" s="141"/>
      <c r="J65" s="142" t="s">
        <v>170</v>
      </c>
      <c r="K65" s="141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47" s="2" customFormat="1" ht="10.3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47" s="2" customFormat="1" ht="22.9" customHeight="1">
      <c r="A67" s="37"/>
      <c r="B67" s="38"/>
      <c r="C67" s="143" t="s">
        <v>70</v>
      </c>
      <c r="D67" s="39"/>
      <c r="E67" s="39"/>
      <c r="F67" s="39"/>
      <c r="G67" s="39"/>
      <c r="H67" s="39"/>
      <c r="I67" s="39"/>
      <c r="J67" s="80">
        <f>J98</f>
        <v>0</v>
      </c>
      <c r="K67" s="39"/>
      <c r="L67" s="11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U67" s="20" t="s">
        <v>171</v>
      </c>
    </row>
    <row r="68" spans="1:47" s="9" customFormat="1" ht="24.95" customHeight="1">
      <c r="B68" s="144"/>
      <c r="C68" s="145"/>
      <c r="D68" s="146" t="s">
        <v>2124</v>
      </c>
      <c r="E68" s="147"/>
      <c r="F68" s="147"/>
      <c r="G68" s="147"/>
      <c r="H68" s="147"/>
      <c r="I68" s="147"/>
      <c r="J68" s="148">
        <f>J99</f>
        <v>0</v>
      </c>
      <c r="K68" s="145"/>
      <c r="L68" s="149"/>
    </row>
    <row r="69" spans="1:47" s="9" customFormat="1" ht="24.95" customHeight="1">
      <c r="B69" s="144"/>
      <c r="C69" s="145"/>
      <c r="D69" s="146" t="s">
        <v>2125</v>
      </c>
      <c r="E69" s="147"/>
      <c r="F69" s="147"/>
      <c r="G69" s="147"/>
      <c r="H69" s="147"/>
      <c r="I69" s="147"/>
      <c r="J69" s="148">
        <f>J141</f>
        <v>0</v>
      </c>
      <c r="K69" s="145"/>
      <c r="L69" s="149"/>
    </row>
    <row r="70" spans="1:47" s="9" customFormat="1" ht="24.95" customHeight="1">
      <c r="B70" s="144"/>
      <c r="C70" s="145"/>
      <c r="D70" s="146" t="s">
        <v>2126</v>
      </c>
      <c r="E70" s="147"/>
      <c r="F70" s="147"/>
      <c r="G70" s="147"/>
      <c r="H70" s="147"/>
      <c r="I70" s="147"/>
      <c r="J70" s="148">
        <f>J158</f>
        <v>0</v>
      </c>
      <c r="K70" s="145"/>
      <c r="L70" s="149"/>
    </row>
    <row r="71" spans="1:47" s="9" customFormat="1" ht="24.95" customHeight="1">
      <c r="B71" s="144"/>
      <c r="C71" s="145"/>
      <c r="D71" s="146" t="s">
        <v>2127</v>
      </c>
      <c r="E71" s="147"/>
      <c r="F71" s="147"/>
      <c r="G71" s="147"/>
      <c r="H71" s="147"/>
      <c r="I71" s="147"/>
      <c r="J71" s="148">
        <f>J164</f>
        <v>0</v>
      </c>
      <c r="K71" s="145"/>
      <c r="L71" s="149"/>
    </row>
    <row r="72" spans="1:47" s="9" customFormat="1" ht="24.95" customHeight="1">
      <c r="B72" s="144"/>
      <c r="C72" s="145"/>
      <c r="D72" s="146" t="s">
        <v>2128</v>
      </c>
      <c r="E72" s="147"/>
      <c r="F72" s="147"/>
      <c r="G72" s="147"/>
      <c r="H72" s="147"/>
      <c r="I72" s="147"/>
      <c r="J72" s="148">
        <f>J201</f>
        <v>0</v>
      </c>
      <c r="K72" s="145"/>
      <c r="L72" s="149"/>
    </row>
    <row r="73" spans="1:47" s="9" customFormat="1" ht="24.95" customHeight="1">
      <c r="B73" s="144"/>
      <c r="C73" s="145"/>
      <c r="D73" s="146" t="s">
        <v>2129</v>
      </c>
      <c r="E73" s="147"/>
      <c r="F73" s="147"/>
      <c r="G73" s="147"/>
      <c r="H73" s="147"/>
      <c r="I73" s="147"/>
      <c r="J73" s="148">
        <f>J278</f>
        <v>0</v>
      </c>
      <c r="K73" s="145"/>
      <c r="L73" s="149"/>
    </row>
    <row r="74" spans="1:47" s="9" customFormat="1" ht="24.95" customHeight="1">
      <c r="B74" s="144"/>
      <c r="C74" s="145"/>
      <c r="D74" s="146" t="s">
        <v>2130</v>
      </c>
      <c r="E74" s="147"/>
      <c r="F74" s="147"/>
      <c r="G74" s="147"/>
      <c r="H74" s="147"/>
      <c r="I74" s="147"/>
      <c r="J74" s="148">
        <f>J292</f>
        <v>0</v>
      </c>
      <c r="K74" s="145"/>
      <c r="L74" s="149"/>
    </row>
    <row r="75" spans="1:47" s="2" customFormat="1" ht="21.7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47" s="2" customFormat="1" ht="6.95" customHeight="1">
      <c r="A76" s="37"/>
      <c r="B76" s="50"/>
      <c r="C76" s="51"/>
      <c r="D76" s="51"/>
      <c r="E76" s="51"/>
      <c r="F76" s="51"/>
      <c r="G76" s="51"/>
      <c r="H76" s="51"/>
      <c r="I76" s="51"/>
      <c r="J76" s="51"/>
      <c r="K76" s="51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spans="1:47" s="2" customFormat="1" ht="6.95" customHeight="1">
      <c r="A80" s="37"/>
      <c r="B80" s="52"/>
      <c r="C80" s="53"/>
      <c r="D80" s="53"/>
      <c r="E80" s="53"/>
      <c r="F80" s="53"/>
      <c r="G80" s="53"/>
      <c r="H80" s="53"/>
      <c r="I80" s="53"/>
      <c r="J80" s="53"/>
      <c r="K80" s="53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31" s="2" customFormat="1" ht="24.95" customHeight="1">
      <c r="A81" s="37"/>
      <c r="B81" s="38"/>
      <c r="C81" s="26" t="s">
        <v>206</v>
      </c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12" customHeight="1">
      <c r="A83" s="37"/>
      <c r="B83" s="38"/>
      <c r="C83" s="32" t="s">
        <v>16</v>
      </c>
      <c r="D83" s="39"/>
      <c r="E83" s="39"/>
      <c r="F83" s="39"/>
      <c r="G83" s="39"/>
      <c r="H83" s="39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6.5" customHeight="1">
      <c r="A84" s="37"/>
      <c r="B84" s="38"/>
      <c r="C84" s="39"/>
      <c r="D84" s="39"/>
      <c r="E84" s="419" t="str">
        <f>E7</f>
        <v>DĚTSKÁ SKUPINA TURNOV</v>
      </c>
      <c r="F84" s="420"/>
      <c r="G84" s="420"/>
      <c r="H84" s="420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1" customFormat="1" ht="12" customHeight="1">
      <c r="B85" s="24"/>
      <c r="C85" s="32" t="s">
        <v>144</v>
      </c>
      <c r="D85" s="25"/>
      <c r="E85" s="25"/>
      <c r="F85" s="25"/>
      <c r="G85" s="25"/>
      <c r="H85" s="25"/>
      <c r="I85" s="25"/>
      <c r="J85" s="25"/>
      <c r="K85" s="25"/>
      <c r="L85" s="23"/>
    </row>
    <row r="86" spans="1:31" s="1" customFormat="1" ht="16.5" customHeight="1">
      <c r="B86" s="24"/>
      <c r="C86" s="25"/>
      <c r="D86" s="25"/>
      <c r="E86" s="419" t="s">
        <v>2119</v>
      </c>
      <c r="F86" s="387"/>
      <c r="G86" s="387"/>
      <c r="H86" s="387"/>
      <c r="I86" s="25"/>
      <c r="J86" s="25"/>
      <c r="K86" s="25"/>
      <c r="L86" s="23"/>
    </row>
    <row r="87" spans="1:31" s="1" customFormat="1" ht="12" customHeight="1">
      <c r="B87" s="24"/>
      <c r="C87" s="32" t="s">
        <v>2120</v>
      </c>
      <c r="D87" s="25"/>
      <c r="E87" s="25"/>
      <c r="F87" s="25"/>
      <c r="G87" s="25"/>
      <c r="H87" s="25"/>
      <c r="I87" s="25"/>
      <c r="J87" s="25"/>
      <c r="K87" s="25"/>
      <c r="L87" s="23"/>
    </row>
    <row r="88" spans="1:31" s="2" customFormat="1" ht="16.5" customHeight="1">
      <c r="A88" s="37"/>
      <c r="B88" s="38"/>
      <c r="C88" s="39"/>
      <c r="D88" s="39"/>
      <c r="E88" s="428" t="s">
        <v>2121</v>
      </c>
      <c r="F88" s="418"/>
      <c r="G88" s="418"/>
      <c r="H88" s="418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2" customHeight="1">
      <c r="A89" s="37"/>
      <c r="B89" s="38"/>
      <c r="C89" s="32" t="s">
        <v>2122</v>
      </c>
      <c r="D89" s="39"/>
      <c r="E89" s="39"/>
      <c r="F89" s="39"/>
      <c r="G89" s="39"/>
      <c r="H89" s="39"/>
      <c r="I89" s="39"/>
      <c r="J89" s="39"/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6.5" customHeight="1">
      <c r="A90" s="37"/>
      <c r="B90" s="38"/>
      <c r="C90" s="39"/>
      <c r="D90" s="39"/>
      <c r="E90" s="375" t="str">
        <f>E13</f>
        <v>D.4.1.1. - Vnitřní splašková kanalizace</v>
      </c>
      <c r="F90" s="418"/>
      <c r="G90" s="418"/>
      <c r="H90" s="418"/>
      <c r="I90" s="39"/>
      <c r="J90" s="39"/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6.9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1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12" customHeight="1">
      <c r="A92" s="37"/>
      <c r="B92" s="38"/>
      <c r="C92" s="32" t="s">
        <v>21</v>
      </c>
      <c r="D92" s="39"/>
      <c r="E92" s="39"/>
      <c r="F92" s="30" t="str">
        <f>F16</f>
        <v>parc.č. 1007/3, k.ú. Turnov</v>
      </c>
      <c r="G92" s="39"/>
      <c r="H92" s="39"/>
      <c r="I92" s="32" t="s">
        <v>23</v>
      </c>
      <c r="J92" s="62" t="str">
        <f>IF(J16="","",J16)</f>
        <v>3. 10. 2023</v>
      </c>
      <c r="K92" s="39"/>
      <c r="L92" s="11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6.9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25.7" customHeight="1">
      <c r="A94" s="37"/>
      <c r="B94" s="38"/>
      <c r="C94" s="32" t="s">
        <v>25</v>
      </c>
      <c r="D94" s="39"/>
      <c r="E94" s="39"/>
      <c r="F94" s="30" t="str">
        <f>E19</f>
        <v>Město Turnov</v>
      </c>
      <c r="G94" s="39"/>
      <c r="H94" s="39"/>
      <c r="I94" s="32" t="s">
        <v>31</v>
      </c>
      <c r="J94" s="35" t="str">
        <f>E25</f>
        <v>ING. ARCH. Tomáš Adámek</v>
      </c>
      <c r="K94" s="39"/>
      <c r="L94" s="11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5.2" customHeight="1">
      <c r="A95" s="37"/>
      <c r="B95" s="38"/>
      <c r="C95" s="32" t="s">
        <v>29</v>
      </c>
      <c r="D95" s="39"/>
      <c r="E95" s="39"/>
      <c r="F95" s="30" t="str">
        <f>IF(E22="","",E22)</f>
        <v>Vyplň údaj</v>
      </c>
      <c r="G95" s="39"/>
      <c r="H95" s="39"/>
      <c r="I95" s="32" t="s">
        <v>34</v>
      </c>
      <c r="J95" s="35" t="str">
        <f>E28</f>
        <v>Michal Jirka</v>
      </c>
      <c r="K95" s="39"/>
      <c r="L95" s="11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0.35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1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11" customFormat="1" ht="29.25" customHeight="1">
      <c r="A97" s="155"/>
      <c r="B97" s="156"/>
      <c r="C97" s="157" t="s">
        <v>207</v>
      </c>
      <c r="D97" s="158" t="s">
        <v>57</v>
      </c>
      <c r="E97" s="158" t="s">
        <v>53</v>
      </c>
      <c r="F97" s="158" t="s">
        <v>54</v>
      </c>
      <c r="G97" s="158" t="s">
        <v>208</v>
      </c>
      <c r="H97" s="158" t="s">
        <v>209</v>
      </c>
      <c r="I97" s="158" t="s">
        <v>210</v>
      </c>
      <c r="J97" s="158" t="s">
        <v>170</v>
      </c>
      <c r="K97" s="159" t="s">
        <v>211</v>
      </c>
      <c r="L97" s="160"/>
      <c r="M97" s="71" t="s">
        <v>19</v>
      </c>
      <c r="N97" s="72" t="s">
        <v>42</v>
      </c>
      <c r="O97" s="72" t="s">
        <v>212</v>
      </c>
      <c r="P97" s="72" t="s">
        <v>213</v>
      </c>
      <c r="Q97" s="72" t="s">
        <v>214</v>
      </c>
      <c r="R97" s="72" t="s">
        <v>215</v>
      </c>
      <c r="S97" s="72" t="s">
        <v>216</v>
      </c>
      <c r="T97" s="73" t="s">
        <v>217</v>
      </c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</row>
    <row r="98" spans="1:65" s="2" customFormat="1" ht="22.9" customHeight="1">
      <c r="A98" s="37"/>
      <c r="B98" s="38"/>
      <c r="C98" s="78" t="s">
        <v>218</v>
      </c>
      <c r="D98" s="39"/>
      <c r="E98" s="39"/>
      <c r="F98" s="39"/>
      <c r="G98" s="39"/>
      <c r="H98" s="39"/>
      <c r="I98" s="39"/>
      <c r="J98" s="161">
        <f>BK98</f>
        <v>0</v>
      </c>
      <c r="K98" s="39"/>
      <c r="L98" s="42"/>
      <c r="M98" s="74"/>
      <c r="N98" s="162"/>
      <c r="O98" s="75"/>
      <c r="P98" s="163">
        <f>P99+P141+P158+P164+P201+P278+P292</f>
        <v>0</v>
      </c>
      <c r="Q98" s="75"/>
      <c r="R98" s="163">
        <f>R99+R141+R158+R164+R201+R278+R292</f>
        <v>0</v>
      </c>
      <c r="S98" s="75"/>
      <c r="T98" s="164">
        <f>T99+T141+T158+T164+T201+T278+T292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71</v>
      </c>
      <c r="AU98" s="20" t="s">
        <v>171</v>
      </c>
      <c r="BK98" s="165">
        <f>BK99+BK141+BK158+BK164+BK201+BK278+BK292</f>
        <v>0</v>
      </c>
    </row>
    <row r="99" spans="1:65" s="12" customFormat="1" ht="25.9" customHeight="1">
      <c r="B99" s="166"/>
      <c r="C99" s="167"/>
      <c r="D99" s="168" t="s">
        <v>71</v>
      </c>
      <c r="E99" s="169" t="s">
        <v>77</v>
      </c>
      <c r="F99" s="169" t="s">
        <v>222</v>
      </c>
      <c r="G99" s="167"/>
      <c r="H99" s="167"/>
      <c r="I99" s="170"/>
      <c r="J99" s="171">
        <f>BK99</f>
        <v>0</v>
      </c>
      <c r="K99" s="167"/>
      <c r="L99" s="172"/>
      <c r="M99" s="173"/>
      <c r="N99" s="174"/>
      <c r="O99" s="174"/>
      <c r="P99" s="175">
        <f>SUM(P100:P140)</f>
        <v>0</v>
      </c>
      <c r="Q99" s="174"/>
      <c r="R99" s="175">
        <f>SUM(R100:R140)</f>
        <v>0</v>
      </c>
      <c r="S99" s="174"/>
      <c r="T99" s="176">
        <f>SUM(T100:T140)</f>
        <v>0</v>
      </c>
      <c r="AR99" s="177" t="s">
        <v>80</v>
      </c>
      <c r="AT99" s="178" t="s">
        <v>71</v>
      </c>
      <c r="AU99" s="178" t="s">
        <v>72</v>
      </c>
      <c r="AY99" s="177" t="s">
        <v>221</v>
      </c>
      <c r="BK99" s="179">
        <f>SUM(BK100:BK140)</f>
        <v>0</v>
      </c>
    </row>
    <row r="100" spans="1:65" s="2" customFormat="1" ht="24.2" customHeight="1">
      <c r="A100" s="37"/>
      <c r="B100" s="38"/>
      <c r="C100" s="182" t="s">
        <v>80</v>
      </c>
      <c r="D100" s="182" t="s">
        <v>223</v>
      </c>
      <c r="E100" s="183" t="s">
        <v>2131</v>
      </c>
      <c r="F100" s="184" t="s">
        <v>2132</v>
      </c>
      <c r="G100" s="185" t="s">
        <v>238</v>
      </c>
      <c r="H100" s="186">
        <v>27.67</v>
      </c>
      <c r="I100" s="187"/>
      <c r="J100" s="188">
        <f>ROUND(I100*H100,2)</f>
        <v>0</v>
      </c>
      <c r="K100" s="184" t="s">
        <v>632</v>
      </c>
      <c r="L100" s="42"/>
      <c r="M100" s="189" t="s">
        <v>19</v>
      </c>
      <c r="N100" s="190" t="s">
        <v>43</v>
      </c>
      <c r="O100" s="67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3" t="s">
        <v>228</v>
      </c>
      <c r="AT100" s="193" t="s">
        <v>223</v>
      </c>
      <c r="AU100" s="193" t="s">
        <v>80</v>
      </c>
      <c r="AY100" s="20" t="s">
        <v>221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20" t="s">
        <v>80</v>
      </c>
      <c r="BK100" s="194">
        <f>ROUND(I100*H100,2)</f>
        <v>0</v>
      </c>
      <c r="BL100" s="20" t="s">
        <v>228</v>
      </c>
      <c r="BM100" s="193" t="s">
        <v>82</v>
      </c>
    </row>
    <row r="101" spans="1:65" s="2" customFormat="1" ht="19.5">
      <c r="A101" s="37"/>
      <c r="B101" s="38"/>
      <c r="C101" s="39"/>
      <c r="D101" s="195" t="s">
        <v>230</v>
      </c>
      <c r="E101" s="39"/>
      <c r="F101" s="196" t="s">
        <v>2132</v>
      </c>
      <c r="G101" s="39"/>
      <c r="H101" s="39"/>
      <c r="I101" s="197"/>
      <c r="J101" s="39"/>
      <c r="K101" s="39"/>
      <c r="L101" s="42"/>
      <c r="M101" s="198"/>
      <c r="N101" s="199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230</v>
      </c>
      <c r="AU101" s="20" t="s">
        <v>80</v>
      </c>
    </row>
    <row r="102" spans="1:65" s="2" customFormat="1" ht="68.25">
      <c r="A102" s="37"/>
      <c r="B102" s="38"/>
      <c r="C102" s="39"/>
      <c r="D102" s="195" t="s">
        <v>1665</v>
      </c>
      <c r="E102" s="39"/>
      <c r="F102" s="255" t="s">
        <v>2133</v>
      </c>
      <c r="G102" s="39"/>
      <c r="H102" s="39"/>
      <c r="I102" s="197"/>
      <c r="J102" s="39"/>
      <c r="K102" s="39"/>
      <c r="L102" s="42"/>
      <c r="M102" s="198"/>
      <c r="N102" s="199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1665</v>
      </c>
      <c r="AU102" s="20" t="s">
        <v>80</v>
      </c>
    </row>
    <row r="103" spans="1:65" s="2" customFormat="1" ht="24.2" customHeight="1">
      <c r="A103" s="37"/>
      <c r="B103" s="38"/>
      <c r="C103" s="182" t="s">
        <v>82</v>
      </c>
      <c r="D103" s="182" t="s">
        <v>223</v>
      </c>
      <c r="E103" s="183" t="s">
        <v>2134</v>
      </c>
      <c r="F103" s="184" t="s">
        <v>2135</v>
      </c>
      <c r="G103" s="185" t="s">
        <v>238</v>
      </c>
      <c r="H103" s="186">
        <v>2.7</v>
      </c>
      <c r="I103" s="187"/>
      <c r="J103" s="188">
        <f>ROUND(I103*H103,2)</f>
        <v>0</v>
      </c>
      <c r="K103" s="184" t="s">
        <v>632</v>
      </c>
      <c r="L103" s="42"/>
      <c r="M103" s="189" t="s">
        <v>19</v>
      </c>
      <c r="N103" s="190" t="s">
        <v>43</v>
      </c>
      <c r="O103" s="67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3" t="s">
        <v>228</v>
      </c>
      <c r="AT103" s="193" t="s">
        <v>223</v>
      </c>
      <c r="AU103" s="193" t="s">
        <v>80</v>
      </c>
      <c r="AY103" s="20" t="s">
        <v>221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20" t="s">
        <v>80</v>
      </c>
      <c r="BK103" s="194">
        <f>ROUND(I103*H103,2)</f>
        <v>0</v>
      </c>
      <c r="BL103" s="20" t="s">
        <v>228</v>
      </c>
      <c r="BM103" s="193" t="s">
        <v>228</v>
      </c>
    </row>
    <row r="104" spans="1:65" s="2" customFormat="1" ht="19.5">
      <c r="A104" s="37"/>
      <c r="B104" s="38"/>
      <c r="C104" s="39"/>
      <c r="D104" s="195" t="s">
        <v>230</v>
      </c>
      <c r="E104" s="39"/>
      <c r="F104" s="196" t="s">
        <v>2135</v>
      </c>
      <c r="G104" s="39"/>
      <c r="H104" s="39"/>
      <c r="I104" s="197"/>
      <c r="J104" s="39"/>
      <c r="K104" s="39"/>
      <c r="L104" s="42"/>
      <c r="M104" s="198"/>
      <c r="N104" s="199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230</v>
      </c>
      <c r="AU104" s="20" t="s">
        <v>80</v>
      </c>
    </row>
    <row r="105" spans="1:65" s="2" customFormat="1" ht="58.5">
      <c r="A105" s="37"/>
      <c r="B105" s="38"/>
      <c r="C105" s="39"/>
      <c r="D105" s="195" t="s">
        <v>1665</v>
      </c>
      <c r="E105" s="39"/>
      <c r="F105" s="255" t="s">
        <v>2136</v>
      </c>
      <c r="G105" s="39"/>
      <c r="H105" s="39"/>
      <c r="I105" s="197"/>
      <c r="J105" s="39"/>
      <c r="K105" s="39"/>
      <c r="L105" s="42"/>
      <c r="M105" s="198"/>
      <c r="N105" s="199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1665</v>
      </c>
      <c r="AU105" s="20" t="s">
        <v>80</v>
      </c>
    </row>
    <row r="106" spans="1:65" s="2" customFormat="1" ht="24.2" customHeight="1">
      <c r="A106" s="37"/>
      <c r="B106" s="38"/>
      <c r="C106" s="182" t="s">
        <v>95</v>
      </c>
      <c r="D106" s="182" t="s">
        <v>223</v>
      </c>
      <c r="E106" s="183" t="s">
        <v>2137</v>
      </c>
      <c r="F106" s="184" t="s">
        <v>2138</v>
      </c>
      <c r="G106" s="185" t="s">
        <v>238</v>
      </c>
      <c r="H106" s="186">
        <v>0.81</v>
      </c>
      <c r="I106" s="187"/>
      <c r="J106" s="188">
        <f>ROUND(I106*H106,2)</f>
        <v>0</v>
      </c>
      <c r="K106" s="184" t="s">
        <v>632</v>
      </c>
      <c r="L106" s="42"/>
      <c r="M106" s="189" t="s">
        <v>19</v>
      </c>
      <c r="N106" s="190" t="s">
        <v>43</v>
      </c>
      <c r="O106" s="67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3" t="s">
        <v>228</v>
      </c>
      <c r="AT106" s="193" t="s">
        <v>223</v>
      </c>
      <c r="AU106" s="193" t="s">
        <v>80</v>
      </c>
      <c r="AY106" s="20" t="s">
        <v>221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20" t="s">
        <v>80</v>
      </c>
      <c r="BK106" s="194">
        <f>ROUND(I106*H106,2)</f>
        <v>0</v>
      </c>
      <c r="BL106" s="20" t="s">
        <v>228</v>
      </c>
      <c r="BM106" s="193" t="s">
        <v>264</v>
      </c>
    </row>
    <row r="107" spans="1:65" s="2" customFormat="1" ht="19.5">
      <c r="A107" s="37"/>
      <c r="B107" s="38"/>
      <c r="C107" s="39"/>
      <c r="D107" s="195" t="s">
        <v>230</v>
      </c>
      <c r="E107" s="39"/>
      <c r="F107" s="196" t="s">
        <v>2138</v>
      </c>
      <c r="G107" s="39"/>
      <c r="H107" s="39"/>
      <c r="I107" s="197"/>
      <c r="J107" s="39"/>
      <c r="K107" s="39"/>
      <c r="L107" s="42"/>
      <c r="M107" s="198"/>
      <c r="N107" s="199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230</v>
      </c>
      <c r="AU107" s="20" t="s">
        <v>80</v>
      </c>
    </row>
    <row r="108" spans="1:65" s="2" customFormat="1" ht="58.5">
      <c r="A108" s="37"/>
      <c r="B108" s="38"/>
      <c r="C108" s="39"/>
      <c r="D108" s="195" t="s">
        <v>1665</v>
      </c>
      <c r="E108" s="39"/>
      <c r="F108" s="255" t="s">
        <v>2136</v>
      </c>
      <c r="G108" s="39"/>
      <c r="H108" s="39"/>
      <c r="I108" s="197"/>
      <c r="J108" s="39"/>
      <c r="K108" s="39"/>
      <c r="L108" s="42"/>
      <c r="M108" s="198"/>
      <c r="N108" s="199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1665</v>
      </c>
      <c r="AU108" s="20" t="s">
        <v>80</v>
      </c>
    </row>
    <row r="109" spans="1:65" s="2" customFormat="1" ht="24.2" customHeight="1">
      <c r="A109" s="37"/>
      <c r="B109" s="38"/>
      <c r="C109" s="182" t="s">
        <v>228</v>
      </c>
      <c r="D109" s="182" t="s">
        <v>223</v>
      </c>
      <c r="E109" s="183" t="s">
        <v>2139</v>
      </c>
      <c r="F109" s="184" t="s">
        <v>2140</v>
      </c>
      <c r="G109" s="185" t="s">
        <v>238</v>
      </c>
      <c r="H109" s="186">
        <v>8.3000000000000007</v>
      </c>
      <c r="I109" s="187"/>
      <c r="J109" s="188">
        <f>ROUND(I109*H109,2)</f>
        <v>0</v>
      </c>
      <c r="K109" s="184" t="s">
        <v>632</v>
      </c>
      <c r="L109" s="42"/>
      <c r="M109" s="189" t="s">
        <v>19</v>
      </c>
      <c r="N109" s="190" t="s">
        <v>43</v>
      </c>
      <c r="O109" s="67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3" t="s">
        <v>228</v>
      </c>
      <c r="AT109" s="193" t="s">
        <v>223</v>
      </c>
      <c r="AU109" s="193" t="s">
        <v>80</v>
      </c>
      <c r="AY109" s="20" t="s">
        <v>221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20" t="s">
        <v>80</v>
      </c>
      <c r="BK109" s="194">
        <f>ROUND(I109*H109,2)</f>
        <v>0</v>
      </c>
      <c r="BL109" s="20" t="s">
        <v>228</v>
      </c>
      <c r="BM109" s="193" t="s">
        <v>279</v>
      </c>
    </row>
    <row r="110" spans="1:65" s="2" customFormat="1">
      <c r="A110" s="37"/>
      <c r="B110" s="38"/>
      <c r="C110" s="39"/>
      <c r="D110" s="195" t="s">
        <v>230</v>
      </c>
      <c r="E110" s="39"/>
      <c r="F110" s="196" t="s">
        <v>2140</v>
      </c>
      <c r="G110" s="39"/>
      <c r="H110" s="39"/>
      <c r="I110" s="197"/>
      <c r="J110" s="39"/>
      <c r="K110" s="39"/>
      <c r="L110" s="42"/>
      <c r="M110" s="198"/>
      <c r="N110" s="199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230</v>
      </c>
      <c r="AU110" s="20" t="s">
        <v>80</v>
      </c>
    </row>
    <row r="111" spans="1:65" s="2" customFormat="1" ht="48.75">
      <c r="A111" s="37"/>
      <c r="B111" s="38"/>
      <c r="C111" s="39"/>
      <c r="D111" s="195" t="s">
        <v>1665</v>
      </c>
      <c r="E111" s="39"/>
      <c r="F111" s="255" t="s">
        <v>2141</v>
      </c>
      <c r="G111" s="39"/>
      <c r="H111" s="39"/>
      <c r="I111" s="197"/>
      <c r="J111" s="39"/>
      <c r="K111" s="39"/>
      <c r="L111" s="42"/>
      <c r="M111" s="198"/>
      <c r="N111" s="199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1665</v>
      </c>
      <c r="AU111" s="20" t="s">
        <v>80</v>
      </c>
    </row>
    <row r="112" spans="1:65" s="2" customFormat="1" ht="24.2" customHeight="1">
      <c r="A112" s="37"/>
      <c r="B112" s="38"/>
      <c r="C112" s="182" t="s">
        <v>257</v>
      </c>
      <c r="D112" s="182" t="s">
        <v>223</v>
      </c>
      <c r="E112" s="183" t="s">
        <v>2142</v>
      </c>
      <c r="F112" s="184" t="s">
        <v>2143</v>
      </c>
      <c r="G112" s="185" t="s">
        <v>238</v>
      </c>
      <c r="H112" s="186">
        <v>30.37</v>
      </c>
      <c r="I112" s="187"/>
      <c r="J112" s="188">
        <f>ROUND(I112*H112,2)</f>
        <v>0</v>
      </c>
      <c r="K112" s="184" t="s">
        <v>632</v>
      </c>
      <c r="L112" s="42"/>
      <c r="M112" s="189" t="s">
        <v>19</v>
      </c>
      <c r="N112" s="190" t="s">
        <v>43</v>
      </c>
      <c r="O112" s="67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3" t="s">
        <v>228</v>
      </c>
      <c r="AT112" s="193" t="s">
        <v>223</v>
      </c>
      <c r="AU112" s="193" t="s">
        <v>80</v>
      </c>
      <c r="AY112" s="20" t="s">
        <v>221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20" t="s">
        <v>80</v>
      </c>
      <c r="BK112" s="194">
        <f>ROUND(I112*H112,2)</f>
        <v>0</v>
      </c>
      <c r="BL112" s="20" t="s">
        <v>228</v>
      </c>
      <c r="BM112" s="193" t="s">
        <v>294</v>
      </c>
    </row>
    <row r="113" spans="1:65" s="2" customFormat="1" ht="19.5">
      <c r="A113" s="37"/>
      <c r="B113" s="38"/>
      <c r="C113" s="39"/>
      <c r="D113" s="195" t="s">
        <v>230</v>
      </c>
      <c r="E113" s="39"/>
      <c r="F113" s="196" t="s">
        <v>2143</v>
      </c>
      <c r="G113" s="39"/>
      <c r="H113" s="39"/>
      <c r="I113" s="197"/>
      <c r="J113" s="39"/>
      <c r="K113" s="39"/>
      <c r="L113" s="42"/>
      <c r="M113" s="198"/>
      <c r="N113" s="199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230</v>
      </c>
      <c r="AU113" s="20" t="s">
        <v>80</v>
      </c>
    </row>
    <row r="114" spans="1:65" s="2" customFormat="1" ht="29.25">
      <c r="A114" s="37"/>
      <c r="B114" s="38"/>
      <c r="C114" s="39"/>
      <c r="D114" s="195" t="s">
        <v>1665</v>
      </c>
      <c r="E114" s="39"/>
      <c r="F114" s="255" t="s">
        <v>2144</v>
      </c>
      <c r="G114" s="39"/>
      <c r="H114" s="39"/>
      <c r="I114" s="197"/>
      <c r="J114" s="39"/>
      <c r="K114" s="39"/>
      <c r="L114" s="42"/>
      <c r="M114" s="198"/>
      <c r="N114" s="199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1665</v>
      </c>
      <c r="AU114" s="20" t="s">
        <v>80</v>
      </c>
    </row>
    <row r="115" spans="1:65" s="2" customFormat="1" ht="24.2" customHeight="1">
      <c r="A115" s="37"/>
      <c r="B115" s="38"/>
      <c r="C115" s="182" t="s">
        <v>264</v>
      </c>
      <c r="D115" s="182" t="s">
        <v>223</v>
      </c>
      <c r="E115" s="183" t="s">
        <v>2145</v>
      </c>
      <c r="F115" s="184" t="s">
        <v>2146</v>
      </c>
      <c r="G115" s="185" t="s">
        <v>238</v>
      </c>
      <c r="H115" s="186">
        <v>15.36</v>
      </c>
      <c r="I115" s="187"/>
      <c r="J115" s="188">
        <f>ROUND(I115*H115,2)</f>
        <v>0</v>
      </c>
      <c r="K115" s="184" t="s">
        <v>632</v>
      </c>
      <c r="L115" s="42"/>
      <c r="M115" s="189" t="s">
        <v>19</v>
      </c>
      <c r="N115" s="190" t="s">
        <v>43</v>
      </c>
      <c r="O115" s="67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3" t="s">
        <v>228</v>
      </c>
      <c r="AT115" s="193" t="s">
        <v>223</v>
      </c>
      <c r="AU115" s="193" t="s">
        <v>80</v>
      </c>
      <c r="AY115" s="20" t="s">
        <v>221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20" t="s">
        <v>80</v>
      </c>
      <c r="BK115" s="194">
        <f>ROUND(I115*H115,2)</f>
        <v>0</v>
      </c>
      <c r="BL115" s="20" t="s">
        <v>228</v>
      </c>
      <c r="BM115" s="193" t="s">
        <v>8</v>
      </c>
    </row>
    <row r="116" spans="1:65" s="2" customFormat="1" ht="19.5">
      <c r="A116" s="37"/>
      <c r="B116" s="38"/>
      <c r="C116" s="39"/>
      <c r="D116" s="195" t="s">
        <v>230</v>
      </c>
      <c r="E116" s="39"/>
      <c r="F116" s="196" t="s">
        <v>2147</v>
      </c>
      <c r="G116" s="39"/>
      <c r="H116" s="39"/>
      <c r="I116" s="197"/>
      <c r="J116" s="39"/>
      <c r="K116" s="39"/>
      <c r="L116" s="42"/>
      <c r="M116" s="198"/>
      <c r="N116" s="199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230</v>
      </c>
      <c r="AU116" s="20" t="s">
        <v>80</v>
      </c>
    </row>
    <row r="117" spans="1:65" s="2" customFormat="1" ht="29.25">
      <c r="A117" s="37"/>
      <c r="B117" s="38"/>
      <c r="C117" s="39"/>
      <c r="D117" s="195" t="s">
        <v>1665</v>
      </c>
      <c r="E117" s="39"/>
      <c r="F117" s="255" t="s">
        <v>2148</v>
      </c>
      <c r="G117" s="39"/>
      <c r="H117" s="39"/>
      <c r="I117" s="197"/>
      <c r="J117" s="39"/>
      <c r="K117" s="39"/>
      <c r="L117" s="42"/>
      <c r="M117" s="198"/>
      <c r="N117" s="199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1665</v>
      </c>
      <c r="AU117" s="20" t="s">
        <v>80</v>
      </c>
    </row>
    <row r="118" spans="1:65" s="2" customFormat="1" ht="24.2" customHeight="1">
      <c r="A118" s="37"/>
      <c r="B118" s="38"/>
      <c r="C118" s="182" t="s">
        <v>272</v>
      </c>
      <c r="D118" s="182" t="s">
        <v>223</v>
      </c>
      <c r="E118" s="183" t="s">
        <v>2149</v>
      </c>
      <c r="F118" s="184" t="s">
        <v>2150</v>
      </c>
      <c r="G118" s="185" t="s">
        <v>238</v>
      </c>
      <c r="H118" s="186">
        <v>22.69</v>
      </c>
      <c r="I118" s="187"/>
      <c r="J118" s="188">
        <f>ROUND(I118*H118,2)</f>
        <v>0</v>
      </c>
      <c r="K118" s="184" t="s">
        <v>632</v>
      </c>
      <c r="L118" s="42"/>
      <c r="M118" s="189" t="s">
        <v>19</v>
      </c>
      <c r="N118" s="190" t="s">
        <v>43</v>
      </c>
      <c r="O118" s="67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3" t="s">
        <v>228</v>
      </c>
      <c r="AT118" s="193" t="s">
        <v>223</v>
      </c>
      <c r="AU118" s="193" t="s">
        <v>80</v>
      </c>
      <c r="AY118" s="20" t="s">
        <v>221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20" t="s">
        <v>80</v>
      </c>
      <c r="BK118" s="194">
        <f>ROUND(I118*H118,2)</f>
        <v>0</v>
      </c>
      <c r="BL118" s="20" t="s">
        <v>228</v>
      </c>
      <c r="BM118" s="193" t="s">
        <v>323</v>
      </c>
    </row>
    <row r="119" spans="1:65" s="2" customFormat="1" ht="19.5">
      <c r="A119" s="37"/>
      <c r="B119" s="38"/>
      <c r="C119" s="39"/>
      <c r="D119" s="195" t="s">
        <v>230</v>
      </c>
      <c r="E119" s="39"/>
      <c r="F119" s="196" t="s">
        <v>2151</v>
      </c>
      <c r="G119" s="39"/>
      <c r="H119" s="39"/>
      <c r="I119" s="197"/>
      <c r="J119" s="39"/>
      <c r="K119" s="39"/>
      <c r="L119" s="42"/>
      <c r="M119" s="198"/>
      <c r="N119" s="199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230</v>
      </c>
      <c r="AU119" s="20" t="s">
        <v>80</v>
      </c>
    </row>
    <row r="120" spans="1:65" s="2" customFormat="1" ht="29.25">
      <c r="A120" s="37"/>
      <c r="B120" s="38"/>
      <c r="C120" s="39"/>
      <c r="D120" s="195" t="s">
        <v>1665</v>
      </c>
      <c r="E120" s="39"/>
      <c r="F120" s="255" t="s">
        <v>2148</v>
      </c>
      <c r="G120" s="39"/>
      <c r="H120" s="39"/>
      <c r="I120" s="197"/>
      <c r="J120" s="39"/>
      <c r="K120" s="39"/>
      <c r="L120" s="42"/>
      <c r="M120" s="198"/>
      <c r="N120" s="199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1665</v>
      </c>
      <c r="AU120" s="20" t="s">
        <v>80</v>
      </c>
    </row>
    <row r="121" spans="1:65" s="2" customFormat="1" ht="33" customHeight="1">
      <c r="A121" s="37"/>
      <c r="B121" s="38"/>
      <c r="C121" s="182" t="s">
        <v>279</v>
      </c>
      <c r="D121" s="182" t="s">
        <v>223</v>
      </c>
      <c r="E121" s="183" t="s">
        <v>2152</v>
      </c>
      <c r="F121" s="184" t="s">
        <v>2153</v>
      </c>
      <c r="G121" s="185" t="s">
        <v>238</v>
      </c>
      <c r="H121" s="186">
        <v>22.69</v>
      </c>
      <c r="I121" s="187"/>
      <c r="J121" s="188">
        <f>ROUND(I121*H121,2)</f>
        <v>0</v>
      </c>
      <c r="K121" s="184" t="s">
        <v>632</v>
      </c>
      <c r="L121" s="42"/>
      <c r="M121" s="189" t="s">
        <v>19</v>
      </c>
      <c r="N121" s="190" t="s">
        <v>43</v>
      </c>
      <c r="O121" s="67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3" t="s">
        <v>228</v>
      </c>
      <c r="AT121" s="193" t="s">
        <v>223</v>
      </c>
      <c r="AU121" s="193" t="s">
        <v>80</v>
      </c>
      <c r="AY121" s="20" t="s">
        <v>221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20" t="s">
        <v>80</v>
      </c>
      <c r="BK121" s="194">
        <f>ROUND(I121*H121,2)</f>
        <v>0</v>
      </c>
      <c r="BL121" s="20" t="s">
        <v>228</v>
      </c>
      <c r="BM121" s="193" t="s">
        <v>341</v>
      </c>
    </row>
    <row r="122" spans="1:65" s="2" customFormat="1" ht="19.5">
      <c r="A122" s="37"/>
      <c r="B122" s="38"/>
      <c r="C122" s="39"/>
      <c r="D122" s="195" t="s">
        <v>230</v>
      </c>
      <c r="E122" s="39"/>
      <c r="F122" s="196" t="s">
        <v>2154</v>
      </c>
      <c r="G122" s="39"/>
      <c r="H122" s="39"/>
      <c r="I122" s="197"/>
      <c r="J122" s="39"/>
      <c r="K122" s="39"/>
      <c r="L122" s="42"/>
      <c r="M122" s="198"/>
      <c r="N122" s="199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230</v>
      </c>
      <c r="AU122" s="20" t="s">
        <v>80</v>
      </c>
    </row>
    <row r="123" spans="1:65" s="2" customFormat="1" ht="33" customHeight="1">
      <c r="A123" s="37"/>
      <c r="B123" s="38"/>
      <c r="C123" s="182" t="s">
        <v>286</v>
      </c>
      <c r="D123" s="182" t="s">
        <v>223</v>
      </c>
      <c r="E123" s="183" t="s">
        <v>2155</v>
      </c>
      <c r="F123" s="184" t="s">
        <v>2156</v>
      </c>
      <c r="G123" s="185" t="s">
        <v>238</v>
      </c>
      <c r="H123" s="186">
        <v>22.69</v>
      </c>
      <c r="I123" s="187"/>
      <c r="J123" s="188">
        <f>ROUND(I123*H123,2)</f>
        <v>0</v>
      </c>
      <c r="K123" s="184" t="s">
        <v>632</v>
      </c>
      <c r="L123" s="42"/>
      <c r="M123" s="189" t="s">
        <v>19</v>
      </c>
      <c r="N123" s="190" t="s">
        <v>43</v>
      </c>
      <c r="O123" s="67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3" t="s">
        <v>228</v>
      </c>
      <c r="AT123" s="193" t="s">
        <v>223</v>
      </c>
      <c r="AU123" s="193" t="s">
        <v>80</v>
      </c>
      <c r="AY123" s="20" t="s">
        <v>221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20" t="s">
        <v>80</v>
      </c>
      <c r="BK123" s="194">
        <f>ROUND(I123*H123,2)</f>
        <v>0</v>
      </c>
      <c r="BL123" s="20" t="s">
        <v>228</v>
      </c>
      <c r="BM123" s="193" t="s">
        <v>355</v>
      </c>
    </row>
    <row r="124" spans="1:65" s="2" customFormat="1" ht="19.5">
      <c r="A124" s="37"/>
      <c r="B124" s="38"/>
      <c r="C124" s="39"/>
      <c r="D124" s="195" t="s">
        <v>230</v>
      </c>
      <c r="E124" s="39"/>
      <c r="F124" s="196" t="s">
        <v>2156</v>
      </c>
      <c r="G124" s="39"/>
      <c r="H124" s="39"/>
      <c r="I124" s="197"/>
      <c r="J124" s="39"/>
      <c r="K124" s="39"/>
      <c r="L124" s="42"/>
      <c r="M124" s="198"/>
      <c r="N124" s="199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230</v>
      </c>
      <c r="AU124" s="20" t="s">
        <v>80</v>
      </c>
    </row>
    <row r="125" spans="1:65" s="2" customFormat="1" ht="24.2" customHeight="1">
      <c r="A125" s="37"/>
      <c r="B125" s="38"/>
      <c r="C125" s="182" t="s">
        <v>294</v>
      </c>
      <c r="D125" s="182" t="s">
        <v>223</v>
      </c>
      <c r="E125" s="183" t="s">
        <v>2157</v>
      </c>
      <c r="F125" s="184" t="s">
        <v>2158</v>
      </c>
      <c r="G125" s="185" t="s">
        <v>238</v>
      </c>
      <c r="H125" s="186">
        <v>45.37</v>
      </c>
      <c r="I125" s="187"/>
      <c r="J125" s="188">
        <f>ROUND(I125*H125,2)</f>
        <v>0</v>
      </c>
      <c r="K125" s="184" t="s">
        <v>632</v>
      </c>
      <c r="L125" s="42"/>
      <c r="M125" s="189" t="s">
        <v>19</v>
      </c>
      <c r="N125" s="190" t="s">
        <v>43</v>
      </c>
      <c r="O125" s="67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3" t="s">
        <v>228</v>
      </c>
      <c r="AT125" s="193" t="s">
        <v>223</v>
      </c>
      <c r="AU125" s="193" t="s">
        <v>80</v>
      </c>
      <c r="AY125" s="20" t="s">
        <v>221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20" t="s">
        <v>80</v>
      </c>
      <c r="BK125" s="194">
        <f>ROUND(I125*H125,2)</f>
        <v>0</v>
      </c>
      <c r="BL125" s="20" t="s">
        <v>228</v>
      </c>
      <c r="BM125" s="193" t="s">
        <v>370</v>
      </c>
    </row>
    <row r="126" spans="1:65" s="2" customFormat="1" ht="19.5">
      <c r="A126" s="37"/>
      <c r="B126" s="38"/>
      <c r="C126" s="39"/>
      <c r="D126" s="195" t="s">
        <v>230</v>
      </c>
      <c r="E126" s="39"/>
      <c r="F126" s="196" t="s">
        <v>2158</v>
      </c>
      <c r="G126" s="39"/>
      <c r="H126" s="39"/>
      <c r="I126" s="197"/>
      <c r="J126" s="39"/>
      <c r="K126" s="39"/>
      <c r="L126" s="42"/>
      <c r="M126" s="198"/>
      <c r="N126" s="199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230</v>
      </c>
      <c r="AU126" s="20" t="s">
        <v>80</v>
      </c>
    </row>
    <row r="127" spans="1:65" s="2" customFormat="1" ht="24.2" customHeight="1">
      <c r="A127" s="37"/>
      <c r="B127" s="38"/>
      <c r="C127" s="182" t="s">
        <v>302</v>
      </c>
      <c r="D127" s="182" t="s">
        <v>223</v>
      </c>
      <c r="E127" s="183" t="s">
        <v>2159</v>
      </c>
      <c r="F127" s="184" t="s">
        <v>2160</v>
      </c>
      <c r="G127" s="185" t="s">
        <v>238</v>
      </c>
      <c r="H127" s="186">
        <v>6.66</v>
      </c>
      <c r="I127" s="187"/>
      <c r="J127" s="188">
        <f>ROUND(I127*H127,2)</f>
        <v>0</v>
      </c>
      <c r="K127" s="184" t="s">
        <v>632</v>
      </c>
      <c r="L127" s="42"/>
      <c r="M127" s="189" t="s">
        <v>19</v>
      </c>
      <c r="N127" s="190" t="s">
        <v>43</v>
      </c>
      <c r="O127" s="6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3" t="s">
        <v>228</v>
      </c>
      <c r="AT127" s="193" t="s">
        <v>223</v>
      </c>
      <c r="AU127" s="193" t="s">
        <v>80</v>
      </c>
      <c r="AY127" s="20" t="s">
        <v>221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20" t="s">
        <v>80</v>
      </c>
      <c r="BK127" s="194">
        <f>ROUND(I127*H127,2)</f>
        <v>0</v>
      </c>
      <c r="BL127" s="20" t="s">
        <v>228</v>
      </c>
      <c r="BM127" s="193" t="s">
        <v>381</v>
      </c>
    </row>
    <row r="128" spans="1:65" s="2" customFormat="1">
      <c r="A128" s="37"/>
      <c r="B128" s="38"/>
      <c r="C128" s="39"/>
      <c r="D128" s="195" t="s">
        <v>230</v>
      </c>
      <c r="E128" s="39"/>
      <c r="F128" s="196" t="s">
        <v>2160</v>
      </c>
      <c r="G128" s="39"/>
      <c r="H128" s="39"/>
      <c r="I128" s="197"/>
      <c r="J128" s="39"/>
      <c r="K128" s="39"/>
      <c r="L128" s="42"/>
      <c r="M128" s="198"/>
      <c r="N128" s="199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230</v>
      </c>
      <c r="AU128" s="20" t="s">
        <v>80</v>
      </c>
    </row>
    <row r="129" spans="1:65" s="2" customFormat="1" ht="29.25">
      <c r="A129" s="37"/>
      <c r="B129" s="38"/>
      <c r="C129" s="39"/>
      <c r="D129" s="195" t="s">
        <v>1665</v>
      </c>
      <c r="E129" s="39"/>
      <c r="F129" s="255" t="s">
        <v>2161</v>
      </c>
      <c r="G129" s="39"/>
      <c r="H129" s="39"/>
      <c r="I129" s="197"/>
      <c r="J129" s="39"/>
      <c r="K129" s="39"/>
      <c r="L129" s="42"/>
      <c r="M129" s="198"/>
      <c r="N129" s="199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1665</v>
      </c>
      <c r="AU129" s="20" t="s">
        <v>80</v>
      </c>
    </row>
    <row r="130" spans="1:65" s="2" customFormat="1" ht="24.2" customHeight="1">
      <c r="A130" s="37"/>
      <c r="B130" s="38"/>
      <c r="C130" s="182" t="s">
        <v>8</v>
      </c>
      <c r="D130" s="182" t="s">
        <v>223</v>
      </c>
      <c r="E130" s="183" t="s">
        <v>2162</v>
      </c>
      <c r="F130" s="184" t="s">
        <v>2163</v>
      </c>
      <c r="G130" s="185" t="s">
        <v>238</v>
      </c>
      <c r="H130" s="186">
        <v>13.32</v>
      </c>
      <c r="I130" s="187"/>
      <c r="J130" s="188">
        <f>ROUND(I130*H130,2)</f>
        <v>0</v>
      </c>
      <c r="K130" s="184" t="s">
        <v>632</v>
      </c>
      <c r="L130" s="42"/>
      <c r="M130" s="189" t="s">
        <v>19</v>
      </c>
      <c r="N130" s="190" t="s">
        <v>43</v>
      </c>
      <c r="O130" s="6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3" t="s">
        <v>228</v>
      </c>
      <c r="AT130" s="193" t="s">
        <v>223</v>
      </c>
      <c r="AU130" s="193" t="s">
        <v>80</v>
      </c>
      <c r="AY130" s="20" t="s">
        <v>221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20" t="s">
        <v>80</v>
      </c>
      <c r="BK130" s="194">
        <f>ROUND(I130*H130,2)</f>
        <v>0</v>
      </c>
      <c r="BL130" s="20" t="s">
        <v>228</v>
      </c>
      <c r="BM130" s="193" t="s">
        <v>396</v>
      </c>
    </row>
    <row r="131" spans="1:65" s="2" customFormat="1" ht="19.5">
      <c r="A131" s="37"/>
      <c r="B131" s="38"/>
      <c r="C131" s="39"/>
      <c r="D131" s="195" t="s">
        <v>230</v>
      </c>
      <c r="E131" s="39"/>
      <c r="F131" s="196" t="s">
        <v>2163</v>
      </c>
      <c r="G131" s="39"/>
      <c r="H131" s="39"/>
      <c r="I131" s="197"/>
      <c r="J131" s="39"/>
      <c r="K131" s="39"/>
      <c r="L131" s="42"/>
      <c r="M131" s="198"/>
      <c r="N131" s="199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230</v>
      </c>
      <c r="AU131" s="20" t="s">
        <v>80</v>
      </c>
    </row>
    <row r="132" spans="1:65" s="2" customFormat="1" ht="48.75">
      <c r="A132" s="37"/>
      <c r="B132" s="38"/>
      <c r="C132" s="39"/>
      <c r="D132" s="195" t="s">
        <v>1665</v>
      </c>
      <c r="E132" s="39"/>
      <c r="F132" s="255" t="s">
        <v>2164</v>
      </c>
      <c r="G132" s="39"/>
      <c r="H132" s="39"/>
      <c r="I132" s="197"/>
      <c r="J132" s="39"/>
      <c r="K132" s="39"/>
      <c r="L132" s="42"/>
      <c r="M132" s="198"/>
      <c r="N132" s="199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1665</v>
      </c>
      <c r="AU132" s="20" t="s">
        <v>80</v>
      </c>
    </row>
    <row r="133" spans="1:65" s="2" customFormat="1" ht="16.5" customHeight="1">
      <c r="A133" s="37"/>
      <c r="B133" s="38"/>
      <c r="C133" s="182" t="s">
        <v>316</v>
      </c>
      <c r="D133" s="182" t="s">
        <v>223</v>
      </c>
      <c r="E133" s="183" t="s">
        <v>2165</v>
      </c>
      <c r="F133" s="184" t="s">
        <v>2166</v>
      </c>
      <c r="G133" s="185" t="s">
        <v>267</v>
      </c>
      <c r="H133" s="186">
        <v>39.97</v>
      </c>
      <c r="I133" s="187"/>
      <c r="J133" s="188">
        <f>ROUND(I133*H133,2)</f>
        <v>0</v>
      </c>
      <c r="K133" s="184" t="s">
        <v>632</v>
      </c>
      <c r="L133" s="42"/>
      <c r="M133" s="189" t="s">
        <v>19</v>
      </c>
      <c r="N133" s="190" t="s">
        <v>43</v>
      </c>
      <c r="O133" s="6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3" t="s">
        <v>228</v>
      </c>
      <c r="AT133" s="193" t="s">
        <v>223</v>
      </c>
      <c r="AU133" s="193" t="s">
        <v>80</v>
      </c>
      <c r="AY133" s="20" t="s">
        <v>221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20" t="s">
        <v>80</v>
      </c>
      <c r="BK133" s="194">
        <f>ROUND(I133*H133,2)</f>
        <v>0</v>
      </c>
      <c r="BL133" s="20" t="s">
        <v>228</v>
      </c>
      <c r="BM133" s="193" t="s">
        <v>431</v>
      </c>
    </row>
    <row r="134" spans="1:65" s="2" customFormat="1">
      <c r="A134" s="37"/>
      <c r="B134" s="38"/>
      <c r="C134" s="39"/>
      <c r="D134" s="195" t="s">
        <v>230</v>
      </c>
      <c r="E134" s="39"/>
      <c r="F134" s="196" t="s">
        <v>2166</v>
      </c>
      <c r="G134" s="39"/>
      <c r="H134" s="39"/>
      <c r="I134" s="197"/>
      <c r="J134" s="39"/>
      <c r="K134" s="39"/>
      <c r="L134" s="42"/>
      <c r="M134" s="198"/>
      <c r="N134" s="199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230</v>
      </c>
      <c r="AU134" s="20" t="s">
        <v>80</v>
      </c>
    </row>
    <row r="135" spans="1:65" s="2" customFormat="1" ht="24.2" customHeight="1">
      <c r="A135" s="37"/>
      <c r="B135" s="38"/>
      <c r="C135" s="182" t="s">
        <v>323</v>
      </c>
      <c r="D135" s="182" t="s">
        <v>223</v>
      </c>
      <c r="E135" s="183" t="s">
        <v>2167</v>
      </c>
      <c r="F135" s="184" t="s">
        <v>2168</v>
      </c>
      <c r="G135" s="185" t="s">
        <v>238</v>
      </c>
      <c r="H135" s="186">
        <v>7.68</v>
      </c>
      <c r="I135" s="187"/>
      <c r="J135" s="188">
        <f>ROUND(I135*H135,2)</f>
        <v>0</v>
      </c>
      <c r="K135" s="184" t="s">
        <v>632</v>
      </c>
      <c r="L135" s="42"/>
      <c r="M135" s="189" t="s">
        <v>19</v>
      </c>
      <c r="N135" s="190" t="s">
        <v>43</v>
      </c>
      <c r="O135" s="6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3" t="s">
        <v>228</v>
      </c>
      <c r="AT135" s="193" t="s">
        <v>223</v>
      </c>
      <c r="AU135" s="193" t="s">
        <v>80</v>
      </c>
      <c r="AY135" s="20" t="s">
        <v>221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20" t="s">
        <v>80</v>
      </c>
      <c r="BK135" s="194">
        <f>ROUND(I135*H135,2)</f>
        <v>0</v>
      </c>
      <c r="BL135" s="20" t="s">
        <v>228</v>
      </c>
      <c r="BM135" s="193" t="s">
        <v>461</v>
      </c>
    </row>
    <row r="136" spans="1:65" s="2" customFormat="1" ht="19.5">
      <c r="A136" s="37"/>
      <c r="B136" s="38"/>
      <c r="C136" s="39"/>
      <c r="D136" s="195" t="s">
        <v>230</v>
      </c>
      <c r="E136" s="39"/>
      <c r="F136" s="196" t="s">
        <v>2168</v>
      </c>
      <c r="G136" s="39"/>
      <c r="H136" s="39"/>
      <c r="I136" s="197"/>
      <c r="J136" s="39"/>
      <c r="K136" s="39"/>
      <c r="L136" s="42"/>
      <c r="M136" s="198"/>
      <c r="N136" s="199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230</v>
      </c>
      <c r="AU136" s="20" t="s">
        <v>80</v>
      </c>
    </row>
    <row r="137" spans="1:65" s="2" customFormat="1" ht="19.5">
      <c r="A137" s="37"/>
      <c r="B137" s="38"/>
      <c r="C137" s="39"/>
      <c r="D137" s="195" t="s">
        <v>1665</v>
      </c>
      <c r="E137" s="39"/>
      <c r="F137" s="255" t="s">
        <v>2169</v>
      </c>
      <c r="G137" s="39"/>
      <c r="H137" s="39"/>
      <c r="I137" s="197"/>
      <c r="J137" s="39"/>
      <c r="K137" s="39"/>
      <c r="L137" s="42"/>
      <c r="M137" s="198"/>
      <c r="N137" s="199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1665</v>
      </c>
      <c r="AU137" s="20" t="s">
        <v>80</v>
      </c>
    </row>
    <row r="138" spans="1:65" s="2" customFormat="1" ht="24.2" customHeight="1">
      <c r="A138" s="37"/>
      <c r="B138" s="38"/>
      <c r="C138" s="182" t="s">
        <v>333</v>
      </c>
      <c r="D138" s="182" t="s">
        <v>223</v>
      </c>
      <c r="E138" s="183" t="s">
        <v>2170</v>
      </c>
      <c r="F138" s="184" t="s">
        <v>2171</v>
      </c>
      <c r="G138" s="185" t="s">
        <v>267</v>
      </c>
      <c r="H138" s="186">
        <v>39.97</v>
      </c>
      <c r="I138" s="187"/>
      <c r="J138" s="188">
        <f>ROUND(I138*H138,2)</f>
        <v>0</v>
      </c>
      <c r="K138" s="184" t="s">
        <v>632</v>
      </c>
      <c r="L138" s="42"/>
      <c r="M138" s="189" t="s">
        <v>19</v>
      </c>
      <c r="N138" s="190" t="s">
        <v>43</v>
      </c>
      <c r="O138" s="6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3" t="s">
        <v>228</v>
      </c>
      <c r="AT138" s="193" t="s">
        <v>223</v>
      </c>
      <c r="AU138" s="193" t="s">
        <v>80</v>
      </c>
      <c r="AY138" s="20" t="s">
        <v>221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20" t="s">
        <v>80</v>
      </c>
      <c r="BK138" s="194">
        <f>ROUND(I138*H138,2)</f>
        <v>0</v>
      </c>
      <c r="BL138" s="20" t="s">
        <v>228</v>
      </c>
      <c r="BM138" s="193" t="s">
        <v>473</v>
      </c>
    </row>
    <row r="139" spans="1:65" s="2" customFormat="1" ht="19.5">
      <c r="A139" s="37"/>
      <c r="B139" s="38"/>
      <c r="C139" s="39"/>
      <c r="D139" s="195" t="s">
        <v>230</v>
      </c>
      <c r="E139" s="39"/>
      <c r="F139" s="196" t="s">
        <v>2171</v>
      </c>
      <c r="G139" s="39"/>
      <c r="H139" s="39"/>
      <c r="I139" s="197"/>
      <c r="J139" s="39"/>
      <c r="K139" s="39"/>
      <c r="L139" s="42"/>
      <c r="M139" s="198"/>
      <c r="N139" s="199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230</v>
      </c>
      <c r="AU139" s="20" t="s">
        <v>80</v>
      </c>
    </row>
    <row r="140" spans="1:65" s="2" customFormat="1" ht="68.25">
      <c r="A140" s="37"/>
      <c r="B140" s="38"/>
      <c r="C140" s="39"/>
      <c r="D140" s="195" t="s">
        <v>1665</v>
      </c>
      <c r="E140" s="39"/>
      <c r="F140" s="255" t="s">
        <v>2172</v>
      </c>
      <c r="G140" s="39"/>
      <c r="H140" s="39"/>
      <c r="I140" s="197"/>
      <c r="J140" s="39"/>
      <c r="K140" s="39"/>
      <c r="L140" s="42"/>
      <c r="M140" s="198"/>
      <c r="N140" s="199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1665</v>
      </c>
      <c r="AU140" s="20" t="s">
        <v>80</v>
      </c>
    </row>
    <row r="141" spans="1:65" s="12" customFormat="1" ht="25.9" customHeight="1">
      <c r="B141" s="166"/>
      <c r="C141" s="167"/>
      <c r="D141" s="168" t="s">
        <v>71</v>
      </c>
      <c r="E141" s="169" t="s">
        <v>83</v>
      </c>
      <c r="F141" s="169" t="s">
        <v>2173</v>
      </c>
      <c r="G141" s="167"/>
      <c r="H141" s="167"/>
      <c r="I141" s="170"/>
      <c r="J141" s="171">
        <f>BK141</f>
        <v>0</v>
      </c>
      <c r="K141" s="167"/>
      <c r="L141" s="172"/>
      <c r="M141" s="173"/>
      <c r="N141" s="174"/>
      <c r="O141" s="174"/>
      <c r="P141" s="175">
        <f>SUM(P142:P157)</f>
        <v>0</v>
      </c>
      <c r="Q141" s="174"/>
      <c r="R141" s="175">
        <f>SUM(R142:R157)</f>
        <v>0</v>
      </c>
      <c r="S141" s="174"/>
      <c r="T141" s="176">
        <f>SUM(T142:T157)</f>
        <v>0</v>
      </c>
      <c r="AR141" s="177" t="s">
        <v>80</v>
      </c>
      <c r="AT141" s="178" t="s">
        <v>71</v>
      </c>
      <c r="AU141" s="178" t="s">
        <v>72</v>
      </c>
      <c r="AY141" s="177" t="s">
        <v>221</v>
      </c>
      <c r="BK141" s="179">
        <f>SUM(BK142:BK157)</f>
        <v>0</v>
      </c>
    </row>
    <row r="142" spans="1:65" s="2" customFormat="1" ht="24.2" customHeight="1">
      <c r="A142" s="37"/>
      <c r="B142" s="38"/>
      <c r="C142" s="182" t="s">
        <v>341</v>
      </c>
      <c r="D142" s="182" t="s">
        <v>223</v>
      </c>
      <c r="E142" s="183" t="s">
        <v>2174</v>
      </c>
      <c r="F142" s="184" t="s">
        <v>2175</v>
      </c>
      <c r="G142" s="185" t="s">
        <v>336</v>
      </c>
      <c r="H142" s="186">
        <v>1</v>
      </c>
      <c r="I142" s="187"/>
      <c r="J142" s="188">
        <f>ROUND(I142*H142,2)</f>
        <v>0</v>
      </c>
      <c r="K142" s="184" t="s">
        <v>632</v>
      </c>
      <c r="L142" s="42"/>
      <c r="M142" s="189" t="s">
        <v>19</v>
      </c>
      <c r="N142" s="190" t="s">
        <v>43</v>
      </c>
      <c r="O142" s="6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3" t="s">
        <v>228</v>
      </c>
      <c r="AT142" s="193" t="s">
        <v>223</v>
      </c>
      <c r="AU142" s="193" t="s">
        <v>80</v>
      </c>
      <c r="AY142" s="20" t="s">
        <v>221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20" t="s">
        <v>80</v>
      </c>
      <c r="BK142" s="194">
        <f>ROUND(I142*H142,2)</f>
        <v>0</v>
      </c>
      <c r="BL142" s="20" t="s">
        <v>228</v>
      </c>
      <c r="BM142" s="193" t="s">
        <v>484</v>
      </c>
    </row>
    <row r="143" spans="1:65" s="2" customFormat="1" ht="19.5">
      <c r="A143" s="37"/>
      <c r="B143" s="38"/>
      <c r="C143" s="39"/>
      <c r="D143" s="195" t="s">
        <v>230</v>
      </c>
      <c r="E143" s="39"/>
      <c r="F143" s="196" t="s">
        <v>2175</v>
      </c>
      <c r="G143" s="39"/>
      <c r="H143" s="39"/>
      <c r="I143" s="197"/>
      <c r="J143" s="39"/>
      <c r="K143" s="39"/>
      <c r="L143" s="42"/>
      <c r="M143" s="198"/>
      <c r="N143" s="199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230</v>
      </c>
      <c r="AU143" s="20" t="s">
        <v>80</v>
      </c>
    </row>
    <row r="144" spans="1:65" s="2" customFormat="1" ht="24.2" customHeight="1">
      <c r="A144" s="37"/>
      <c r="B144" s="38"/>
      <c r="C144" s="182" t="s">
        <v>348</v>
      </c>
      <c r="D144" s="182" t="s">
        <v>223</v>
      </c>
      <c r="E144" s="183" t="s">
        <v>2176</v>
      </c>
      <c r="F144" s="184" t="s">
        <v>2177</v>
      </c>
      <c r="G144" s="185" t="s">
        <v>336</v>
      </c>
      <c r="H144" s="186">
        <v>1</v>
      </c>
      <c r="I144" s="187"/>
      <c r="J144" s="188">
        <f>ROUND(I144*H144,2)</f>
        <v>0</v>
      </c>
      <c r="K144" s="184" t="s">
        <v>632</v>
      </c>
      <c r="L144" s="42"/>
      <c r="M144" s="189" t="s">
        <v>19</v>
      </c>
      <c r="N144" s="190" t="s">
        <v>43</v>
      </c>
      <c r="O144" s="6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3" t="s">
        <v>228</v>
      </c>
      <c r="AT144" s="193" t="s">
        <v>223</v>
      </c>
      <c r="AU144" s="193" t="s">
        <v>80</v>
      </c>
      <c r="AY144" s="20" t="s">
        <v>221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20" t="s">
        <v>80</v>
      </c>
      <c r="BK144" s="194">
        <f>ROUND(I144*H144,2)</f>
        <v>0</v>
      </c>
      <c r="BL144" s="20" t="s">
        <v>228</v>
      </c>
      <c r="BM144" s="193" t="s">
        <v>497</v>
      </c>
    </row>
    <row r="145" spans="1:65" s="2" customFormat="1" ht="19.5">
      <c r="A145" s="37"/>
      <c r="B145" s="38"/>
      <c r="C145" s="39"/>
      <c r="D145" s="195" t="s">
        <v>230</v>
      </c>
      <c r="E145" s="39"/>
      <c r="F145" s="196" t="s">
        <v>2177</v>
      </c>
      <c r="G145" s="39"/>
      <c r="H145" s="39"/>
      <c r="I145" s="197"/>
      <c r="J145" s="39"/>
      <c r="K145" s="39"/>
      <c r="L145" s="42"/>
      <c r="M145" s="198"/>
      <c r="N145" s="199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230</v>
      </c>
      <c r="AU145" s="20" t="s">
        <v>80</v>
      </c>
    </row>
    <row r="146" spans="1:65" s="2" customFormat="1" ht="44.25" customHeight="1">
      <c r="A146" s="37"/>
      <c r="B146" s="38"/>
      <c r="C146" s="182" t="s">
        <v>355</v>
      </c>
      <c r="D146" s="182" t="s">
        <v>223</v>
      </c>
      <c r="E146" s="183" t="s">
        <v>2178</v>
      </c>
      <c r="F146" s="184" t="s">
        <v>2179</v>
      </c>
      <c r="G146" s="185" t="s">
        <v>336</v>
      </c>
      <c r="H146" s="186">
        <v>1</v>
      </c>
      <c r="I146" s="187"/>
      <c r="J146" s="188">
        <f>ROUND(I146*H146,2)</f>
        <v>0</v>
      </c>
      <c r="K146" s="184" t="s">
        <v>632</v>
      </c>
      <c r="L146" s="42"/>
      <c r="M146" s="189" t="s">
        <v>19</v>
      </c>
      <c r="N146" s="190" t="s">
        <v>43</v>
      </c>
      <c r="O146" s="6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3" t="s">
        <v>228</v>
      </c>
      <c r="AT146" s="193" t="s">
        <v>223</v>
      </c>
      <c r="AU146" s="193" t="s">
        <v>80</v>
      </c>
      <c r="AY146" s="20" t="s">
        <v>221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20" t="s">
        <v>80</v>
      </c>
      <c r="BK146" s="194">
        <f>ROUND(I146*H146,2)</f>
        <v>0</v>
      </c>
      <c r="BL146" s="20" t="s">
        <v>228</v>
      </c>
      <c r="BM146" s="193" t="s">
        <v>508</v>
      </c>
    </row>
    <row r="147" spans="1:65" s="2" customFormat="1" ht="29.25">
      <c r="A147" s="37"/>
      <c r="B147" s="38"/>
      <c r="C147" s="39"/>
      <c r="D147" s="195" t="s">
        <v>230</v>
      </c>
      <c r="E147" s="39"/>
      <c r="F147" s="196" t="s">
        <v>2179</v>
      </c>
      <c r="G147" s="39"/>
      <c r="H147" s="39"/>
      <c r="I147" s="197"/>
      <c r="J147" s="39"/>
      <c r="K147" s="39"/>
      <c r="L147" s="42"/>
      <c r="M147" s="198"/>
      <c r="N147" s="199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230</v>
      </c>
      <c r="AU147" s="20" t="s">
        <v>80</v>
      </c>
    </row>
    <row r="148" spans="1:65" s="2" customFormat="1" ht="19.5">
      <c r="A148" s="37"/>
      <c r="B148" s="38"/>
      <c r="C148" s="39"/>
      <c r="D148" s="195" t="s">
        <v>1665</v>
      </c>
      <c r="E148" s="39"/>
      <c r="F148" s="255" t="s">
        <v>2180</v>
      </c>
      <c r="G148" s="39"/>
      <c r="H148" s="39"/>
      <c r="I148" s="197"/>
      <c r="J148" s="39"/>
      <c r="K148" s="39"/>
      <c r="L148" s="42"/>
      <c r="M148" s="198"/>
      <c r="N148" s="199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1665</v>
      </c>
      <c r="AU148" s="20" t="s">
        <v>80</v>
      </c>
    </row>
    <row r="149" spans="1:65" s="2" customFormat="1" ht="16.5" customHeight="1">
      <c r="A149" s="37"/>
      <c r="B149" s="38"/>
      <c r="C149" s="182" t="s">
        <v>362</v>
      </c>
      <c r="D149" s="182" t="s">
        <v>223</v>
      </c>
      <c r="E149" s="183" t="s">
        <v>2181</v>
      </c>
      <c r="F149" s="184" t="s">
        <v>2182</v>
      </c>
      <c r="G149" s="185" t="s">
        <v>336</v>
      </c>
      <c r="H149" s="186">
        <v>1</v>
      </c>
      <c r="I149" s="187"/>
      <c r="J149" s="188">
        <f>ROUND(I149*H149,2)</f>
        <v>0</v>
      </c>
      <c r="K149" s="184" t="s">
        <v>632</v>
      </c>
      <c r="L149" s="42"/>
      <c r="M149" s="189" t="s">
        <v>19</v>
      </c>
      <c r="N149" s="190" t="s">
        <v>43</v>
      </c>
      <c r="O149" s="6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3" t="s">
        <v>228</v>
      </c>
      <c r="AT149" s="193" t="s">
        <v>223</v>
      </c>
      <c r="AU149" s="193" t="s">
        <v>80</v>
      </c>
      <c r="AY149" s="20" t="s">
        <v>221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20" t="s">
        <v>80</v>
      </c>
      <c r="BK149" s="194">
        <f>ROUND(I149*H149,2)</f>
        <v>0</v>
      </c>
      <c r="BL149" s="20" t="s">
        <v>228</v>
      </c>
      <c r="BM149" s="193" t="s">
        <v>520</v>
      </c>
    </row>
    <row r="150" spans="1:65" s="2" customFormat="1">
      <c r="A150" s="37"/>
      <c r="B150" s="38"/>
      <c r="C150" s="39"/>
      <c r="D150" s="195" t="s">
        <v>230</v>
      </c>
      <c r="E150" s="39"/>
      <c r="F150" s="196" t="s">
        <v>2182</v>
      </c>
      <c r="G150" s="39"/>
      <c r="H150" s="39"/>
      <c r="I150" s="197"/>
      <c r="J150" s="39"/>
      <c r="K150" s="39"/>
      <c r="L150" s="42"/>
      <c r="M150" s="198"/>
      <c r="N150" s="199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230</v>
      </c>
      <c r="AU150" s="20" t="s">
        <v>80</v>
      </c>
    </row>
    <row r="151" spans="1:65" s="2" customFormat="1" ht="16.5" customHeight="1">
      <c r="A151" s="37"/>
      <c r="B151" s="38"/>
      <c r="C151" s="182" t="s">
        <v>370</v>
      </c>
      <c r="D151" s="182" t="s">
        <v>223</v>
      </c>
      <c r="E151" s="183" t="s">
        <v>2183</v>
      </c>
      <c r="F151" s="184" t="s">
        <v>2184</v>
      </c>
      <c r="G151" s="185" t="s">
        <v>336</v>
      </c>
      <c r="H151" s="186">
        <v>1</v>
      </c>
      <c r="I151" s="187"/>
      <c r="J151" s="188">
        <f>ROUND(I151*H151,2)</f>
        <v>0</v>
      </c>
      <c r="K151" s="184" t="s">
        <v>632</v>
      </c>
      <c r="L151" s="42"/>
      <c r="M151" s="189" t="s">
        <v>19</v>
      </c>
      <c r="N151" s="190" t="s">
        <v>43</v>
      </c>
      <c r="O151" s="6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3" t="s">
        <v>228</v>
      </c>
      <c r="AT151" s="193" t="s">
        <v>223</v>
      </c>
      <c r="AU151" s="193" t="s">
        <v>80</v>
      </c>
      <c r="AY151" s="20" t="s">
        <v>221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20" t="s">
        <v>80</v>
      </c>
      <c r="BK151" s="194">
        <f>ROUND(I151*H151,2)</f>
        <v>0</v>
      </c>
      <c r="BL151" s="20" t="s">
        <v>228</v>
      </c>
      <c r="BM151" s="193" t="s">
        <v>532</v>
      </c>
    </row>
    <row r="152" spans="1:65" s="2" customFormat="1">
      <c r="A152" s="37"/>
      <c r="B152" s="38"/>
      <c r="C152" s="39"/>
      <c r="D152" s="195" t="s">
        <v>230</v>
      </c>
      <c r="E152" s="39"/>
      <c r="F152" s="196" t="s">
        <v>2184</v>
      </c>
      <c r="G152" s="39"/>
      <c r="H152" s="39"/>
      <c r="I152" s="197"/>
      <c r="J152" s="39"/>
      <c r="K152" s="39"/>
      <c r="L152" s="42"/>
      <c r="M152" s="198"/>
      <c r="N152" s="199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230</v>
      </c>
      <c r="AU152" s="20" t="s">
        <v>80</v>
      </c>
    </row>
    <row r="153" spans="1:65" s="2" customFormat="1" ht="16.5" customHeight="1">
      <c r="A153" s="37"/>
      <c r="B153" s="38"/>
      <c r="C153" s="182" t="s">
        <v>7</v>
      </c>
      <c r="D153" s="182" t="s">
        <v>223</v>
      </c>
      <c r="E153" s="183" t="s">
        <v>2185</v>
      </c>
      <c r="F153" s="184" t="s">
        <v>2186</v>
      </c>
      <c r="G153" s="185" t="s">
        <v>336</v>
      </c>
      <c r="H153" s="186">
        <v>1</v>
      </c>
      <c r="I153" s="187"/>
      <c r="J153" s="188">
        <f>ROUND(I153*H153,2)</f>
        <v>0</v>
      </c>
      <c r="K153" s="184" t="s">
        <v>632</v>
      </c>
      <c r="L153" s="42"/>
      <c r="M153" s="189" t="s">
        <v>19</v>
      </c>
      <c r="N153" s="190" t="s">
        <v>43</v>
      </c>
      <c r="O153" s="6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3" t="s">
        <v>228</v>
      </c>
      <c r="AT153" s="193" t="s">
        <v>223</v>
      </c>
      <c r="AU153" s="193" t="s">
        <v>80</v>
      </c>
      <c r="AY153" s="20" t="s">
        <v>221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20" t="s">
        <v>80</v>
      </c>
      <c r="BK153" s="194">
        <f>ROUND(I153*H153,2)</f>
        <v>0</v>
      </c>
      <c r="BL153" s="20" t="s">
        <v>228</v>
      </c>
      <c r="BM153" s="193" t="s">
        <v>544</v>
      </c>
    </row>
    <row r="154" spans="1:65" s="2" customFormat="1">
      <c r="A154" s="37"/>
      <c r="B154" s="38"/>
      <c r="C154" s="39"/>
      <c r="D154" s="195" t="s">
        <v>230</v>
      </c>
      <c r="E154" s="39"/>
      <c r="F154" s="196" t="s">
        <v>2186</v>
      </c>
      <c r="G154" s="39"/>
      <c r="H154" s="39"/>
      <c r="I154" s="197"/>
      <c r="J154" s="39"/>
      <c r="K154" s="39"/>
      <c r="L154" s="42"/>
      <c r="M154" s="198"/>
      <c r="N154" s="199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230</v>
      </c>
      <c r="AU154" s="20" t="s">
        <v>80</v>
      </c>
    </row>
    <row r="155" spans="1:65" s="2" customFormat="1" ht="24.2" customHeight="1">
      <c r="A155" s="37"/>
      <c r="B155" s="38"/>
      <c r="C155" s="182" t="s">
        <v>381</v>
      </c>
      <c r="D155" s="182" t="s">
        <v>223</v>
      </c>
      <c r="E155" s="183" t="s">
        <v>2187</v>
      </c>
      <c r="F155" s="184" t="s">
        <v>2188</v>
      </c>
      <c r="G155" s="185" t="s">
        <v>267</v>
      </c>
      <c r="H155" s="186">
        <v>4.2999999999999997E-2</v>
      </c>
      <c r="I155" s="187"/>
      <c r="J155" s="188">
        <f>ROUND(I155*H155,2)</f>
        <v>0</v>
      </c>
      <c r="K155" s="184" t="s">
        <v>632</v>
      </c>
      <c r="L155" s="42"/>
      <c r="M155" s="189" t="s">
        <v>19</v>
      </c>
      <c r="N155" s="190" t="s">
        <v>43</v>
      </c>
      <c r="O155" s="6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3" t="s">
        <v>228</v>
      </c>
      <c r="AT155" s="193" t="s">
        <v>223</v>
      </c>
      <c r="AU155" s="193" t="s">
        <v>80</v>
      </c>
      <c r="AY155" s="20" t="s">
        <v>221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20" t="s">
        <v>80</v>
      </c>
      <c r="BK155" s="194">
        <f>ROUND(I155*H155,2)</f>
        <v>0</v>
      </c>
      <c r="BL155" s="20" t="s">
        <v>228</v>
      </c>
      <c r="BM155" s="193" t="s">
        <v>557</v>
      </c>
    </row>
    <row r="156" spans="1:65" s="2" customFormat="1" ht="19.5">
      <c r="A156" s="37"/>
      <c r="B156" s="38"/>
      <c r="C156" s="39"/>
      <c r="D156" s="195" t="s">
        <v>230</v>
      </c>
      <c r="E156" s="39"/>
      <c r="F156" s="196" t="s">
        <v>2188</v>
      </c>
      <c r="G156" s="39"/>
      <c r="H156" s="39"/>
      <c r="I156" s="197"/>
      <c r="J156" s="39"/>
      <c r="K156" s="39"/>
      <c r="L156" s="42"/>
      <c r="M156" s="198"/>
      <c r="N156" s="199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230</v>
      </c>
      <c r="AU156" s="20" t="s">
        <v>80</v>
      </c>
    </row>
    <row r="157" spans="1:65" s="2" customFormat="1" ht="68.25">
      <c r="A157" s="37"/>
      <c r="B157" s="38"/>
      <c r="C157" s="39"/>
      <c r="D157" s="195" t="s">
        <v>1665</v>
      </c>
      <c r="E157" s="39"/>
      <c r="F157" s="255" t="s">
        <v>2189</v>
      </c>
      <c r="G157" s="39"/>
      <c r="H157" s="39"/>
      <c r="I157" s="197"/>
      <c r="J157" s="39"/>
      <c r="K157" s="39"/>
      <c r="L157" s="42"/>
      <c r="M157" s="198"/>
      <c r="N157" s="199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1665</v>
      </c>
      <c r="AU157" s="20" t="s">
        <v>80</v>
      </c>
    </row>
    <row r="158" spans="1:65" s="12" customFormat="1" ht="25.9" customHeight="1">
      <c r="B158" s="166"/>
      <c r="C158" s="167"/>
      <c r="D158" s="168" t="s">
        <v>71</v>
      </c>
      <c r="E158" s="169" t="s">
        <v>2190</v>
      </c>
      <c r="F158" s="169" t="s">
        <v>854</v>
      </c>
      <c r="G158" s="167"/>
      <c r="H158" s="167"/>
      <c r="I158" s="170"/>
      <c r="J158" s="171">
        <f>BK158</f>
        <v>0</v>
      </c>
      <c r="K158" s="167"/>
      <c r="L158" s="172"/>
      <c r="M158" s="173"/>
      <c r="N158" s="174"/>
      <c r="O158" s="174"/>
      <c r="P158" s="175">
        <f>SUM(P159:P163)</f>
        <v>0</v>
      </c>
      <c r="Q158" s="174"/>
      <c r="R158" s="175">
        <f>SUM(R159:R163)</f>
        <v>0</v>
      </c>
      <c r="S158" s="174"/>
      <c r="T158" s="176">
        <f>SUM(T159:T163)</f>
        <v>0</v>
      </c>
      <c r="AR158" s="177" t="s">
        <v>80</v>
      </c>
      <c r="AT158" s="178" t="s">
        <v>71</v>
      </c>
      <c r="AU158" s="178" t="s">
        <v>72</v>
      </c>
      <c r="AY158" s="177" t="s">
        <v>221</v>
      </c>
      <c r="BK158" s="179">
        <f>SUM(BK159:BK163)</f>
        <v>0</v>
      </c>
    </row>
    <row r="159" spans="1:65" s="2" customFormat="1" ht="44.25" customHeight="1">
      <c r="A159" s="37"/>
      <c r="B159" s="38"/>
      <c r="C159" s="182" t="s">
        <v>389</v>
      </c>
      <c r="D159" s="182" t="s">
        <v>223</v>
      </c>
      <c r="E159" s="183" t="s">
        <v>2191</v>
      </c>
      <c r="F159" s="184" t="s">
        <v>2192</v>
      </c>
      <c r="G159" s="185" t="s">
        <v>336</v>
      </c>
      <c r="H159" s="186">
        <v>1</v>
      </c>
      <c r="I159" s="187"/>
      <c r="J159" s="188">
        <f>ROUND(I159*H159,2)</f>
        <v>0</v>
      </c>
      <c r="K159" s="184" t="s">
        <v>632</v>
      </c>
      <c r="L159" s="42"/>
      <c r="M159" s="189" t="s">
        <v>19</v>
      </c>
      <c r="N159" s="190" t="s">
        <v>43</v>
      </c>
      <c r="O159" s="67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3" t="s">
        <v>228</v>
      </c>
      <c r="AT159" s="193" t="s">
        <v>223</v>
      </c>
      <c r="AU159" s="193" t="s">
        <v>80</v>
      </c>
      <c r="AY159" s="20" t="s">
        <v>221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20" t="s">
        <v>80</v>
      </c>
      <c r="BK159" s="194">
        <f>ROUND(I159*H159,2)</f>
        <v>0</v>
      </c>
      <c r="BL159" s="20" t="s">
        <v>228</v>
      </c>
      <c r="BM159" s="193" t="s">
        <v>569</v>
      </c>
    </row>
    <row r="160" spans="1:65" s="2" customFormat="1" ht="29.25">
      <c r="A160" s="37"/>
      <c r="B160" s="38"/>
      <c r="C160" s="39"/>
      <c r="D160" s="195" t="s">
        <v>230</v>
      </c>
      <c r="E160" s="39"/>
      <c r="F160" s="196" t="s">
        <v>2192</v>
      </c>
      <c r="G160" s="39"/>
      <c r="H160" s="39"/>
      <c r="I160" s="197"/>
      <c r="J160" s="39"/>
      <c r="K160" s="39"/>
      <c r="L160" s="42"/>
      <c r="M160" s="198"/>
      <c r="N160" s="199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230</v>
      </c>
      <c r="AU160" s="20" t="s">
        <v>80</v>
      </c>
    </row>
    <row r="161" spans="1:65" s="2" customFormat="1" ht="24.2" customHeight="1">
      <c r="A161" s="37"/>
      <c r="B161" s="38"/>
      <c r="C161" s="182" t="s">
        <v>396</v>
      </c>
      <c r="D161" s="182" t="s">
        <v>223</v>
      </c>
      <c r="E161" s="183" t="s">
        <v>2193</v>
      </c>
      <c r="F161" s="184" t="s">
        <v>2194</v>
      </c>
      <c r="G161" s="185" t="s">
        <v>267</v>
      </c>
      <c r="H161" s="186">
        <v>1E-3</v>
      </c>
      <c r="I161" s="187"/>
      <c r="J161" s="188">
        <f>ROUND(I161*H161,2)</f>
        <v>0</v>
      </c>
      <c r="K161" s="184" t="s">
        <v>632</v>
      </c>
      <c r="L161" s="42"/>
      <c r="M161" s="189" t="s">
        <v>19</v>
      </c>
      <c r="N161" s="190" t="s">
        <v>43</v>
      </c>
      <c r="O161" s="67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3" t="s">
        <v>228</v>
      </c>
      <c r="AT161" s="193" t="s">
        <v>223</v>
      </c>
      <c r="AU161" s="193" t="s">
        <v>80</v>
      </c>
      <c r="AY161" s="20" t="s">
        <v>221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20" t="s">
        <v>80</v>
      </c>
      <c r="BK161" s="194">
        <f>ROUND(I161*H161,2)</f>
        <v>0</v>
      </c>
      <c r="BL161" s="20" t="s">
        <v>228</v>
      </c>
      <c r="BM161" s="193" t="s">
        <v>581</v>
      </c>
    </row>
    <row r="162" spans="1:65" s="2" customFormat="1">
      <c r="A162" s="37"/>
      <c r="B162" s="38"/>
      <c r="C162" s="39"/>
      <c r="D162" s="195" t="s">
        <v>230</v>
      </c>
      <c r="E162" s="39"/>
      <c r="F162" s="196" t="s">
        <v>2194</v>
      </c>
      <c r="G162" s="39"/>
      <c r="H162" s="39"/>
      <c r="I162" s="197"/>
      <c r="J162" s="39"/>
      <c r="K162" s="39"/>
      <c r="L162" s="42"/>
      <c r="M162" s="198"/>
      <c r="N162" s="199"/>
      <c r="O162" s="67"/>
      <c r="P162" s="67"/>
      <c r="Q162" s="67"/>
      <c r="R162" s="67"/>
      <c r="S162" s="67"/>
      <c r="T162" s="68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20" t="s">
        <v>230</v>
      </c>
      <c r="AU162" s="20" t="s">
        <v>80</v>
      </c>
    </row>
    <row r="163" spans="1:65" s="2" customFormat="1" ht="48.75">
      <c r="A163" s="37"/>
      <c r="B163" s="38"/>
      <c r="C163" s="39"/>
      <c r="D163" s="195" t="s">
        <v>1665</v>
      </c>
      <c r="E163" s="39"/>
      <c r="F163" s="255" t="s">
        <v>2195</v>
      </c>
      <c r="G163" s="39"/>
      <c r="H163" s="39"/>
      <c r="I163" s="197"/>
      <c r="J163" s="39"/>
      <c r="K163" s="39"/>
      <c r="L163" s="42"/>
      <c r="M163" s="198"/>
      <c r="N163" s="199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1665</v>
      </c>
      <c r="AU163" s="20" t="s">
        <v>80</v>
      </c>
    </row>
    <row r="164" spans="1:65" s="12" customFormat="1" ht="25.9" customHeight="1">
      <c r="B164" s="166"/>
      <c r="C164" s="167"/>
      <c r="D164" s="168" t="s">
        <v>71</v>
      </c>
      <c r="E164" s="169" t="s">
        <v>86</v>
      </c>
      <c r="F164" s="169" t="s">
        <v>2196</v>
      </c>
      <c r="G164" s="167"/>
      <c r="H164" s="167"/>
      <c r="I164" s="170"/>
      <c r="J164" s="171">
        <f>BK164</f>
        <v>0</v>
      </c>
      <c r="K164" s="167"/>
      <c r="L164" s="172"/>
      <c r="M164" s="173"/>
      <c r="N164" s="174"/>
      <c r="O164" s="174"/>
      <c r="P164" s="175">
        <f>SUM(P165:P200)</f>
        <v>0</v>
      </c>
      <c r="Q164" s="174"/>
      <c r="R164" s="175">
        <f>SUM(R165:R200)</f>
        <v>0</v>
      </c>
      <c r="S164" s="174"/>
      <c r="T164" s="176">
        <f>SUM(T165:T200)</f>
        <v>0</v>
      </c>
      <c r="AR164" s="177" t="s">
        <v>80</v>
      </c>
      <c r="AT164" s="178" t="s">
        <v>71</v>
      </c>
      <c r="AU164" s="178" t="s">
        <v>72</v>
      </c>
      <c r="AY164" s="177" t="s">
        <v>221</v>
      </c>
      <c r="BK164" s="179">
        <f>SUM(BK165:BK200)</f>
        <v>0</v>
      </c>
    </row>
    <row r="165" spans="1:65" s="2" customFormat="1" ht="24.2" customHeight="1">
      <c r="A165" s="37"/>
      <c r="B165" s="38"/>
      <c r="C165" s="182" t="s">
        <v>406</v>
      </c>
      <c r="D165" s="182" t="s">
        <v>223</v>
      </c>
      <c r="E165" s="183" t="s">
        <v>2197</v>
      </c>
      <c r="F165" s="184" t="s">
        <v>2198</v>
      </c>
      <c r="G165" s="185" t="s">
        <v>305</v>
      </c>
      <c r="H165" s="186">
        <v>21</v>
      </c>
      <c r="I165" s="187"/>
      <c r="J165" s="188">
        <f>ROUND(I165*H165,2)</f>
        <v>0</v>
      </c>
      <c r="K165" s="184" t="s">
        <v>632</v>
      </c>
      <c r="L165" s="42"/>
      <c r="M165" s="189" t="s">
        <v>19</v>
      </c>
      <c r="N165" s="190" t="s">
        <v>43</v>
      </c>
      <c r="O165" s="67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3" t="s">
        <v>228</v>
      </c>
      <c r="AT165" s="193" t="s">
        <v>223</v>
      </c>
      <c r="AU165" s="193" t="s">
        <v>80</v>
      </c>
      <c r="AY165" s="20" t="s">
        <v>221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20" t="s">
        <v>80</v>
      </c>
      <c r="BK165" s="194">
        <f>ROUND(I165*H165,2)</f>
        <v>0</v>
      </c>
      <c r="BL165" s="20" t="s">
        <v>228</v>
      </c>
      <c r="BM165" s="193" t="s">
        <v>594</v>
      </c>
    </row>
    <row r="166" spans="1:65" s="2" customFormat="1" ht="19.5">
      <c r="A166" s="37"/>
      <c r="B166" s="38"/>
      <c r="C166" s="39"/>
      <c r="D166" s="195" t="s">
        <v>230</v>
      </c>
      <c r="E166" s="39"/>
      <c r="F166" s="196" t="s">
        <v>2198</v>
      </c>
      <c r="G166" s="39"/>
      <c r="H166" s="39"/>
      <c r="I166" s="197"/>
      <c r="J166" s="39"/>
      <c r="K166" s="39"/>
      <c r="L166" s="42"/>
      <c r="M166" s="198"/>
      <c r="N166" s="199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230</v>
      </c>
      <c r="AU166" s="20" t="s">
        <v>80</v>
      </c>
    </row>
    <row r="167" spans="1:65" s="2" customFormat="1" ht="29.25">
      <c r="A167" s="37"/>
      <c r="B167" s="38"/>
      <c r="C167" s="39"/>
      <c r="D167" s="195" t="s">
        <v>1665</v>
      </c>
      <c r="E167" s="39"/>
      <c r="F167" s="255" t="s">
        <v>2199</v>
      </c>
      <c r="G167" s="39"/>
      <c r="H167" s="39"/>
      <c r="I167" s="197"/>
      <c r="J167" s="39"/>
      <c r="K167" s="39"/>
      <c r="L167" s="42"/>
      <c r="M167" s="198"/>
      <c r="N167" s="199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1665</v>
      </c>
      <c r="AU167" s="20" t="s">
        <v>80</v>
      </c>
    </row>
    <row r="168" spans="1:65" s="2" customFormat="1" ht="24.2" customHeight="1">
      <c r="A168" s="37"/>
      <c r="B168" s="38"/>
      <c r="C168" s="182" t="s">
        <v>431</v>
      </c>
      <c r="D168" s="182" t="s">
        <v>223</v>
      </c>
      <c r="E168" s="183" t="s">
        <v>2200</v>
      </c>
      <c r="F168" s="184" t="s">
        <v>2201</v>
      </c>
      <c r="G168" s="185" t="s">
        <v>305</v>
      </c>
      <c r="H168" s="186">
        <v>10</v>
      </c>
      <c r="I168" s="187"/>
      <c r="J168" s="188">
        <f>ROUND(I168*H168,2)</f>
        <v>0</v>
      </c>
      <c r="K168" s="184" t="s">
        <v>632</v>
      </c>
      <c r="L168" s="42"/>
      <c r="M168" s="189" t="s">
        <v>19</v>
      </c>
      <c r="N168" s="190" t="s">
        <v>43</v>
      </c>
      <c r="O168" s="6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3" t="s">
        <v>228</v>
      </c>
      <c r="AT168" s="193" t="s">
        <v>223</v>
      </c>
      <c r="AU168" s="193" t="s">
        <v>80</v>
      </c>
      <c r="AY168" s="20" t="s">
        <v>221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20" t="s">
        <v>80</v>
      </c>
      <c r="BK168" s="194">
        <f>ROUND(I168*H168,2)</f>
        <v>0</v>
      </c>
      <c r="BL168" s="20" t="s">
        <v>228</v>
      </c>
      <c r="BM168" s="193" t="s">
        <v>609</v>
      </c>
    </row>
    <row r="169" spans="1:65" s="2" customFormat="1" ht="19.5">
      <c r="A169" s="37"/>
      <c r="B169" s="38"/>
      <c r="C169" s="39"/>
      <c r="D169" s="195" t="s">
        <v>230</v>
      </c>
      <c r="E169" s="39"/>
      <c r="F169" s="196" t="s">
        <v>2201</v>
      </c>
      <c r="G169" s="39"/>
      <c r="H169" s="39"/>
      <c r="I169" s="197"/>
      <c r="J169" s="39"/>
      <c r="K169" s="39"/>
      <c r="L169" s="42"/>
      <c r="M169" s="198"/>
      <c r="N169" s="199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230</v>
      </c>
      <c r="AU169" s="20" t="s">
        <v>80</v>
      </c>
    </row>
    <row r="170" spans="1:65" s="2" customFormat="1" ht="29.25">
      <c r="A170" s="37"/>
      <c r="B170" s="38"/>
      <c r="C170" s="39"/>
      <c r="D170" s="195" t="s">
        <v>1665</v>
      </c>
      <c r="E170" s="39"/>
      <c r="F170" s="255" t="s">
        <v>2199</v>
      </c>
      <c r="G170" s="39"/>
      <c r="H170" s="39"/>
      <c r="I170" s="197"/>
      <c r="J170" s="39"/>
      <c r="K170" s="39"/>
      <c r="L170" s="42"/>
      <c r="M170" s="198"/>
      <c r="N170" s="199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1665</v>
      </c>
      <c r="AU170" s="20" t="s">
        <v>80</v>
      </c>
    </row>
    <row r="171" spans="1:65" s="2" customFormat="1" ht="24.2" customHeight="1">
      <c r="A171" s="37"/>
      <c r="B171" s="38"/>
      <c r="C171" s="182" t="s">
        <v>454</v>
      </c>
      <c r="D171" s="182" t="s">
        <v>223</v>
      </c>
      <c r="E171" s="183" t="s">
        <v>2202</v>
      </c>
      <c r="F171" s="184" t="s">
        <v>2203</v>
      </c>
      <c r="G171" s="185" t="s">
        <v>305</v>
      </c>
      <c r="H171" s="186">
        <v>8</v>
      </c>
      <c r="I171" s="187"/>
      <c r="J171" s="188">
        <f>ROUND(I171*H171,2)</f>
        <v>0</v>
      </c>
      <c r="K171" s="184" t="s">
        <v>632</v>
      </c>
      <c r="L171" s="42"/>
      <c r="M171" s="189" t="s">
        <v>19</v>
      </c>
      <c r="N171" s="190" t="s">
        <v>43</v>
      </c>
      <c r="O171" s="67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3" t="s">
        <v>228</v>
      </c>
      <c r="AT171" s="193" t="s">
        <v>223</v>
      </c>
      <c r="AU171" s="193" t="s">
        <v>80</v>
      </c>
      <c r="AY171" s="20" t="s">
        <v>221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20" t="s">
        <v>80</v>
      </c>
      <c r="BK171" s="194">
        <f>ROUND(I171*H171,2)</f>
        <v>0</v>
      </c>
      <c r="BL171" s="20" t="s">
        <v>228</v>
      </c>
      <c r="BM171" s="193" t="s">
        <v>622</v>
      </c>
    </row>
    <row r="172" spans="1:65" s="2" customFormat="1" ht="19.5">
      <c r="A172" s="37"/>
      <c r="B172" s="38"/>
      <c r="C172" s="39"/>
      <c r="D172" s="195" t="s">
        <v>230</v>
      </c>
      <c r="E172" s="39"/>
      <c r="F172" s="196" t="s">
        <v>2203</v>
      </c>
      <c r="G172" s="39"/>
      <c r="H172" s="39"/>
      <c r="I172" s="197"/>
      <c r="J172" s="39"/>
      <c r="K172" s="39"/>
      <c r="L172" s="42"/>
      <c r="M172" s="198"/>
      <c r="N172" s="199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230</v>
      </c>
      <c r="AU172" s="20" t="s">
        <v>80</v>
      </c>
    </row>
    <row r="173" spans="1:65" s="2" customFormat="1" ht="29.25">
      <c r="A173" s="37"/>
      <c r="B173" s="38"/>
      <c r="C173" s="39"/>
      <c r="D173" s="195" t="s">
        <v>1665</v>
      </c>
      <c r="E173" s="39"/>
      <c r="F173" s="255" t="s">
        <v>2199</v>
      </c>
      <c r="G173" s="39"/>
      <c r="H173" s="39"/>
      <c r="I173" s="197"/>
      <c r="J173" s="39"/>
      <c r="K173" s="39"/>
      <c r="L173" s="42"/>
      <c r="M173" s="198"/>
      <c r="N173" s="199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1665</v>
      </c>
      <c r="AU173" s="20" t="s">
        <v>80</v>
      </c>
    </row>
    <row r="174" spans="1:65" s="2" customFormat="1" ht="33" customHeight="1">
      <c r="A174" s="37"/>
      <c r="B174" s="38"/>
      <c r="C174" s="182" t="s">
        <v>461</v>
      </c>
      <c r="D174" s="182" t="s">
        <v>223</v>
      </c>
      <c r="E174" s="183" t="s">
        <v>2204</v>
      </c>
      <c r="F174" s="184" t="s">
        <v>2205</v>
      </c>
      <c r="G174" s="185" t="s">
        <v>305</v>
      </c>
      <c r="H174" s="186">
        <v>28</v>
      </c>
      <c r="I174" s="187"/>
      <c r="J174" s="188">
        <f>ROUND(I174*H174,2)</f>
        <v>0</v>
      </c>
      <c r="K174" s="184" t="s">
        <v>632</v>
      </c>
      <c r="L174" s="42"/>
      <c r="M174" s="189" t="s">
        <v>19</v>
      </c>
      <c r="N174" s="190" t="s">
        <v>43</v>
      </c>
      <c r="O174" s="6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3" t="s">
        <v>228</v>
      </c>
      <c r="AT174" s="193" t="s">
        <v>223</v>
      </c>
      <c r="AU174" s="193" t="s">
        <v>80</v>
      </c>
      <c r="AY174" s="20" t="s">
        <v>221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20" t="s">
        <v>80</v>
      </c>
      <c r="BK174" s="194">
        <f>ROUND(I174*H174,2)</f>
        <v>0</v>
      </c>
      <c r="BL174" s="20" t="s">
        <v>228</v>
      </c>
      <c r="BM174" s="193" t="s">
        <v>635</v>
      </c>
    </row>
    <row r="175" spans="1:65" s="2" customFormat="1" ht="19.5">
      <c r="A175" s="37"/>
      <c r="B175" s="38"/>
      <c r="C175" s="39"/>
      <c r="D175" s="195" t="s">
        <v>230</v>
      </c>
      <c r="E175" s="39"/>
      <c r="F175" s="196" t="s">
        <v>2205</v>
      </c>
      <c r="G175" s="39"/>
      <c r="H175" s="39"/>
      <c r="I175" s="197"/>
      <c r="J175" s="39"/>
      <c r="K175" s="39"/>
      <c r="L175" s="42"/>
      <c r="M175" s="198"/>
      <c r="N175" s="199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230</v>
      </c>
      <c r="AU175" s="20" t="s">
        <v>80</v>
      </c>
    </row>
    <row r="176" spans="1:65" s="2" customFormat="1" ht="29.25">
      <c r="A176" s="37"/>
      <c r="B176" s="38"/>
      <c r="C176" s="39"/>
      <c r="D176" s="195" t="s">
        <v>1665</v>
      </c>
      <c r="E176" s="39"/>
      <c r="F176" s="255" t="s">
        <v>2199</v>
      </c>
      <c r="G176" s="39"/>
      <c r="H176" s="39"/>
      <c r="I176" s="197"/>
      <c r="J176" s="39"/>
      <c r="K176" s="39"/>
      <c r="L176" s="42"/>
      <c r="M176" s="198"/>
      <c r="N176" s="199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1665</v>
      </c>
      <c r="AU176" s="20" t="s">
        <v>80</v>
      </c>
    </row>
    <row r="177" spans="1:65" s="2" customFormat="1" ht="33" customHeight="1">
      <c r="A177" s="37"/>
      <c r="B177" s="38"/>
      <c r="C177" s="182" t="s">
        <v>467</v>
      </c>
      <c r="D177" s="182" t="s">
        <v>223</v>
      </c>
      <c r="E177" s="183" t="s">
        <v>2206</v>
      </c>
      <c r="F177" s="184" t="s">
        <v>2207</v>
      </c>
      <c r="G177" s="185" t="s">
        <v>305</v>
      </c>
      <c r="H177" s="186">
        <v>22</v>
      </c>
      <c r="I177" s="187"/>
      <c r="J177" s="188">
        <f>ROUND(I177*H177,2)</f>
        <v>0</v>
      </c>
      <c r="K177" s="184" t="s">
        <v>632</v>
      </c>
      <c r="L177" s="42"/>
      <c r="M177" s="189" t="s">
        <v>19</v>
      </c>
      <c r="N177" s="190" t="s">
        <v>43</v>
      </c>
      <c r="O177" s="6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3" t="s">
        <v>228</v>
      </c>
      <c r="AT177" s="193" t="s">
        <v>223</v>
      </c>
      <c r="AU177" s="193" t="s">
        <v>80</v>
      </c>
      <c r="AY177" s="20" t="s">
        <v>221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20" t="s">
        <v>80</v>
      </c>
      <c r="BK177" s="194">
        <f>ROUND(I177*H177,2)</f>
        <v>0</v>
      </c>
      <c r="BL177" s="20" t="s">
        <v>228</v>
      </c>
      <c r="BM177" s="193" t="s">
        <v>646</v>
      </c>
    </row>
    <row r="178" spans="1:65" s="2" customFormat="1" ht="19.5">
      <c r="A178" s="37"/>
      <c r="B178" s="38"/>
      <c r="C178" s="39"/>
      <c r="D178" s="195" t="s">
        <v>230</v>
      </c>
      <c r="E178" s="39"/>
      <c r="F178" s="196" t="s">
        <v>2207</v>
      </c>
      <c r="G178" s="39"/>
      <c r="H178" s="39"/>
      <c r="I178" s="197"/>
      <c r="J178" s="39"/>
      <c r="K178" s="39"/>
      <c r="L178" s="42"/>
      <c r="M178" s="198"/>
      <c r="N178" s="199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230</v>
      </c>
      <c r="AU178" s="20" t="s">
        <v>80</v>
      </c>
    </row>
    <row r="179" spans="1:65" s="2" customFormat="1" ht="29.25">
      <c r="A179" s="37"/>
      <c r="B179" s="38"/>
      <c r="C179" s="39"/>
      <c r="D179" s="195" t="s">
        <v>1665</v>
      </c>
      <c r="E179" s="39"/>
      <c r="F179" s="255" t="s">
        <v>2199</v>
      </c>
      <c r="G179" s="39"/>
      <c r="H179" s="39"/>
      <c r="I179" s="197"/>
      <c r="J179" s="39"/>
      <c r="K179" s="39"/>
      <c r="L179" s="42"/>
      <c r="M179" s="198"/>
      <c r="N179" s="199"/>
      <c r="O179" s="67"/>
      <c r="P179" s="67"/>
      <c r="Q179" s="67"/>
      <c r="R179" s="67"/>
      <c r="S179" s="67"/>
      <c r="T179" s="68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20" t="s">
        <v>1665</v>
      </c>
      <c r="AU179" s="20" t="s">
        <v>80</v>
      </c>
    </row>
    <row r="180" spans="1:65" s="2" customFormat="1" ht="33" customHeight="1">
      <c r="A180" s="37"/>
      <c r="B180" s="38"/>
      <c r="C180" s="182" t="s">
        <v>473</v>
      </c>
      <c r="D180" s="182" t="s">
        <v>223</v>
      </c>
      <c r="E180" s="183" t="s">
        <v>2208</v>
      </c>
      <c r="F180" s="184" t="s">
        <v>2209</v>
      </c>
      <c r="G180" s="185" t="s">
        <v>305</v>
      </c>
      <c r="H180" s="186">
        <v>1</v>
      </c>
      <c r="I180" s="187"/>
      <c r="J180" s="188">
        <f>ROUND(I180*H180,2)</f>
        <v>0</v>
      </c>
      <c r="K180" s="184" t="s">
        <v>632</v>
      </c>
      <c r="L180" s="42"/>
      <c r="M180" s="189" t="s">
        <v>19</v>
      </c>
      <c r="N180" s="190" t="s">
        <v>43</v>
      </c>
      <c r="O180" s="67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3" t="s">
        <v>228</v>
      </c>
      <c r="AT180" s="193" t="s">
        <v>223</v>
      </c>
      <c r="AU180" s="193" t="s">
        <v>80</v>
      </c>
      <c r="AY180" s="20" t="s">
        <v>221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20" t="s">
        <v>80</v>
      </c>
      <c r="BK180" s="194">
        <f>ROUND(I180*H180,2)</f>
        <v>0</v>
      </c>
      <c r="BL180" s="20" t="s">
        <v>228</v>
      </c>
      <c r="BM180" s="193" t="s">
        <v>662</v>
      </c>
    </row>
    <row r="181" spans="1:65" s="2" customFormat="1" ht="19.5">
      <c r="A181" s="37"/>
      <c r="B181" s="38"/>
      <c r="C181" s="39"/>
      <c r="D181" s="195" t="s">
        <v>230</v>
      </c>
      <c r="E181" s="39"/>
      <c r="F181" s="196" t="s">
        <v>2209</v>
      </c>
      <c r="G181" s="39"/>
      <c r="H181" s="39"/>
      <c r="I181" s="197"/>
      <c r="J181" s="39"/>
      <c r="K181" s="39"/>
      <c r="L181" s="42"/>
      <c r="M181" s="198"/>
      <c r="N181" s="199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230</v>
      </c>
      <c r="AU181" s="20" t="s">
        <v>80</v>
      </c>
    </row>
    <row r="182" spans="1:65" s="2" customFormat="1" ht="29.25">
      <c r="A182" s="37"/>
      <c r="B182" s="38"/>
      <c r="C182" s="39"/>
      <c r="D182" s="195" t="s">
        <v>1665</v>
      </c>
      <c r="E182" s="39"/>
      <c r="F182" s="255" t="s">
        <v>2199</v>
      </c>
      <c r="G182" s="39"/>
      <c r="H182" s="39"/>
      <c r="I182" s="197"/>
      <c r="J182" s="39"/>
      <c r="K182" s="39"/>
      <c r="L182" s="42"/>
      <c r="M182" s="198"/>
      <c r="N182" s="199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1665</v>
      </c>
      <c r="AU182" s="20" t="s">
        <v>80</v>
      </c>
    </row>
    <row r="183" spans="1:65" s="2" customFormat="1" ht="44.25" customHeight="1">
      <c r="A183" s="37"/>
      <c r="B183" s="38"/>
      <c r="C183" s="182" t="s">
        <v>478</v>
      </c>
      <c r="D183" s="182" t="s">
        <v>223</v>
      </c>
      <c r="E183" s="183" t="s">
        <v>2210</v>
      </c>
      <c r="F183" s="184" t="s">
        <v>2211</v>
      </c>
      <c r="G183" s="185" t="s">
        <v>305</v>
      </c>
      <c r="H183" s="186">
        <v>11</v>
      </c>
      <c r="I183" s="187"/>
      <c r="J183" s="188">
        <f>ROUND(I183*H183,2)</f>
        <v>0</v>
      </c>
      <c r="K183" s="184" t="s">
        <v>632</v>
      </c>
      <c r="L183" s="42"/>
      <c r="M183" s="189" t="s">
        <v>19</v>
      </c>
      <c r="N183" s="190" t="s">
        <v>43</v>
      </c>
      <c r="O183" s="67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3" t="s">
        <v>228</v>
      </c>
      <c r="AT183" s="193" t="s">
        <v>223</v>
      </c>
      <c r="AU183" s="193" t="s">
        <v>80</v>
      </c>
      <c r="AY183" s="20" t="s">
        <v>221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20" t="s">
        <v>80</v>
      </c>
      <c r="BK183" s="194">
        <f>ROUND(I183*H183,2)</f>
        <v>0</v>
      </c>
      <c r="BL183" s="20" t="s">
        <v>228</v>
      </c>
      <c r="BM183" s="193" t="s">
        <v>452</v>
      </c>
    </row>
    <row r="184" spans="1:65" s="2" customFormat="1" ht="29.25">
      <c r="A184" s="37"/>
      <c r="B184" s="38"/>
      <c r="C184" s="39"/>
      <c r="D184" s="195" t="s">
        <v>230</v>
      </c>
      <c r="E184" s="39"/>
      <c r="F184" s="196" t="s">
        <v>2211</v>
      </c>
      <c r="G184" s="39"/>
      <c r="H184" s="39"/>
      <c r="I184" s="197"/>
      <c r="J184" s="39"/>
      <c r="K184" s="39"/>
      <c r="L184" s="42"/>
      <c r="M184" s="198"/>
      <c r="N184" s="199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230</v>
      </c>
      <c r="AU184" s="20" t="s">
        <v>80</v>
      </c>
    </row>
    <row r="185" spans="1:65" s="2" customFormat="1" ht="19.5">
      <c r="A185" s="37"/>
      <c r="B185" s="38"/>
      <c r="C185" s="39"/>
      <c r="D185" s="195" t="s">
        <v>1665</v>
      </c>
      <c r="E185" s="39"/>
      <c r="F185" s="255" t="s">
        <v>2212</v>
      </c>
      <c r="G185" s="39"/>
      <c r="H185" s="39"/>
      <c r="I185" s="197"/>
      <c r="J185" s="39"/>
      <c r="K185" s="39"/>
      <c r="L185" s="42"/>
      <c r="M185" s="198"/>
      <c r="N185" s="199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1665</v>
      </c>
      <c r="AU185" s="20" t="s">
        <v>80</v>
      </c>
    </row>
    <row r="186" spans="1:65" s="2" customFormat="1" ht="62.65" customHeight="1">
      <c r="A186" s="37"/>
      <c r="B186" s="38"/>
      <c r="C186" s="182" t="s">
        <v>484</v>
      </c>
      <c r="D186" s="182" t="s">
        <v>223</v>
      </c>
      <c r="E186" s="183" t="s">
        <v>2213</v>
      </c>
      <c r="F186" s="184" t="s">
        <v>2214</v>
      </c>
      <c r="G186" s="185" t="s">
        <v>336</v>
      </c>
      <c r="H186" s="186">
        <v>6</v>
      </c>
      <c r="I186" s="187"/>
      <c r="J186" s="188">
        <f>ROUND(I186*H186,2)</f>
        <v>0</v>
      </c>
      <c r="K186" s="184" t="s">
        <v>632</v>
      </c>
      <c r="L186" s="42"/>
      <c r="M186" s="189" t="s">
        <v>19</v>
      </c>
      <c r="N186" s="190" t="s">
        <v>43</v>
      </c>
      <c r="O186" s="67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3" t="s">
        <v>228</v>
      </c>
      <c r="AT186" s="193" t="s">
        <v>223</v>
      </c>
      <c r="AU186" s="193" t="s">
        <v>80</v>
      </c>
      <c r="AY186" s="20" t="s">
        <v>221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20" t="s">
        <v>80</v>
      </c>
      <c r="BK186" s="194">
        <f>ROUND(I186*H186,2)</f>
        <v>0</v>
      </c>
      <c r="BL186" s="20" t="s">
        <v>228</v>
      </c>
      <c r="BM186" s="193" t="s">
        <v>684</v>
      </c>
    </row>
    <row r="187" spans="1:65" s="2" customFormat="1" ht="39">
      <c r="A187" s="37"/>
      <c r="B187" s="38"/>
      <c r="C187" s="39"/>
      <c r="D187" s="195" t="s">
        <v>230</v>
      </c>
      <c r="E187" s="39"/>
      <c r="F187" s="196" t="s">
        <v>2214</v>
      </c>
      <c r="G187" s="39"/>
      <c r="H187" s="39"/>
      <c r="I187" s="197"/>
      <c r="J187" s="39"/>
      <c r="K187" s="39"/>
      <c r="L187" s="42"/>
      <c r="M187" s="198"/>
      <c r="N187" s="199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230</v>
      </c>
      <c r="AU187" s="20" t="s">
        <v>80</v>
      </c>
    </row>
    <row r="188" spans="1:65" s="2" customFormat="1" ht="21.75" customHeight="1">
      <c r="A188" s="37"/>
      <c r="B188" s="38"/>
      <c r="C188" s="182" t="s">
        <v>491</v>
      </c>
      <c r="D188" s="182" t="s">
        <v>223</v>
      </c>
      <c r="E188" s="183" t="s">
        <v>2215</v>
      </c>
      <c r="F188" s="184" t="s">
        <v>2216</v>
      </c>
      <c r="G188" s="185" t="s">
        <v>2217</v>
      </c>
      <c r="H188" s="186">
        <v>1</v>
      </c>
      <c r="I188" s="187"/>
      <c r="J188" s="188">
        <f>ROUND(I188*H188,2)</f>
        <v>0</v>
      </c>
      <c r="K188" s="184" t="s">
        <v>632</v>
      </c>
      <c r="L188" s="42"/>
      <c r="M188" s="189" t="s">
        <v>19</v>
      </c>
      <c r="N188" s="190" t="s">
        <v>43</v>
      </c>
      <c r="O188" s="67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3" t="s">
        <v>228</v>
      </c>
      <c r="AT188" s="193" t="s">
        <v>223</v>
      </c>
      <c r="AU188" s="193" t="s">
        <v>80</v>
      </c>
      <c r="AY188" s="20" t="s">
        <v>221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20" t="s">
        <v>80</v>
      </c>
      <c r="BK188" s="194">
        <f>ROUND(I188*H188,2)</f>
        <v>0</v>
      </c>
      <c r="BL188" s="20" t="s">
        <v>228</v>
      </c>
      <c r="BM188" s="193" t="s">
        <v>697</v>
      </c>
    </row>
    <row r="189" spans="1:65" s="2" customFormat="1">
      <c r="A189" s="37"/>
      <c r="B189" s="38"/>
      <c r="C189" s="39"/>
      <c r="D189" s="195" t="s">
        <v>230</v>
      </c>
      <c r="E189" s="39"/>
      <c r="F189" s="196" t="s">
        <v>2216</v>
      </c>
      <c r="G189" s="39"/>
      <c r="H189" s="39"/>
      <c r="I189" s="197"/>
      <c r="J189" s="39"/>
      <c r="K189" s="39"/>
      <c r="L189" s="42"/>
      <c r="M189" s="198"/>
      <c r="N189" s="199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230</v>
      </c>
      <c r="AU189" s="20" t="s">
        <v>80</v>
      </c>
    </row>
    <row r="190" spans="1:65" s="2" customFormat="1" ht="21.75" customHeight="1">
      <c r="A190" s="37"/>
      <c r="B190" s="38"/>
      <c r="C190" s="182" t="s">
        <v>497</v>
      </c>
      <c r="D190" s="182" t="s">
        <v>223</v>
      </c>
      <c r="E190" s="183" t="s">
        <v>2218</v>
      </c>
      <c r="F190" s="184" t="s">
        <v>2219</v>
      </c>
      <c r="G190" s="185" t="s">
        <v>2217</v>
      </c>
      <c r="H190" s="186">
        <v>1</v>
      </c>
      <c r="I190" s="187"/>
      <c r="J190" s="188">
        <f>ROUND(I190*H190,2)</f>
        <v>0</v>
      </c>
      <c r="K190" s="184" t="s">
        <v>632</v>
      </c>
      <c r="L190" s="42"/>
      <c r="M190" s="189" t="s">
        <v>19</v>
      </c>
      <c r="N190" s="190" t="s">
        <v>43</v>
      </c>
      <c r="O190" s="67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3" t="s">
        <v>228</v>
      </c>
      <c r="AT190" s="193" t="s">
        <v>223</v>
      </c>
      <c r="AU190" s="193" t="s">
        <v>80</v>
      </c>
      <c r="AY190" s="20" t="s">
        <v>221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20" t="s">
        <v>80</v>
      </c>
      <c r="BK190" s="194">
        <f>ROUND(I190*H190,2)</f>
        <v>0</v>
      </c>
      <c r="BL190" s="20" t="s">
        <v>228</v>
      </c>
      <c r="BM190" s="193" t="s">
        <v>709</v>
      </c>
    </row>
    <row r="191" spans="1:65" s="2" customFormat="1">
      <c r="A191" s="37"/>
      <c r="B191" s="38"/>
      <c r="C191" s="39"/>
      <c r="D191" s="195" t="s">
        <v>230</v>
      </c>
      <c r="E191" s="39"/>
      <c r="F191" s="196" t="s">
        <v>2219</v>
      </c>
      <c r="G191" s="39"/>
      <c r="H191" s="39"/>
      <c r="I191" s="197"/>
      <c r="J191" s="39"/>
      <c r="K191" s="39"/>
      <c r="L191" s="42"/>
      <c r="M191" s="198"/>
      <c r="N191" s="199"/>
      <c r="O191" s="67"/>
      <c r="P191" s="67"/>
      <c r="Q191" s="67"/>
      <c r="R191" s="67"/>
      <c r="S191" s="67"/>
      <c r="T191" s="68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20" t="s">
        <v>230</v>
      </c>
      <c r="AU191" s="20" t="s">
        <v>80</v>
      </c>
    </row>
    <row r="192" spans="1:65" s="2" customFormat="1" ht="16.5" customHeight="1">
      <c r="A192" s="37"/>
      <c r="B192" s="38"/>
      <c r="C192" s="182" t="s">
        <v>159</v>
      </c>
      <c r="D192" s="182" t="s">
        <v>223</v>
      </c>
      <c r="E192" s="183" t="s">
        <v>2220</v>
      </c>
      <c r="F192" s="184" t="s">
        <v>2221</v>
      </c>
      <c r="G192" s="185" t="s">
        <v>2217</v>
      </c>
      <c r="H192" s="186">
        <v>2</v>
      </c>
      <c r="I192" s="187"/>
      <c r="J192" s="188">
        <f>ROUND(I192*H192,2)</f>
        <v>0</v>
      </c>
      <c r="K192" s="184" t="s">
        <v>632</v>
      </c>
      <c r="L192" s="42"/>
      <c r="M192" s="189" t="s">
        <v>19</v>
      </c>
      <c r="N192" s="190" t="s">
        <v>43</v>
      </c>
      <c r="O192" s="67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3" t="s">
        <v>228</v>
      </c>
      <c r="AT192" s="193" t="s">
        <v>223</v>
      </c>
      <c r="AU192" s="193" t="s">
        <v>80</v>
      </c>
      <c r="AY192" s="20" t="s">
        <v>221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20" t="s">
        <v>80</v>
      </c>
      <c r="BK192" s="194">
        <f>ROUND(I192*H192,2)</f>
        <v>0</v>
      </c>
      <c r="BL192" s="20" t="s">
        <v>228</v>
      </c>
      <c r="BM192" s="193" t="s">
        <v>725</v>
      </c>
    </row>
    <row r="193" spans="1:65" s="2" customFormat="1">
      <c r="A193" s="37"/>
      <c r="B193" s="38"/>
      <c r="C193" s="39"/>
      <c r="D193" s="195" t="s">
        <v>230</v>
      </c>
      <c r="E193" s="39"/>
      <c r="F193" s="196" t="s">
        <v>2221</v>
      </c>
      <c r="G193" s="39"/>
      <c r="H193" s="39"/>
      <c r="I193" s="197"/>
      <c r="J193" s="39"/>
      <c r="K193" s="39"/>
      <c r="L193" s="42"/>
      <c r="M193" s="198"/>
      <c r="N193" s="199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230</v>
      </c>
      <c r="AU193" s="20" t="s">
        <v>80</v>
      </c>
    </row>
    <row r="194" spans="1:65" s="2" customFormat="1" ht="16.5" customHeight="1">
      <c r="A194" s="37"/>
      <c r="B194" s="38"/>
      <c r="C194" s="182" t="s">
        <v>508</v>
      </c>
      <c r="D194" s="182" t="s">
        <v>223</v>
      </c>
      <c r="E194" s="183" t="s">
        <v>2222</v>
      </c>
      <c r="F194" s="184" t="s">
        <v>2223</v>
      </c>
      <c r="G194" s="185" t="s">
        <v>336</v>
      </c>
      <c r="H194" s="186">
        <v>5</v>
      </c>
      <c r="I194" s="187"/>
      <c r="J194" s="188">
        <f>ROUND(I194*H194,2)</f>
        <v>0</v>
      </c>
      <c r="K194" s="184" t="s">
        <v>632</v>
      </c>
      <c r="L194" s="42"/>
      <c r="M194" s="189" t="s">
        <v>19</v>
      </c>
      <c r="N194" s="190" t="s">
        <v>43</v>
      </c>
      <c r="O194" s="67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3" t="s">
        <v>228</v>
      </c>
      <c r="AT194" s="193" t="s">
        <v>223</v>
      </c>
      <c r="AU194" s="193" t="s">
        <v>80</v>
      </c>
      <c r="AY194" s="20" t="s">
        <v>221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20" t="s">
        <v>80</v>
      </c>
      <c r="BK194" s="194">
        <f>ROUND(I194*H194,2)</f>
        <v>0</v>
      </c>
      <c r="BL194" s="20" t="s">
        <v>228</v>
      </c>
      <c r="BM194" s="193" t="s">
        <v>735</v>
      </c>
    </row>
    <row r="195" spans="1:65" s="2" customFormat="1">
      <c r="A195" s="37"/>
      <c r="B195" s="38"/>
      <c r="C195" s="39"/>
      <c r="D195" s="195" t="s">
        <v>230</v>
      </c>
      <c r="E195" s="39"/>
      <c r="F195" s="196" t="s">
        <v>2223</v>
      </c>
      <c r="G195" s="39"/>
      <c r="H195" s="39"/>
      <c r="I195" s="197"/>
      <c r="J195" s="39"/>
      <c r="K195" s="39"/>
      <c r="L195" s="42"/>
      <c r="M195" s="198"/>
      <c r="N195" s="199"/>
      <c r="O195" s="67"/>
      <c r="P195" s="67"/>
      <c r="Q195" s="67"/>
      <c r="R195" s="67"/>
      <c r="S195" s="67"/>
      <c r="T195" s="68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20" t="s">
        <v>230</v>
      </c>
      <c r="AU195" s="20" t="s">
        <v>80</v>
      </c>
    </row>
    <row r="196" spans="1:65" s="2" customFormat="1" ht="16.5" customHeight="1">
      <c r="A196" s="37"/>
      <c r="B196" s="38"/>
      <c r="C196" s="182" t="s">
        <v>515</v>
      </c>
      <c r="D196" s="182" t="s">
        <v>223</v>
      </c>
      <c r="E196" s="183" t="s">
        <v>2224</v>
      </c>
      <c r="F196" s="184" t="s">
        <v>2225</v>
      </c>
      <c r="G196" s="185" t="s">
        <v>336</v>
      </c>
      <c r="H196" s="186">
        <v>5</v>
      </c>
      <c r="I196" s="187"/>
      <c r="J196" s="188">
        <f>ROUND(I196*H196,2)</f>
        <v>0</v>
      </c>
      <c r="K196" s="184" t="s">
        <v>632</v>
      </c>
      <c r="L196" s="42"/>
      <c r="M196" s="189" t="s">
        <v>19</v>
      </c>
      <c r="N196" s="190" t="s">
        <v>43</v>
      </c>
      <c r="O196" s="67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3" t="s">
        <v>228</v>
      </c>
      <c r="AT196" s="193" t="s">
        <v>223</v>
      </c>
      <c r="AU196" s="193" t="s">
        <v>80</v>
      </c>
      <c r="AY196" s="20" t="s">
        <v>221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20" t="s">
        <v>80</v>
      </c>
      <c r="BK196" s="194">
        <f>ROUND(I196*H196,2)</f>
        <v>0</v>
      </c>
      <c r="BL196" s="20" t="s">
        <v>228</v>
      </c>
      <c r="BM196" s="193" t="s">
        <v>751</v>
      </c>
    </row>
    <row r="197" spans="1:65" s="2" customFormat="1">
      <c r="A197" s="37"/>
      <c r="B197" s="38"/>
      <c r="C197" s="39"/>
      <c r="D197" s="195" t="s">
        <v>230</v>
      </c>
      <c r="E197" s="39"/>
      <c r="F197" s="196" t="s">
        <v>2225</v>
      </c>
      <c r="G197" s="39"/>
      <c r="H197" s="39"/>
      <c r="I197" s="197"/>
      <c r="J197" s="39"/>
      <c r="K197" s="39"/>
      <c r="L197" s="42"/>
      <c r="M197" s="198"/>
      <c r="N197" s="199"/>
      <c r="O197" s="67"/>
      <c r="P197" s="67"/>
      <c r="Q197" s="67"/>
      <c r="R197" s="67"/>
      <c r="S197" s="67"/>
      <c r="T197" s="68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20" t="s">
        <v>230</v>
      </c>
      <c r="AU197" s="20" t="s">
        <v>80</v>
      </c>
    </row>
    <row r="198" spans="1:65" s="2" customFormat="1" ht="24.2" customHeight="1">
      <c r="A198" s="37"/>
      <c r="B198" s="38"/>
      <c r="C198" s="182" t="s">
        <v>520</v>
      </c>
      <c r="D198" s="182" t="s">
        <v>223</v>
      </c>
      <c r="E198" s="183" t="s">
        <v>2226</v>
      </c>
      <c r="F198" s="184" t="s">
        <v>2227</v>
      </c>
      <c r="G198" s="185" t="s">
        <v>267</v>
      </c>
      <c r="H198" s="186">
        <v>0.189</v>
      </c>
      <c r="I198" s="187"/>
      <c r="J198" s="188">
        <f>ROUND(I198*H198,2)</f>
        <v>0</v>
      </c>
      <c r="K198" s="184" t="s">
        <v>632</v>
      </c>
      <c r="L198" s="42"/>
      <c r="M198" s="189" t="s">
        <v>19</v>
      </c>
      <c r="N198" s="190" t="s">
        <v>43</v>
      </c>
      <c r="O198" s="67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3" t="s">
        <v>228</v>
      </c>
      <c r="AT198" s="193" t="s">
        <v>223</v>
      </c>
      <c r="AU198" s="193" t="s">
        <v>80</v>
      </c>
      <c r="AY198" s="20" t="s">
        <v>221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20" t="s">
        <v>80</v>
      </c>
      <c r="BK198" s="194">
        <f>ROUND(I198*H198,2)</f>
        <v>0</v>
      </c>
      <c r="BL198" s="20" t="s">
        <v>228</v>
      </c>
      <c r="BM198" s="193" t="s">
        <v>770</v>
      </c>
    </row>
    <row r="199" spans="1:65" s="2" customFormat="1">
      <c r="A199" s="37"/>
      <c r="B199" s="38"/>
      <c r="C199" s="39"/>
      <c r="D199" s="195" t="s">
        <v>230</v>
      </c>
      <c r="E199" s="39"/>
      <c r="F199" s="196" t="s">
        <v>2227</v>
      </c>
      <c r="G199" s="39"/>
      <c r="H199" s="39"/>
      <c r="I199" s="197"/>
      <c r="J199" s="39"/>
      <c r="K199" s="39"/>
      <c r="L199" s="42"/>
      <c r="M199" s="198"/>
      <c r="N199" s="199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230</v>
      </c>
      <c r="AU199" s="20" t="s">
        <v>80</v>
      </c>
    </row>
    <row r="200" spans="1:65" s="2" customFormat="1" ht="58.5">
      <c r="A200" s="37"/>
      <c r="B200" s="38"/>
      <c r="C200" s="39"/>
      <c r="D200" s="195" t="s">
        <v>1665</v>
      </c>
      <c r="E200" s="39"/>
      <c r="F200" s="255" t="s">
        <v>2228</v>
      </c>
      <c r="G200" s="39"/>
      <c r="H200" s="39"/>
      <c r="I200" s="197"/>
      <c r="J200" s="39"/>
      <c r="K200" s="39"/>
      <c r="L200" s="42"/>
      <c r="M200" s="198"/>
      <c r="N200" s="199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1665</v>
      </c>
      <c r="AU200" s="20" t="s">
        <v>80</v>
      </c>
    </row>
    <row r="201" spans="1:65" s="12" customFormat="1" ht="25.9" customHeight="1">
      <c r="B201" s="166"/>
      <c r="C201" s="167"/>
      <c r="D201" s="168" t="s">
        <v>71</v>
      </c>
      <c r="E201" s="169" t="s">
        <v>125</v>
      </c>
      <c r="F201" s="169" t="s">
        <v>2229</v>
      </c>
      <c r="G201" s="167"/>
      <c r="H201" s="167"/>
      <c r="I201" s="170"/>
      <c r="J201" s="171">
        <f>BK201</f>
        <v>0</v>
      </c>
      <c r="K201" s="167"/>
      <c r="L201" s="172"/>
      <c r="M201" s="173"/>
      <c r="N201" s="174"/>
      <c r="O201" s="174"/>
      <c r="P201" s="175">
        <f>SUM(P202:P277)</f>
        <v>0</v>
      </c>
      <c r="Q201" s="174"/>
      <c r="R201" s="175">
        <f>SUM(R202:R277)</f>
        <v>0</v>
      </c>
      <c r="S201" s="174"/>
      <c r="T201" s="176">
        <f>SUM(T202:T277)</f>
        <v>0</v>
      </c>
      <c r="AR201" s="177" t="s">
        <v>80</v>
      </c>
      <c r="AT201" s="178" t="s">
        <v>71</v>
      </c>
      <c r="AU201" s="178" t="s">
        <v>72</v>
      </c>
      <c r="AY201" s="177" t="s">
        <v>221</v>
      </c>
      <c r="BK201" s="179">
        <f>SUM(BK202:BK277)</f>
        <v>0</v>
      </c>
    </row>
    <row r="202" spans="1:65" s="2" customFormat="1" ht="49.15" customHeight="1">
      <c r="A202" s="37"/>
      <c r="B202" s="38"/>
      <c r="C202" s="182" t="s">
        <v>527</v>
      </c>
      <c r="D202" s="182" t="s">
        <v>223</v>
      </c>
      <c r="E202" s="183" t="s">
        <v>2230</v>
      </c>
      <c r="F202" s="184" t="s">
        <v>2231</v>
      </c>
      <c r="G202" s="185" t="s">
        <v>336</v>
      </c>
      <c r="H202" s="186">
        <v>5</v>
      </c>
      <c r="I202" s="187"/>
      <c r="J202" s="188">
        <f>ROUND(I202*H202,2)</f>
        <v>0</v>
      </c>
      <c r="K202" s="184" t="s">
        <v>632</v>
      </c>
      <c r="L202" s="42"/>
      <c r="M202" s="189" t="s">
        <v>19</v>
      </c>
      <c r="N202" s="190" t="s">
        <v>43</v>
      </c>
      <c r="O202" s="67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3" t="s">
        <v>228</v>
      </c>
      <c r="AT202" s="193" t="s">
        <v>223</v>
      </c>
      <c r="AU202" s="193" t="s">
        <v>80</v>
      </c>
      <c r="AY202" s="20" t="s">
        <v>221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20" t="s">
        <v>80</v>
      </c>
      <c r="BK202" s="194">
        <f>ROUND(I202*H202,2)</f>
        <v>0</v>
      </c>
      <c r="BL202" s="20" t="s">
        <v>228</v>
      </c>
      <c r="BM202" s="193" t="s">
        <v>783</v>
      </c>
    </row>
    <row r="203" spans="1:65" s="2" customFormat="1" ht="29.25">
      <c r="A203" s="37"/>
      <c r="B203" s="38"/>
      <c r="C203" s="39"/>
      <c r="D203" s="195" t="s">
        <v>230</v>
      </c>
      <c r="E203" s="39"/>
      <c r="F203" s="196" t="s">
        <v>2231</v>
      </c>
      <c r="G203" s="39"/>
      <c r="H203" s="39"/>
      <c r="I203" s="197"/>
      <c r="J203" s="39"/>
      <c r="K203" s="39"/>
      <c r="L203" s="42"/>
      <c r="M203" s="198"/>
      <c r="N203" s="199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230</v>
      </c>
      <c r="AU203" s="20" t="s">
        <v>80</v>
      </c>
    </row>
    <row r="204" spans="1:65" s="2" customFormat="1" ht="29.25">
      <c r="A204" s="37"/>
      <c r="B204" s="38"/>
      <c r="C204" s="39"/>
      <c r="D204" s="195" t="s">
        <v>1665</v>
      </c>
      <c r="E204" s="39"/>
      <c r="F204" s="255" t="s">
        <v>2232</v>
      </c>
      <c r="G204" s="39"/>
      <c r="H204" s="39"/>
      <c r="I204" s="197"/>
      <c r="J204" s="39"/>
      <c r="K204" s="39"/>
      <c r="L204" s="42"/>
      <c r="M204" s="198"/>
      <c r="N204" s="199"/>
      <c r="O204" s="67"/>
      <c r="P204" s="67"/>
      <c r="Q204" s="67"/>
      <c r="R204" s="67"/>
      <c r="S204" s="67"/>
      <c r="T204" s="68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20" t="s">
        <v>1665</v>
      </c>
      <c r="AU204" s="20" t="s">
        <v>80</v>
      </c>
    </row>
    <row r="205" spans="1:65" s="2" customFormat="1" ht="37.9" customHeight="1">
      <c r="A205" s="37"/>
      <c r="B205" s="38"/>
      <c r="C205" s="182" t="s">
        <v>532</v>
      </c>
      <c r="D205" s="182" t="s">
        <v>223</v>
      </c>
      <c r="E205" s="183" t="s">
        <v>2233</v>
      </c>
      <c r="F205" s="184" t="s">
        <v>2234</v>
      </c>
      <c r="G205" s="185" t="s">
        <v>336</v>
      </c>
      <c r="H205" s="186">
        <v>6</v>
      </c>
      <c r="I205" s="187"/>
      <c r="J205" s="188">
        <f>ROUND(I205*H205,2)</f>
        <v>0</v>
      </c>
      <c r="K205" s="184" t="s">
        <v>632</v>
      </c>
      <c r="L205" s="42"/>
      <c r="M205" s="189" t="s">
        <v>19</v>
      </c>
      <c r="N205" s="190" t="s">
        <v>43</v>
      </c>
      <c r="O205" s="67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3" t="s">
        <v>228</v>
      </c>
      <c r="AT205" s="193" t="s">
        <v>223</v>
      </c>
      <c r="AU205" s="193" t="s">
        <v>80</v>
      </c>
      <c r="AY205" s="20" t="s">
        <v>221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20" t="s">
        <v>80</v>
      </c>
      <c r="BK205" s="194">
        <f>ROUND(I205*H205,2)</f>
        <v>0</v>
      </c>
      <c r="BL205" s="20" t="s">
        <v>228</v>
      </c>
      <c r="BM205" s="193" t="s">
        <v>793</v>
      </c>
    </row>
    <row r="206" spans="1:65" s="2" customFormat="1" ht="29.25">
      <c r="A206" s="37"/>
      <c r="B206" s="38"/>
      <c r="C206" s="39"/>
      <c r="D206" s="195" t="s">
        <v>230</v>
      </c>
      <c r="E206" s="39"/>
      <c r="F206" s="196" t="s">
        <v>2234</v>
      </c>
      <c r="G206" s="39"/>
      <c r="H206" s="39"/>
      <c r="I206" s="197"/>
      <c r="J206" s="39"/>
      <c r="K206" s="39"/>
      <c r="L206" s="42"/>
      <c r="M206" s="198"/>
      <c r="N206" s="199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230</v>
      </c>
      <c r="AU206" s="20" t="s">
        <v>80</v>
      </c>
    </row>
    <row r="207" spans="1:65" s="2" customFormat="1" ht="37.9" customHeight="1">
      <c r="A207" s="37"/>
      <c r="B207" s="38"/>
      <c r="C207" s="182" t="s">
        <v>539</v>
      </c>
      <c r="D207" s="182" t="s">
        <v>223</v>
      </c>
      <c r="E207" s="183" t="s">
        <v>2235</v>
      </c>
      <c r="F207" s="184" t="s">
        <v>2236</v>
      </c>
      <c r="G207" s="185" t="s">
        <v>2237</v>
      </c>
      <c r="H207" s="186">
        <v>1</v>
      </c>
      <c r="I207" s="187"/>
      <c r="J207" s="188">
        <f>ROUND(I207*H207,2)</f>
        <v>0</v>
      </c>
      <c r="K207" s="184" t="s">
        <v>632</v>
      </c>
      <c r="L207" s="42"/>
      <c r="M207" s="189" t="s">
        <v>19</v>
      </c>
      <c r="N207" s="190" t="s">
        <v>43</v>
      </c>
      <c r="O207" s="67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3" t="s">
        <v>228</v>
      </c>
      <c r="AT207" s="193" t="s">
        <v>223</v>
      </c>
      <c r="AU207" s="193" t="s">
        <v>80</v>
      </c>
      <c r="AY207" s="20" t="s">
        <v>221</v>
      </c>
      <c r="BE207" s="194">
        <f>IF(N207="základní",J207,0)</f>
        <v>0</v>
      </c>
      <c r="BF207" s="194">
        <f>IF(N207="snížená",J207,0)</f>
        <v>0</v>
      </c>
      <c r="BG207" s="194">
        <f>IF(N207="zákl. přenesená",J207,0)</f>
        <v>0</v>
      </c>
      <c r="BH207" s="194">
        <f>IF(N207="sníž. přenesená",J207,0)</f>
        <v>0</v>
      </c>
      <c r="BI207" s="194">
        <f>IF(N207="nulová",J207,0)</f>
        <v>0</v>
      </c>
      <c r="BJ207" s="20" t="s">
        <v>80</v>
      </c>
      <c r="BK207" s="194">
        <f>ROUND(I207*H207,2)</f>
        <v>0</v>
      </c>
      <c r="BL207" s="20" t="s">
        <v>228</v>
      </c>
      <c r="BM207" s="193" t="s">
        <v>804</v>
      </c>
    </row>
    <row r="208" spans="1:65" s="2" customFormat="1" ht="19.5">
      <c r="A208" s="37"/>
      <c r="B208" s="38"/>
      <c r="C208" s="39"/>
      <c r="D208" s="195" t="s">
        <v>230</v>
      </c>
      <c r="E208" s="39"/>
      <c r="F208" s="196" t="s">
        <v>2236</v>
      </c>
      <c r="G208" s="39"/>
      <c r="H208" s="39"/>
      <c r="I208" s="197"/>
      <c r="J208" s="39"/>
      <c r="K208" s="39"/>
      <c r="L208" s="42"/>
      <c r="M208" s="198"/>
      <c r="N208" s="199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230</v>
      </c>
      <c r="AU208" s="20" t="s">
        <v>80</v>
      </c>
    </row>
    <row r="209" spans="1:65" s="2" customFormat="1" ht="24.2" customHeight="1">
      <c r="A209" s="37"/>
      <c r="B209" s="38"/>
      <c r="C209" s="182" t="s">
        <v>544</v>
      </c>
      <c r="D209" s="182" t="s">
        <v>223</v>
      </c>
      <c r="E209" s="183" t="s">
        <v>2238</v>
      </c>
      <c r="F209" s="184" t="s">
        <v>2239</v>
      </c>
      <c r="G209" s="185" t="s">
        <v>2240</v>
      </c>
      <c r="H209" s="186">
        <v>1</v>
      </c>
      <c r="I209" s="187"/>
      <c r="J209" s="188">
        <f>ROUND(I209*H209,2)</f>
        <v>0</v>
      </c>
      <c r="K209" s="184" t="s">
        <v>632</v>
      </c>
      <c r="L209" s="42"/>
      <c r="M209" s="189" t="s">
        <v>19</v>
      </c>
      <c r="N209" s="190" t="s">
        <v>43</v>
      </c>
      <c r="O209" s="67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3" t="s">
        <v>228</v>
      </c>
      <c r="AT209" s="193" t="s">
        <v>223</v>
      </c>
      <c r="AU209" s="193" t="s">
        <v>80</v>
      </c>
      <c r="AY209" s="20" t="s">
        <v>221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20" t="s">
        <v>80</v>
      </c>
      <c r="BK209" s="194">
        <f>ROUND(I209*H209,2)</f>
        <v>0</v>
      </c>
      <c r="BL209" s="20" t="s">
        <v>228</v>
      </c>
      <c r="BM209" s="193" t="s">
        <v>813</v>
      </c>
    </row>
    <row r="210" spans="1:65" s="2" customFormat="1">
      <c r="A210" s="37"/>
      <c r="B210" s="38"/>
      <c r="C210" s="39"/>
      <c r="D210" s="195" t="s">
        <v>230</v>
      </c>
      <c r="E210" s="39"/>
      <c r="F210" s="196" t="s">
        <v>2239</v>
      </c>
      <c r="G210" s="39"/>
      <c r="H210" s="39"/>
      <c r="I210" s="197"/>
      <c r="J210" s="39"/>
      <c r="K210" s="39"/>
      <c r="L210" s="42"/>
      <c r="M210" s="198"/>
      <c r="N210" s="199"/>
      <c r="O210" s="67"/>
      <c r="P210" s="67"/>
      <c r="Q210" s="67"/>
      <c r="R210" s="67"/>
      <c r="S210" s="67"/>
      <c r="T210" s="68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20" t="s">
        <v>230</v>
      </c>
      <c r="AU210" s="20" t="s">
        <v>80</v>
      </c>
    </row>
    <row r="211" spans="1:65" s="2" customFormat="1" ht="24.2" customHeight="1">
      <c r="A211" s="37"/>
      <c r="B211" s="38"/>
      <c r="C211" s="182" t="s">
        <v>551</v>
      </c>
      <c r="D211" s="182" t="s">
        <v>223</v>
      </c>
      <c r="E211" s="183" t="s">
        <v>2241</v>
      </c>
      <c r="F211" s="184" t="s">
        <v>2242</v>
      </c>
      <c r="G211" s="185" t="s">
        <v>2237</v>
      </c>
      <c r="H211" s="186">
        <v>1</v>
      </c>
      <c r="I211" s="187"/>
      <c r="J211" s="188">
        <f>ROUND(I211*H211,2)</f>
        <v>0</v>
      </c>
      <c r="K211" s="184" t="s">
        <v>632</v>
      </c>
      <c r="L211" s="42"/>
      <c r="M211" s="189" t="s">
        <v>19</v>
      </c>
      <c r="N211" s="190" t="s">
        <v>43</v>
      </c>
      <c r="O211" s="67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3" t="s">
        <v>228</v>
      </c>
      <c r="AT211" s="193" t="s">
        <v>223</v>
      </c>
      <c r="AU211" s="193" t="s">
        <v>80</v>
      </c>
      <c r="AY211" s="20" t="s">
        <v>221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20" t="s">
        <v>80</v>
      </c>
      <c r="BK211" s="194">
        <f>ROUND(I211*H211,2)</f>
        <v>0</v>
      </c>
      <c r="BL211" s="20" t="s">
        <v>228</v>
      </c>
      <c r="BM211" s="193" t="s">
        <v>828</v>
      </c>
    </row>
    <row r="212" spans="1:65" s="2" customFormat="1">
      <c r="A212" s="37"/>
      <c r="B212" s="38"/>
      <c r="C212" s="39"/>
      <c r="D212" s="195" t="s">
        <v>230</v>
      </c>
      <c r="E212" s="39"/>
      <c r="F212" s="196" t="s">
        <v>2242</v>
      </c>
      <c r="G212" s="39"/>
      <c r="H212" s="39"/>
      <c r="I212" s="197"/>
      <c r="J212" s="39"/>
      <c r="K212" s="39"/>
      <c r="L212" s="42"/>
      <c r="M212" s="198"/>
      <c r="N212" s="199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230</v>
      </c>
      <c r="AU212" s="20" t="s">
        <v>80</v>
      </c>
    </row>
    <row r="213" spans="1:65" s="2" customFormat="1" ht="24.2" customHeight="1">
      <c r="A213" s="37"/>
      <c r="B213" s="38"/>
      <c r="C213" s="182" t="s">
        <v>557</v>
      </c>
      <c r="D213" s="182" t="s">
        <v>223</v>
      </c>
      <c r="E213" s="183" t="s">
        <v>2243</v>
      </c>
      <c r="F213" s="184" t="s">
        <v>2244</v>
      </c>
      <c r="G213" s="185" t="s">
        <v>2237</v>
      </c>
      <c r="H213" s="186">
        <v>1</v>
      </c>
      <c r="I213" s="187"/>
      <c r="J213" s="188">
        <f>ROUND(I213*H213,2)</f>
        <v>0</v>
      </c>
      <c r="K213" s="184" t="s">
        <v>632</v>
      </c>
      <c r="L213" s="42"/>
      <c r="M213" s="189" t="s">
        <v>19</v>
      </c>
      <c r="N213" s="190" t="s">
        <v>43</v>
      </c>
      <c r="O213" s="67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3" t="s">
        <v>228</v>
      </c>
      <c r="AT213" s="193" t="s">
        <v>223</v>
      </c>
      <c r="AU213" s="193" t="s">
        <v>80</v>
      </c>
      <c r="AY213" s="20" t="s">
        <v>221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20" t="s">
        <v>80</v>
      </c>
      <c r="BK213" s="194">
        <f>ROUND(I213*H213,2)</f>
        <v>0</v>
      </c>
      <c r="BL213" s="20" t="s">
        <v>228</v>
      </c>
      <c r="BM213" s="193" t="s">
        <v>842</v>
      </c>
    </row>
    <row r="214" spans="1:65" s="2" customFormat="1">
      <c r="A214" s="37"/>
      <c r="B214" s="38"/>
      <c r="C214" s="39"/>
      <c r="D214" s="195" t="s">
        <v>230</v>
      </c>
      <c r="E214" s="39"/>
      <c r="F214" s="196" t="s">
        <v>2244</v>
      </c>
      <c r="G214" s="39"/>
      <c r="H214" s="39"/>
      <c r="I214" s="197"/>
      <c r="J214" s="39"/>
      <c r="K214" s="39"/>
      <c r="L214" s="42"/>
      <c r="M214" s="198"/>
      <c r="N214" s="199"/>
      <c r="O214" s="67"/>
      <c r="P214" s="67"/>
      <c r="Q214" s="67"/>
      <c r="R214" s="67"/>
      <c r="S214" s="67"/>
      <c r="T214" s="68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20" t="s">
        <v>230</v>
      </c>
      <c r="AU214" s="20" t="s">
        <v>80</v>
      </c>
    </row>
    <row r="215" spans="1:65" s="2" customFormat="1" ht="16.5" customHeight="1">
      <c r="A215" s="37"/>
      <c r="B215" s="38"/>
      <c r="C215" s="182" t="s">
        <v>563</v>
      </c>
      <c r="D215" s="182" t="s">
        <v>223</v>
      </c>
      <c r="E215" s="183" t="s">
        <v>2245</v>
      </c>
      <c r="F215" s="184" t="s">
        <v>2246</v>
      </c>
      <c r="G215" s="185" t="s">
        <v>336</v>
      </c>
      <c r="H215" s="186">
        <v>6</v>
      </c>
      <c r="I215" s="187"/>
      <c r="J215" s="188">
        <f>ROUND(I215*H215,2)</f>
        <v>0</v>
      </c>
      <c r="K215" s="184" t="s">
        <v>632</v>
      </c>
      <c r="L215" s="42"/>
      <c r="M215" s="189" t="s">
        <v>19</v>
      </c>
      <c r="N215" s="190" t="s">
        <v>43</v>
      </c>
      <c r="O215" s="67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3" t="s">
        <v>228</v>
      </c>
      <c r="AT215" s="193" t="s">
        <v>223</v>
      </c>
      <c r="AU215" s="193" t="s">
        <v>80</v>
      </c>
      <c r="AY215" s="20" t="s">
        <v>221</v>
      </c>
      <c r="BE215" s="194">
        <f>IF(N215="základní",J215,0)</f>
        <v>0</v>
      </c>
      <c r="BF215" s="194">
        <f>IF(N215="snížená",J215,0)</f>
        <v>0</v>
      </c>
      <c r="BG215" s="194">
        <f>IF(N215="zákl. přenesená",J215,0)</f>
        <v>0</v>
      </c>
      <c r="BH215" s="194">
        <f>IF(N215="sníž. přenesená",J215,0)</f>
        <v>0</v>
      </c>
      <c r="BI215" s="194">
        <f>IF(N215="nulová",J215,0)</f>
        <v>0</v>
      </c>
      <c r="BJ215" s="20" t="s">
        <v>80</v>
      </c>
      <c r="BK215" s="194">
        <f>ROUND(I215*H215,2)</f>
        <v>0</v>
      </c>
      <c r="BL215" s="20" t="s">
        <v>228</v>
      </c>
      <c r="BM215" s="193" t="s">
        <v>855</v>
      </c>
    </row>
    <row r="216" spans="1:65" s="2" customFormat="1">
      <c r="A216" s="37"/>
      <c r="B216" s="38"/>
      <c r="C216" s="39"/>
      <c r="D216" s="195" t="s">
        <v>230</v>
      </c>
      <c r="E216" s="39"/>
      <c r="F216" s="196" t="s">
        <v>2246</v>
      </c>
      <c r="G216" s="39"/>
      <c r="H216" s="39"/>
      <c r="I216" s="197"/>
      <c r="J216" s="39"/>
      <c r="K216" s="39"/>
      <c r="L216" s="42"/>
      <c r="M216" s="198"/>
      <c r="N216" s="199"/>
      <c r="O216" s="67"/>
      <c r="P216" s="67"/>
      <c r="Q216" s="67"/>
      <c r="R216" s="67"/>
      <c r="S216" s="67"/>
      <c r="T216" s="68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20" t="s">
        <v>230</v>
      </c>
      <c r="AU216" s="20" t="s">
        <v>80</v>
      </c>
    </row>
    <row r="217" spans="1:65" s="2" customFormat="1" ht="29.25">
      <c r="A217" s="37"/>
      <c r="B217" s="38"/>
      <c r="C217" s="39"/>
      <c r="D217" s="195" t="s">
        <v>1665</v>
      </c>
      <c r="E217" s="39"/>
      <c r="F217" s="255" t="s">
        <v>2247</v>
      </c>
      <c r="G217" s="39"/>
      <c r="H217" s="39"/>
      <c r="I217" s="197"/>
      <c r="J217" s="39"/>
      <c r="K217" s="39"/>
      <c r="L217" s="42"/>
      <c r="M217" s="198"/>
      <c r="N217" s="199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1665</v>
      </c>
      <c r="AU217" s="20" t="s">
        <v>80</v>
      </c>
    </row>
    <row r="218" spans="1:65" s="2" customFormat="1" ht="37.9" customHeight="1">
      <c r="A218" s="37"/>
      <c r="B218" s="38"/>
      <c r="C218" s="182" t="s">
        <v>569</v>
      </c>
      <c r="D218" s="182" t="s">
        <v>223</v>
      </c>
      <c r="E218" s="183" t="s">
        <v>2248</v>
      </c>
      <c r="F218" s="184" t="s">
        <v>2249</v>
      </c>
      <c r="G218" s="185" t="s">
        <v>336</v>
      </c>
      <c r="H218" s="186">
        <v>1</v>
      </c>
      <c r="I218" s="187"/>
      <c r="J218" s="188">
        <f>ROUND(I218*H218,2)</f>
        <v>0</v>
      </c>
      <c r="K218" s="184" t="s">
        <v>632</v>
      </c>
      <c r="L218" s="42"/>
      <c r="M218" s="189" t="s">
        <v>19</v>
      </c>
      <c r="N218" s="190" t="s">
        <v>43</v>
      </c>
      <c r="O218" s="67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3" t="s">
        <v>228</v>
      </c>
      <c r="AT218" s="193" t="s">
        <v>223</v>
      </c>
      <c r="AU218" s="193" t="s">
        <v>80</v>
      </c>
      <c r="AY218" s="20" t="s">
        <v>221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20" t="s">
        <v>80</v>
      </c>
      <c r="BK218" s="194">
        <f>ROUND(I218*H218,2)</f>
        <v>0</v>
      </c>
      <c r="BL218" s="20" t="s">
        <v>228</v>
      </c>
      <c r="BM218" s="193" t="s">
        <v>865</v>
      </c>
    </row>
    <row r="219" spans="1:65" s="2" customFormat="1" ht="29.25">
      <c r="A219" s="37"/>
      <c r="B219" s="38"/>
      <c r="C219" s="39"/>
      <c r="D219" s="195" t="s">
        <v>230</v>
      </c>
      <c r="E219" s="39"/>
      <c r="F219" s="196" t="s">
        <v>2249</v>
      </c>
      <c r="G219" s="39"/>
      <c r="H219" s="39"/>
      <c r="I219" s="197"/>
      <c r="J219" s="39"/>
      <c r="K219" s="39"/>
      <c r="L219" s="42"/>
      <c r="M219" s="198"/>
      <c r="N219" s="199"/>
      <c r="O219" s="67"/>
      <c r="P219" s="67"/>
      <c r="Q219" s="67"/>
      <c r="R219" s="67"/>
      <c r="S219" s="67"/>
      <c r="T219" s="68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20" t="s">
        <v>230</v>
      </c>
      <c r="AU219" s="20" t="s">
        <v>80</v>
      </c>
    </row>
    <row r="220" spans="1:65" s="2" customFormat="1" ht="19.5">
      <c r="A220" s="37"/>
      <c r="B220" s="38"/>
      <c r="C220" s="39"/>
      <c r="D220" s="195" t="s">
        <v>1665</v>
      </c>
      <c r="E220" s="39"/>
      <c r="F220" s="255" t="s">
        <v>2250</v>
      </c>
      <c r="G220" s="39"/>
      <c r="H220" s="39"/>
      <c r="I220" s="197"/>
      <c r="J220" s="39"/>
      <c r="K220" s="39"/>
      <c r="L220" s="42"/>
      <c r="M220" s="198"/>
      <c r="N220" s="199"/>
      <c r="O220" s="67"/>
      <c r="P220" s="67"/>
      <c r="Q220" s="67"/>
      <c r="R220" s="67"/>
      <c r="S220" s="67"/>
      <c r="T220" s="68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20" t="s">
        <v>1665</v>
      </c>
      <c r="AU220" s="20" t="s">
        <v>80</v>
      </c>
    </row>
    <row r="221" spans="1:65" s="2" customFormat="1" ht="44.25" customHeight="1">
      <c r="A221" s="37"/>
      <c r="B221" s="38"/>
      <c r="C221" s="182" t="s">
        <v>575</v>
      </c>
      <c r="D221" s="182" t="s">
        <v>223</v>
      </c>
      <c r="E221" s="183" t="s">
        <v>2251</v>
      </c>
      <c r="F221" s="184" t="s">
        <v>2252</v>
      </c>
      <c r="G221" s="185" t="s">
        <v>336</v>
      </c>
      <c r="H221" s="186">
        <v>1</v>
      </c>
      <c r="I221" s="187"/>
      <c r="J221" s="188">
        <f>ROUND(I221*H221,2)</f>
        <v>0</v>
      </c>
      <c r="K221" s="184" t="s">
        <v>632</v>
      </c>
      <c r="L221" s="42"/>
      <c r="M221" s="189" t="s">
        <v>19</v>
      </c>
      <c r="N221" s="190" t="s">
        <v>43</v>
      </c>
      <c r="O221" s="67"/>
      <c r="P221" s="191">
        <f>O221*H221</f>
        <v>0</v>
      </c>
      <c r="Q221" s="191">
        <v>0</v>
      </c>
      <c r="R221" s="191">
        <f>Q221*H221</f>
        <v>0</v>
      </c>
      <c r="S221" s="191">
        <v>0</v>
      </c>
      <c r="T221" s="192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3" t="s">
        <v>228</v>
      </c>
      <c r="AT221" s="193" t="s">
        <v>223</v>
      </c>
      <c r="AU221" s="193" t="s">
        <v>80</v>
      </c>
      <c r="AY221" s="20" t="s">
        <v>221</v>
      </c>
      <c r="BE221" s="194">
        <f>IF(N221="základní",J221,0)</f>
        <v>0</v>
      </c>
      <c r="BF221" s="194">
        <f>IF(N221="snížená",J221,0)</f>
        <v>0</v>
      </c>
      <c r="BG221" s="194">
        <f>IF(N221="zákl. přenesená",J221,0)</f>
        <v>0</v>
      </c>
      <c r="BH221" s="194">
        <f>IF(N221="sníž. přenesená",J221,0)</f>
        <v>0</v>
      </c>
      <c r="BI221" s="194">
        <f>IF(N221="nulová",J221,0)</f>
        <v>0</v>
      </c>
      <c r="BJ221" s="20" t="s">
        <v>80</v>
      </c>
      <c r="BK221" s="194">
        <f>ROUND(I221*H221,2)</f>
        <v>0</v>
      </c>
      <c r="BL221" s="20" t="s">
        <v>228</v>
      </c>
      <c r="BM221" s="193" t="s">
        <v>653</v>
      </c>
    </row>
    <row r="222" spans="1:65" s="2" customFormat="1" ht="29.25">
      <c r="A222" s="37"/>
      <c r="B222" s="38"/>
      <c r="C222" s="39"/>
      <c r="D222" s="195" t="s">
        <v>230</v>
      </c>
      <c r="E222" s="39"/>
      <c r="F222" s="196" t="s">
        <v>2252</v>
      </c>
      <c r="G222" s="39"/>
      <c r="H222" s="39"/>
      <c r="I222" s="197"/>
      <c r="J222" s="39"/>
      <c r="K222" s="39"/>
      <c r="L222" s="42"/>
      <c r="M222" s="198"/>
      <c r="N222" s="199"/>
      <c r="O222" s="67"/>
      <c r="P222" s="67"/>
      <c r="Q222" s="67"/>
      <c r="R222" s="67"/>
      <c r="S222" s="67"/>
      <c r="T222" s="68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20" t="s">
        <v>230</v>
      </c>
      <c r="AU222" s="20" t="s">
        <v>80</v>
      </c>
    </row>
    <row r="223" spans="1:65" s="2" customFormat="1" ht="16.5" customHeight="1">
      <c r="A223" s="37"/>
      <c r="B223" s="38"/>
      <c r="C223" s="182" t="s">
        <v>581</v>
      </c>
      <c r="D223" s="182" t="s">
        <v>223</v>
      </c>
      <c r="E223" s="183" t="s">
        <v>2253</v>
      </c>
      <c r="F223" s="184" t="s">
        <v>2254</v>
      </c>
      <c r="G223" s="185" t="s">
        <v>336</v>
      </c>
      <c r="H223" s="186">
        <v>1</v>
      </c>
      <c r="I223" s="187"/>
      <c r="J223" s="188">
        <f>ROUND(I223*H223,2)</f>
        <v>0</v>
      </c>
      <c r="K223" s="184" t="s">
        <v>632</v>
      </c>
      <c r="L223" s="42"/>
      <c r="M223" s="189" t="s">
        <v>19</v>
      </c>
      <c r="N223" s="190" t="s">
        <v>43</v>
      </c>
      <c r="O223" s="67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3" t="s">
        <v>228</v>
      </c>
      <c r="AT223" s="193" t="s">
        <v>223</v>
      </c>
      <c r="AU223" s="193" t="s">
        <v>80</v>
      </c>
      <c r="AY223" s="20" t="s">
        <v>221</v>
      </c>
      <c r="BE223" s="194">
        <f>IF(N223="základní",J223,0)</f>
        <v>0</v>
      </c>
      <c r="BF223" s="194">
        <f>IF(N223="snížená",J223,0)</f>
        <v>0</v>
      </c>
      <c r="BG223" s="194">
        <f>IF(N223="zákl. přenesená",J223,0)</f>
        <v>0</v>
      </c>
      <c r="BH223" s="194">
        <f>IF(N223="sníž. přenesená",J223,0)</f>
        <v>0</v>
      </c>
      <c r="BI223" s="194">
        <f>IF(N223="nulová",J223,0)</f>
        <v>0</v>
      </c>
      <c r="BJ223" s="20" t="s">
        <v>80</v>
      </c>
      <c r="BK223" s="194">
        <f>ROUND(I223*H223,2)</f>
        <v>0</v>
      </c>
      <c r="BL223" s="20" t="s">
        <v>228</v>
      </c>
      <c r="BM223" s="193" t="s">
        <v>884</v>
      </c>
    </row>
    <row r="224" spans="1:65" s="2" customFormat="1">
      <c r="A224" s="37"/>
      <c r="B224" s="38"/>
      <c r="C224" s="39"/>
      <c r="D224" s="195" t="s">
        <v>230</v>
      </c>
      <c r="E224" s="39"/>
      <c r="F224" s="196" t="s">
        <v>2254</v>
      </c>
      <c r="G224" s="39"/>
      <c r="H224" s="39"/>
      <c r="I224" s="197"/>
      <c r="J224" s="39"/>
      <c r="K224" s="39"/>
      <c r="L224" s="42"/>
      <c r="M224" s="198"/>
      <c r="N224" s="199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230</v>
      </c>
      <c r="AU224" s="20" t="s">
        <v>80</v>
      </c>
    </row>
    <row r="225" spans="1:65" s="2" customFormat="1" ht="29.25">
      <c r="A225" s="37"/>
      <c r="B225" s="38"/>
      <c r="C225" s="39"/>
      <c r="D225" s="195" t="s">
        <v>1665</v>
      </c>
      <c r="E225" s="39"/>
      <c r="F225" s="255" t="s">
        <v>2255</v>
      </c>
      <c r="G225" s="39"/>
      <c r="H225" s="39"/>
      <c r="I225" s="197"/>
      <c r="J225" s="39"/>
      <c r="K225" s="39"/>
      <c r="L225" s="42"/>
      <c r="M225" s="198"/>
      <c r="N225" s="199"/>
      <c r="O225" s="67"/>
      <c r="P225" s="67"/>
      <c r="Q225" s="67"/>
      <c r="R225" s="67"/>
      <c r="S225" s="67"/>
      <c r="T225" s="68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20" t="s">
        <v>1665</v>
      </c>
      <c r="AU225" s="20" t="s">
        <v>80</v>
      </c>
    </row>
    <row r="226" spans="1:65" s="2" customFormat="1" ht="33" customHeight="1">
      <c r="A226" s="37"/>
      <c r="B226" s="38"/>
      <c r="C226" s="182" t="s">
        <v>585</v>
      </c>
      <c r="D226" s="182" t="s">
        <v>223</v>
      </c>
      <c r="E226" s="183" t="s">
        <v>2256</v>
      </c>
      <c r="F226" s="184" t="s">
        <v>2257</v>
      </c>
      <c r="G226" s="185" t="s">
        <v>336</v>
      </c>
      <c r="H226" s="186">
        <v>4</v>
      </c>
      <c r="I226" s="187"/>
      <c r="J226" s="188">
        <f>ROUND(I226*H226,2)</f>
        <v>0</v>
      </c>
      <c r="K226" s="184" t="s">
        <v>632</v>
      </c>
      <c r="L226" s="42"/>
      <c r="M226" s="189" t="s">
        <v>19</v>
      </c>
      <c r="N226" s="190" t="s">
        <v>43</v>
      </c>
      <c r="O226" s="67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3" t="s">
        <v>228</v>
      </c>
      <c r="AT226" s="193" t="s">
        <v>223</v>
      </c>
      <c r="AU226" s="193" t="s">
        <v>80</v>
      </c>
      <c r="AY226" s="20" t="s">
        <v>221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20" t="s">
        <v>80</v>
      </c>
      <c r="BK226" s="194">
        <f>ROUND(I226*H226,2)</f>
        <v>0</v>
      </c>
      <c r="BL226" s="20" t="s">
        <v>228</v>
      </c>
      <c r="BM226" s="193" t="s">
        <v>896</v>
      </c>
    </row>
    <row r="227" spans="1:65" s="2" customFormat="1" ht="19.5">
      <c r="A227" s="37"/>
      <c r="B227" s="38"/>
      <c r="C227" s="39"/>
      <c r="D227" s="195" t="s">
        <v>230</v>
      </c>
      <c r="E227" s="39"/>
      <c r="F227" s="196" t="s">
        <v>2257</v>
      </c>
      <c r="G227" s="39"/>
      <c r="H227" s="39"/>
      <c r="I227" s="197"/>
      <c r="J227" s="39"/>
      <c r="K227" s="39"/>
      <c r="L227" s="42"/>
      <c r="M227" s="198"/>
      <c r="N227" s="199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230</v>
      </c>
      <c r="AU227" s="20" t="s">
        <v>80</v>
      </c>
    </row>
    <row r="228" spans="1:65" s="2" customFormat="1" ht="19.5">
      <c r="A228" s="37"/>
      <c r="B228" s="38"/>
      <c r="C228" s="39"/>
      <c r="D228" s="195" t="s">
        <v>1665</v>
      </c>
      <c r="E228" s="39"/>
      <c r="F228" s="255" t="s">
        <v>2258</v>
      </c>
      <c r="G228" s="39"/>
      <c r="H228" s="39"/>
      <c r="I228" s="197"/>
      <c r="J228" s="39"/>
      <c r="K228" s="39"/>
      <c r="L228" s="42"/>
      <c r="M228" s="198"/>
      <c r="N228" s="199"/>
      <c r="O228" s="67"/>
      <c r="P228" s="67"/>
      <c r="Q228" s="67"/>
      <c r="R228" s="67"/>
      <c r="S228" s="67"/>
      <c r="T228" s="68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20" t="s">
        <v>1665</v>
      </c>
      <c r="AU228" s="20" t="s">
        <v>80</v>
      </c>
    </row>
    <row r="229" spans="1:65" s="2" customFormat="1" ht="24.2" customHeight="1">
      <c r="A229" s="37"/>
      <c r="B229" s="38"/>
      <c r="C229" s="182" t="s">
        <v>594</v>
      </c>
      <c r="D229" s="182" t="s">
        <v>223</v>
      </c>
      <c r="E229" s="183" t="s">
        <v>2259</v>
      </c>
      <c r="F229" s="184" t="s">
        <v>2260</v>
      </c>
      <c r="G229" s="185" t="s">
        <v>2237</v>
      </c>
      <c r="H229" s="186">
        <v>1</v>
      </c>
      <c r="I229" s="187"/>
      <c r="J229" s="188">
        <f>ROUND(I229*H229,2)</f>
        <v>0</v>
      </c>
      <c r="K229" s="184" t="s">
        <v>632</v>
      </c>
      <c r="L229" s="42"/>
      <c r="M229" s="189" t="s">
        <v>19</v>
      </c>
      <c r="N229" s="190" t="s">
        <v>43</v>
      </c>
      <c r="O229" s="67"/>
      <c r="P229" s="191">
        <f>O229*H229</f>
        <v>0</v>
      </c>
      <c r="Q229" s="191">
        <v>0</v>
      </c>
      <c r="R229" s="191">
        <f>Q229*H229</f>
        <v>0</v>
      </c>
      <c r="S229" s="191">
        <v>0</v>
      </c>
      <c r="T229" s="192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3" t="s">
        <v>228</v>
      </c>
      <c r="AT229" s="193" t="s">
        <v>223</v>
      </c>
      <c r="AU229" s="193" t="s">
        <v>80</v>
      </c>
      <c r="AY229" s="20" t="s">
        <v>221</v>
      </c>
      <c r="BE229" s="194">
        <f>IF(N229="základní",J229,0)</f>
        <v>0</v>
      </c>
      <c r="BF229" s="194">
        <f>IF(N229="snížená",J229,0)</f>
        <v>0</v>
      </c>
      <c r="BG229" s="194">
        <f>IF(N229="zákl. přenesená",J229,0)</f>
        <v>0</v>
      </c>
      <c r="BH229" s="194">
        <f>IF(N229="sníž. přenesená",J229,0)</f>
        <v>0</v>
      </c>
      <c r="BI229" s="194">
        <f>IF(N229="nulová",J229,0)</f>
        <v>0</v>
      </c>
      <c r="BJ229" s="20" t="s">
        <v>80</v>
      </c>
      <c r="BK229" s="194">
        <f>ROUND(I229*H229,2)</f>
        <v>0</v>
      </c>
      <c r="BL229" s="20" t="s">
        <v>228</v>
      </c>
      <c r="BM229" s="193" t="s">
        <v>909</v>
      </c>
    </row>
    <row r="230" spans="1:65" s="2" customFormat="1">
      <c r="A230" s="37"/>
      <c r="B230" s="38"/>
      <c r="C230" s="39"/>
      <c r="D230" s="195" t="s">
        <v>230</v>
      </c>
      <c r="E230" s="39"/>
      <c r="F230" s="196" t="s">
        <v>2260</v>
      </c>
      <c r="G230" s="39"/>
      <c r="H230" s="39"/>
      <c r="I230" s="197"/>
      <c r="J230" s="39"/>
      <c r="K230" s="39"/>
      <c r="L230" s="42"/>
      <c r="M230" s="198"/>
      <c r="N230" s="199"/>
      <c r="O230" s="67"/>
      <c r="P230" s="67"/>
      <c r="Q230" s="67"/>
      <c r="R230" s="67"/>
      <c r="S230" s="67"/>
      <c r="T230" s="68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20" t="s">
        <v>230</v>
      </c>
      <c r="AU230" s="20" t="s">
        <v>80</v>
      </c>
    </row>
    <row r="231" spans="1:65" s="2" customFormat="1" ht="24.2" customHeight="1">
      <c r="A231" s="37"/>
      <c r="B231" s="38"/>
      <c r="C231" s="182" t="s">
        <v>602</v>
      </c>
      <c r="D231" s="182" t="s">
        <v>223</v>
      </c>
      <c r="E231" s="183" t="s">
        <v>2261</v>
      </c>
      <c r="F231" s="184" t="s">
        <v>2262</v>
      </c>
      <c r="G231" s="185" t="s">
        <v>2237</v>
      </c>
      <c r="H231" s="186">
        <v>1</v>
      </c>
      <c r="I231" s="187"/>
      <c r="J231" s="188">
        <f>ROUND(I231*H231,2)</f>
        <v>0</v>
      </c>
      <c r="K231" s="184" t="s">
        <v>632</v>
      </c>
      <c r="L231" s="42"/>
      <c r="M231" s="189" t="s">
        <v>19</v>
      </c>
      <c r="N231" s="190" t="s">
        <v>43</v>
      </c>
      <c r="O231" s="67"/>
      <c r="P231" s="191">
        <f>O231*H231</f>
        <v>0</v>
      </c>
      <c r="Q231" s="191">
        <v>0</v>
      </c>
      <c r="R231" s="191">
        <f>Q231*H231</f>
        <v>0</v>
      </c>
      <c r="S231" s="191">
        <v>0</v>
      </c>
      <c r="T231" s="192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3" t="s">
        <v>228</v>
      </c>
      <c r="AT231" s="193" t="s">
        <v>223</v>
      </c>
      <c r="AU231" s="193" t="s">
        <v>80</v>
      </c>
      <c r="AY231" s="20" t="s">
        <v>221</v>
      </c>
      <c r="BE231" s="194">
        <f>IF(N231="základní",J231,0)</f>
        <v>0</v>
      </c>
      <c r="BF231" s="194">
        <f>IF(N231="snížená",J231,0)</f>
        <v>0</v>
      </c>
      <c r="BG231" s="194">
        <f>IF(N231="zákl. přenesená",J231,0)</f>
        <v>0</v>
      </c>
      <c r="BH231" s="194">
        <f>IF(N231="sníž. přenesená",J231,0)</f>
        <v>0</v>
      </c>
      <c r="BI231" s="194">
        <f>IF(N231="nulová",J231,0)</f>
        <v>0</v>
      </c>
      <c r="BJ231" s="20" t="s">
        <v>80</v>
      </c>
      <c r="BK231" s="194">
        <f>ROUND(I231*H231,2)</f>
        <v>0</v>
      </c>
      <c r="BL231" s="20" t="s">
        <v>228</v>
      </c>
      <c r="BM231" s="193" t="s">
        <v>923</v>
      </c>
    </row>
    <row r="232" spans="1:65" s="2" customFormat="1">
      <c r="A232" s="37"/>
      <c r="B232" s="38"/>
      <c r="C232" s="39"/>
      <c r="D232" s="195" t="s">
        <v>230</v>
      </c>
      <c r="E232" s="39"/>
      <c r="F232" s="196" t="s">
        <v>2262</v>
      </c>
      <c r="G232" s="39"/>
      <c r="H232" s="39"/>
      <c r="I232" s="197"/>
      <c r="J232" s="39"/>
      <c r="K232" s="39"/>
      <c r="L232" s="42"/>
      <c r="M232" s="198"/>
      <c r="N232" s="199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230</v>
      </c>
      <c r="AU232" s="20" t="s">
        <v>80</v>
      </c>
    </row>
    <row r="233" spans="1:65" s="2" customFormat="1" ht="24.2" customHeight="1">
      <c r="A233" s="37"/>
      <c r="B233" s="38"/>
      <c r="C233" s="182" t="s">
        <v>609</v>
      </c>
      <c r="D233" s="182" t="s">
        <v>223</v>
      </c>
      <c r="E233" s="183" t="s">
        <v>2263</v>
      </c>
      <c r="F233" s="184" t="s">
        <v>2264</v>
      </c>
      <c r="G233" s="185" t="s">
        <v>336</v>
      </c>
      <c r="H233" s="186">
        <v>6</v>
      </c>
      <c r="I233" s="187"/>
      <c r="J233" s="188">
        <f>ROUND(I233*H233,2)</f>
        <v>0</v>
      </c>
      <c r="K233" s="184" t="s">
        <v>632</v>
      </c>
      <c r="L233" s="42"/>
      <c r="M233" s="189" t="s">
        <v>19</v>
      </c>
      <c r="N233" s="190" t="s">
        <v>43</v>
      </c>
      <c r="O233" s="67"/>
      <c r="P233" s="191">
        <f>O233*H233</f>
        <v>0</v>
      </c>
      <c r="Q233" s="191">
        <v>0</v>
      </c>
      <c r="R233" s="191">
        <f>Q233*H233</f>
        <v>0</v>
      </c>
      <c r="S233" s="191">
        <v>0</v>
      </c>
      <c r="T233" s="192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3" t="s">
        <v>228</v>
      </c>
      <c r="AT233" s="193" t="s">
        <v>223</v>
      </c>
      <c r="AU233" s="193" t="s">
        <v>80</v>
      </c>
      <c r="AY233" s="20" t="s">
        <v>221</v>
      </c>
      <c r="BE233" s="194">
        <f>IF(N233="základní",J233,0)</f>
        <v>0</v>
      </c>
      <c r="BF233" s="194">
        <f>IF(N233="snížená",J233,0)</f>
        <v>0</v>
      </c>
      <c r="BG233" s="194">
        <f>IF(N233="zákl. přenesená",J233,0)</f>
        <v>0</v>
      </c>
      <c r="BH233" s="194">
        <f>IF(N233="sníž. přenesená",J233,0)</f>
        <v>0</v>
      </c>
      <c r="BI233" s="194">
        <f>IF(N233="nulová",J233,0)</f>
        <v>0</v>
      </c>
      <c r="BJ233" s="20" t="s">
        <v>80</v>
      </c>
      <c r="BK233" s="194">
        <f>ROUND(I233*H233,2)</f>
        <v>0</v>
      </c>
      <c r="BL233" s="20" t="s">
        <v>228</v>
      </c>
      <c r="BM233" s="193" t="s">
        <v>934</v>
      </c>
    </row>
    <row r="234" spans="1:65" s="2" customFormat="1" ht="19.5">
      <c r="A234" s="37"/>
      <c r="B234" s="38"/>
      <c r="C234" s="39"/>
      <c r="D234" s="195" t="s">
        <v>230</v>
      </c>
      <c r="E234" s="39"/>
      <c r="F234" s="196" t="s">
        <v>2264</v>
      </c>
      <c r="G234" s="39"/>
      <c r="H234" s="39"/>
      <c r="I234" s="197"/>
      <c r="J234" s="39"/>
      <c r="K234" s="39"/>
      <c r="L234" s="42"/>
      <c r="M234" s="198"/>
      <c r="N234" s="199"/>
      <c r="O234" s="67"/>
      <c r="P234" s="67"/>
      <c r="Q234" s="67"/>
      <c r="R234" s="67"/>
      <c r="S234" s="67"/>
      <c r="T234" s="68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20" t="s">
        <v>230</v>
      </c>
      <c r="AU234" s="20" t="s">
        <v>80</v>
      </c>
    </row>
    <row r="235" spans="1:65" s="2" customFormat="1" ht="49.15" customHeight="1">
      <c r="A235" s="37"/>
      <c r="B235" s="38"/>
      <c r="C235" s="182" t="s">
        <v>615</v>
      </c>
      <c r="D235" s="182" t="s">
        <v>223</v>
      </c>
      <c r="E235" s="183" t="s">
        <v>2265</v>
      </c>
      <c r="F235" s="184" t="s">
        <v>2266</v>
      </c>
      <c r="G235" s="185" t="s">
        <v>336</v>
      </c>
      <c r="H235" s="186">
        <v>1</v>
      </c>
      <c r="I235" s="187"/>
      <c r="J235" s="188">
        <f>ROUND(I235*H235,2)</f>
        <v>0</v>
      </c>
      <c r="K235" s="184" t="s">
        <v>632</v>
      </c>
      <c r="L235" s="42"/>
      <c r="M235" s="189" t="s">
        <v>19</v>
      </c>
      <c r="N235" s="190" t="s">
        <v>43</v>
      </c>
      <c r="O235" s="67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3" t="s">
        <v>228</v>
      </c>
      <c r="AT235" s="193" t="s">
        <v>223</v>
      </c>
      <c r="AU235" s="193" t="s">
        <v>80</v>
      </c>
      <c r="AY235" s="20" t="s">
        <v>221</v>
      </c>
      <c r="BE235" s="194">
        <f>IF(N235="základní",J235,0)</f>
        <v>0</v>
      </c>
      <c r="BF235" s="194">
        <f>IF(N235="snížená",J235,0)</f>
        <v>0</v>
      </c>
      <c r="BG235" s="194">
        <f>IF(N235="zákl. přenesená",J235,0)</f>
        <v>0</v>
      </c>
      <c r="BH235" s="194">
        <f>IF(N235="sníž. přenesená",J235,0)</f>
        <v>0</v>
      </c>
      <c r="BI235" s="194">
        <f>IF(N235="nulová",J235,0)</f>
        <v>0</v>
      </c>
      <c r="BJ235" s="20" t="s">
        <v>80</v>
      </c>
      <c r="BK235" s="194">
        <f>ROUND(I235*H235,2)</f>
        <v>0</v>
      </c>
      <c r="BL235" s="20" t="s">
        <v>228</v>
      </c>
      <c r="BM235" s="193" t="s">
        <v>948</v>
      </c>
    </row>
    <row r="236" spans="1:65" s="2" customFormat="1" ht="29.25">
      <c r="A236" s="37"/>
      <c r="B236" s="38"/>
      <c r="C236" s="39"/>
      <c r="D236" s="195" t="s">
        <v>230</v>
      </c>
      <c r="E236" s="39"/>
      <c r="F236" s="196" t="s">
        <v>2266</v>
      </c>
      <c r="G236" s="39"/>
      <c r="H236" s="39"/>
      <c r="I236" s="197"/>
      <c r="J236" s="39"/>
      <c r="K236" s="39"/>
      <c r="L236" s="42"/>
      <c r="M236" s="198"/>
      <c r="N236" s="199"/>
      <c r="O236" s="67"/>
      <c r="P236" s="67"/>
      <c r="Q236" s="67"/>
      <c r="R236" s="67"/>
      <c r="S236" s="67"/>
      <c r="T236" s="68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20" t="s">
        <v>230</v>
      </c>
      <c r="AU236" s="20" t="s">
        <v>80</v>
      </c>
    </row>
    <row r="237" spans="1:65" s="2" customFormat="1" ht="37.9" customHeight="1">
      <c r="A237" s="37"/>
      <c r="B237" s="38"/>
      <c r="C237" s="182" t="s">
        <v>622</v>
      </c>
      <c r="D237" s="182" t="s">
        <v>223</v>
      </c>
      <c r="E237" s="183" t="s">
        <v>2267</v>
      </c>
      <c r="F237" s="184" t="s">
        <v>2268</v>
      </c>
      <c r="G237" s="185" t="s">
        <v>336</v>
      </c>
      <c r="H237" s="186">
        <v>5</v>
      </c>
      <c r="I237" s="187"/>
      <c r="J237" s="188">
        <f>ROUND(I237*H237,2)</f>
        <v>0</v>
      </c>
      <c r="K237" s="184" t="s">
        <v>632</v>
      </c>
      <c r="L237" s="42"/>
      <c r="M237" s="189" t="s">
        <v>19</v>
      </c>
      <c r="N237" s="190" t="s">
        <v>43</v>
      </c>
      <c r="O237" s="67"/>
      <c r="P237" s="191">
        <f>O237*H237</f>
        <v>0</v>
      </c>
      <c r="Q237" s="191">
        <v>0</v>
      </c>
      <c r="R237" s="191">
        <f>Q237*H237</f>
        <v>0</v>
      </c>
      <c r="S237" s="191">
        <v>0</v>
      </c>
      <c r="T237" s="192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3" t="s">
        <v>228</v>
      </c>
      <c r="AT237" s="193" t="s">
        <v>223</v>
      </c>
      <c r="AU237" s="193" t="s">
        <v>80</v>
      </c>
      <c r="AY237" s="20" t="s">
        <v>221</v>
      </c>
      <c r="BE237" s="194">
        <f>IF(N237="základní",J237,0)</f>
        <v>0</v>
      </c>
      <c r="BF237" s="194">
        <f>IF(N237="snížená",J237,0)</f>
        <v>0</v>
      </c>
      <c r="BG237" s="194">
        <f>IF(N237="zákl. přenesená",J237,0)</f>
        <v>0</v>
      </c>
      <c r="BH237" s="194">
        <f>IF(N237="sníž. přenesená",J237,0)</f>
        <v>0</v>
      </c>
      <c r="BI237" s="194">
        <f>IF(N237="nulová",J237,0)</f>
        <v>0</v>
      </c>
      <c r="BJ237" s="20" t="s">
        <v>80</v>
      </c>
      <c r="BK237" s="194">
        <f>ROUND(I237*H237,2)</f>
        <v>0</v>
      </c>
      <c r="BL237" s="20" t="s">
        <v>228</v>
      </c>
      <c r="BM237" s="193" t="s">
        <v>958</v>
      </c>
    </row>
    <row r="238" spans="1:65" s="2" customFormat="1" ht="19.5">
      <c r="A238" s="37"/>
      <c r="B238" s="38"/>
      <c r="C238" s="39"/>
      <c r="D238" s="195" t="s">
        <v>230</v>
      </c>
      <c r="E238" s="39"/>
      <c r="F238" s="196" t="s">
        <v>2268</v>
      </c>
      <c r="G238" s="39"/>
      <c r="H238" s="39"/>
      <c r="I238" s="197"/>
      <c r="J238" s="39"/>
      <c r="K238" s="39"/>
      <c r="L238" s="42"/>
      <c r="M238" s="198"/>
      <c r="N238" s="199"/>
      <c r="O238" s="67"/>
      <c r="P238" s="67"/>
      <c r="Q238" s="67"/>
      <c r="R238" s="67"/>
      <c r="S238" s="67"/>
      <c r="T238" s="68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20" t="s">
        <v>230</v>
      </c>
      <c r="AU238" s="20" t="s">
        <v>80</v>
      </c>
    </row>
    <row r="239" spans="1:65" s="2" customFormat="1" ht="16.5" customHeight="1">
      <c r="A239" s="37"/>
      <c r="B239" s="38"/>
      <c r="C239" s="182" t="s">
        <v>629</v>
      </c>
      <c r="D239" s="182" t="s">
        <v>223</v>
      </c>
      <c r="E239" s="183" t="s">
        <v>2269</v>
      </c>
      <c r="F239" s="184" t="s">
        <v>2270</v>
      </c>
      <c r="G239" s="185" t="s">
        <v>336</v>
      </c>
      <c r="H239" s="186">
        <v>6</v>
      </c>
      <c r="I239" s="187"/>
      <c r="J239" s="188">
        <f>ROUND(I239*H239,2)</f>
        <v>0</v>
      </c>
      <c r="K239" s="184" t="s">
        <v>632</v>
      </c>
      <c r="L239" s="42"/>
      <c r="M239" s="189" t="s">
        <v>19</v>
      </c>
      <c r="N239" s="190" t="s">
        <v>43</v>
      </c>
      <c r="O239" s="67"/>
      <c r="P239" s="191">
        <f>O239*H239</f>
        <v>0</v>
      </c>
      <c r="Q239" s="191">
        <v>0</v>
      </c>
      <c r="R239" s="191">
        <f>Q239*H239</f>
        <v>0</v>
      </c>
      <c r="S239" s="191">
        <v>0</v>
      </c>
      <c r="T239" s="192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3" t="s">
        <v>228</v>
      </c>
      <c r="AT239" s="193" t="s">
        <v>223</v>
      </c>
      <c r="AU239" s="193" t="s">
        <v>80</v>
      </c>
      <c r="AY239" s="20" t="s">
        <v>221</v>
      </c>
      <c r="BE239" s="194">
        <f>IF(N239="základní",J239,0)</f>
        <v>0</v>
      </c>
      <c r="BF239" s="194">
        <f>IF(N239="snížená",J239,0)</f>
        <v>0</v>
      </c>
      <c r="BG239" s="194">
        <f>IF(N239="zákl. přenesená",J239,0)</f>
        <v>0</v>
      </c>
      <c r="BH239" s="194">
        <f>IF(N239="sníž. přenesená",J239,0)</f>
        <v>0</v>
      </c>
      <c r="BI239" s="194">
        <f>IF(N239="nulová",J239,0)</f>
        <v>0</v>
      </c>
      <c r="BJ239" s="20" t="s">
        <v>80</v>
      </c>
      <c r="BK239" s="194">
        <f>ROUND(I239*H239,2)</f>
        <v>0</v>
      </c>
      <c r="BL239" s="20" t="s">
        <v>228</v>
      </c>
      <c r="BM239" s="193" t="s">
        <v>967</v>
      </c>
    </row>
    <row r="240" spans="1:65" s="2" customFormat="1">
      <c r="A240" s="37"/>
      <c r="B240" s="38"/>
      <c r="C240" s="39"/>
      <c r="D240" s="195" t="s">
        <v>230</v>
      </c>
      <c r="E240" s="39"/>
      <c r="F240" s="196" t="s">
        <v>2270</v>
      </c>
      <c r="G240" s="39"/>
      <c r="H240" s="39"/>
      <c r="I240" s="197"/>
      <c r="J240" s="39"/>
      <c r="K240" s="39"/>
      <c r="L240" s="42"/>
      <c r="M240" s="198"/>
      <c r="N240" s="199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230</v>
      </c>
      <c r="AU240" s="20" t="s">
        <v>80</v>
      </c>
    </row>
    <row r="241" spans="1:65" s="2" customFormat="1" ht="29.25">
      <c r="A241" s="37"/>
      <c r="B241" s="38"/>
      <c r="C241" s="39"/>
      <c r="D241" s="195" t="s">
        <v>1665</v>
      </c>
      <c r="E241" s="39"/>
      <c r="F241" s="255" t="s">
        <v>2271</v>
      </c>
      <c r="G241" s="39"/>
      <c r="H241" s="39"/>
      <c r="I241" s="197"/>
      <c r="J241" s="39"/>
      <c r="K241" s="39"/>
      <c r="L241" s="42"/>
      <c r="M241" s="198"/>
      <c r="N241" s="199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1665</v>
      </c>
      <c r="AU241" s="20" t="s">
        <v>80</v>
      </c>
    </row>
    <row r="242" spans="1:65" s="2" customFormat="1" ht="37.9" customHeight="1">
      <c r="A242" s="37"/>
      <c r="B242" s="38"/>
      <c r="C242" s="182" t="s">
        <v>635</v>
      </c>
      <c r="D242" s="182" t="s">
        <v>223</v>
      </c>
      <c r="E242" s="183" t="s">
        <v>2272</v>
      </c>
      <c r="F242" s="184" t="s">
        <v>2273</v>
      </c>
      <c r="G242" s="185" t="s">
        <v>336</v>
      </c>
      <c r="H242" s="186">
        <v>2</v>
      </c>
      <c r="I242" s="187"/>
      <c r="J242" s="188">
        <f>ROUND(I242*H242,2)</f>
        <v>0</v>
      </c>
      <c r="K242" s="184" t="s">
        <v>632</v>
      </c>
      <c r="L242" s="42"/>
      <c r="M242" s="189" t="s">
        <v>19</v>
      </c>
      <c r="N242" s="190" t="s">
        <v>43</v>
      </c>
      <c r="O242" s="67"/>
      <c r="P242" s="191">
        <f>O242*H242</f>
        <v>0</v>
      </c>
      <c r="Q242" s="191">
        <v>0</v>
      </c>
      <c r="R242" s="191">
        <f>Q242*H242</f>
        <v>0</v>
      </c>
      <c r="S242" s="191">
        <v>0</v>
      </c>
      <c r="T242" s="192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3" t="s">
        <v>228</v>
      </c>
      <c r="AT242" s="193" t="s">
        <v>223</v>
      </c>
      <c r="AU242" s="193" t="s">
        <v>80</v>
      </c>
      <c r="AY242" s="20" t="s">
        <v>221</v>
      </c>
      <c r="BE242" s="194">
        <f>IF(N242="základní",J242,0)</f>
        <v>0</v>
      </c>
      <c r="BF242" s="194">
        <f>IF(N242="snížená",J242,0)</f>
        <v>0</v>
      </c>
      <c r="BG242" s="194">
        <f>IF(N242="zákl. přenesená",J242,0)</f>
        <v>0</v>
      </c>
      <c r="BH242" s="194">
        <f>IF(N242="sníž. přenesená",J242,0)</f>
        <v>0</v>
      </c>
      <c r="BI242" s="194">
        <f>IF(N242="nulová",J242,0)</f>
        <v>0</v>
      </c>
      <c r="BJ242" s="20" t="s">
        <v>80</v>
      </c>
      <c r="BK242" s="194">
        <f>ROUND(I242*H242,2)</f>
        <v>0</v>
      </c>
      <c r="BL242" s="20" t="s">
        <v>228</v>
      </c>
      <c r="BM242" s="193" t="s">
        <v>977</v>
      </c>
    </row>
    <row r="243" spans="1:65" s="2" customFormat="1" ht="19.5">
      <c r="A243" s="37"/>
      <c r="B243" s="38"/>
      <c r="C243" s="39"/>
      <c r="D243" s="195" t="s">
        <v>230</v>
      </c>
      <c r="E243" s="39"/>
      <c r="F243" s="196" t="s">
        <v>2273</v>
      </c>
      <c r="G243" s="39"/>
      <c r="H243" s="39"/>
      <c r="I243" s="197"/>
      <c r="J243" s="39"/>
      <c r="K243" s="39"/>
      <c r="L243" s="42"/>
      <c r="M243" s="198"/>
      <c r="N243" s="199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230</v>
      </c>
      <c r="AU243" s="20" t="s">
        <v>80</v>
      </c>
    </row>
    <row r="244" spans="1:65" s="2" customFormat="1" ht="33" customHeight="1">
      <c r="A244" s="37"/>
      <c r="B244" s="38"/>
      <c r="C244" s="182" t="s">
        <v>640</v>
      </c>
      <c r="D244" s="182" t="s">
        <v>223</v>
      </c>
      <c r="E244" s="183" t="s">
        <v>2274</v>
      </c>
      <c r="F244" s="184" t="s">
        <v>2275</v>
      </c>
      <c r="G244" s="185" t="s">
        <v>336</v>
      </c>
      <c r="H244" s="186">
        <v>2</v>
      </c>
      <c r="I244" s="187"/>
      <c r="J244" s="188">
        <f>ROUND(I244*H244,2)</f>
        <v>0</v>
      </c>
      <c r="K244" s="184" t="s">
        <v>632</v>
      </c>
      <c r="L244" s="42"/>
      <c r="M244" s="189" t="s">
        <v>19</v>
      </c>
      <c r="N244" s="190" t="s">
        <v>43</v>
      </c>
      <c r="O244" s="67"/>
      <c r="P244" s="191">
        <f>O244*H244</f>
        <v>0</v>
      </c>
      <c r="Q244" s="191">
        <v>0</v>
      </c>
      <c r="R244" s="191">
        <f>Q244*H244</f>
        <v>0</v>
      </c>
      <c r="S244" s="191">
        <v>0</v>
      </c>
      <c r="T244" s="192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3" t="s">
        <v>228</v>
      </c>
      <c r="AT244" s="193" t="s">
        <v>223</v>
      </c>
      <c r="AU244" s="193" t="s">
        <v>80</v>
      </c>
      <c r="AY244" s="20" t="s">
        <v>221</v>
      </c>
      <c r="BE244" s="194">
        <f>IF(N244="základní",J244,0)</f>
        <v>0</v>
      </c>
      <c r="BF244" s="194">
        <f>IF(N244="snížená",J244,0)</f>
        <v>0</v>
      </c>
      <c r="BG244" s="194">
        <f>IF(N244="zákl. přenesená",J244,0)</f>
        <v>0</v>
      </c>
      <c r="BH244" s="194">
        <f>IF(N244="sníž. přenesená",J244,0)</f>
        <v>0</v>
      </c>
      <c r="BI244" s="194">
        <f>IF(N244="nulová",J244,0)</f>
        <v>0</v>
      </c>
      <c r="BJ244" s="20" t="s">
        <v>80</v>
      </c>
      <c r="BK244" s="194">
        <f>ROUND(I244*H244,2)</f>
        <v>0</v>
      </c>
      <c r="BL244" s="20" t="s">
        <v>228</v>
      </c>
      <c r="BM244" s="193" t="s">
        <v>988</v>
      </c>
    </row>
    <row r="245" spans="1:65" s="2" customFormat="1" ht="19.5">
      <c r="A245" s="37"/>
      <c r="B245" s="38"/>
      <c r="C245" s="39"/>
      <c r="D245" s="195" t="s">
        <v>230</v>
      </c>
      <c r="E245" s="39"/>
      <c r="F245" s="196" t="s">
        <v>2275</v>
      </c>
      <c r="G245" s="39"/>
      <c r="H245" s="39"/>
      <c r="I245" s="197"/>
      <c r="J245" s="39"/>
      <c r="K245" s="39"/>
      <c r="L245" s="42"/>
      <c r="M245" s="198"/>
      <c r="N245" s="199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230</v>
      </c>
      <c r="AU245" s="20" t="s">
        <v>80</v>
      </c>
    </row>
    <row r="246" spans="1:65" s="2" customFormat="1" ht="37.9" customHeight="1">
      <c r="A246" s="37"/>
      <c r="B246" s="38"/>
      <c r="C246" s="182" t="s">
        <v>646</v>
      </c>
      <c r="D246" s="182" t="s">
        <v>223</v>
      </c>
      <c r="E246" s="183" t="s">
        <v>2276</v>
      </c>
      <c r="F246" s="184" t="s">
        <v>2277</v>
      </c>
      <c r="G246" s="185" t="s">
        <v>336</v>
      </c>
      <c r="H246" s="186">
        <v>2</v>
      </c>
      <c r="I246" s="187"/>
      <c r="J246" s="188">
        <f>ROUND(I246*H246,2)</f>
        <v>0</v>
      </c>
      <c r="K246" s="184" t="s">
        <v>632</v>
      </c>
      <c r="L246" s="42"/>
      <c r="M246" s="189" t="s">
        <v>19</v>
      </c>
      <c r="N246" s="190" t="s">
        <v>43</v>
      </c>
      <c r="O246" s="67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3" t="s">
        <v>228</v>
      </c>
      <c r="AT246" s="193" t="s">
        <v>223</v>
      </c>
      <c r="AU246" s="193" t="s">
        <v>80</v>
      </c>
      <c r="AY246" s="20" t="s">
        <v>221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20" t="s">
        <v>80</v>
      </c>
      <c r="BK246" s="194">
        <f>ROUND(I246*H246,2)</f>
        <v>0</v>
      </c>
      <c r="BL246" s="20" t="s">
        <v>228</v>
      </c>
      <c r="BM246" s="193" t="s">
        <v>1002</v>
      </c>
    </row>
    <row r="247" spans="1:65" s="2" customFormat="1" ht="19.5">
      <c r="A247" s="37"/>
      <c r="B247" s="38"/>
      <c r="C247" s="39"/>
      <c r="D247" s="195" t="s">
        <v>230</v>
      </c>
      <c r="E247" s="39"/>
      <c r="F247" s="196" t="s">
        <v>2278</v>
      </c>
      <c r="G247" s="39"/>
      <c r="H247" s="39"/>
      <c r="I247" s="197"/>
      <c r="J247" s="39"/>
      <c r="K247" s="39"/>
      <c r="L247" s="42"/>
      <c r="M247" s="198"/>
      <c r="N247" s="199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230</v>
      </c>
      <c r="AU247" s="20" t="s">
        <v>80</v>
      </c>
    </row>
    <row r="248" spans="1:65" s="2" customFormat="1" ht="44.25" customHeight="1">
      <c r="A248" s="37"/>
      <c r="B248" s="38"/>
      <c r="C248" s="182" t="s">
        <v>655</v>
      </c>
      <c r="D248" s="182" t="s">
        <v>223</v>
      </c>
      <c r="E248" s="183" t="s">
        <v>2279</v>
      </c>
      <c r="F248" s="184" t="s">
        <v>2280</v>
      </c>
      <c r="G248" s="185" t="s">
        <v>336</v>
      </c>
      <c r="H248" s="186">
        <v>4</v>
      </c>
      <c r="I248" s="187"/>
      <c r="J248" s="188">
        <f>ROUND(I248*H248,2)</f>
        <v>0</v>
      </c>
      <c r="K248" s="184" t="s">
        <v>632</v>
      </c>
      <c r="L248" s="42"/>
      <c r="M248" s="189" t="s">
        <v>19</v>
      </c>
      <c r="N248" s="190" t="s">
        <v>43</v>
      </c>
      <c r="O248" s="67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3" t="s">
        <v>228</v>
      </c>
      <c r="AT248" s="193" t="s">
        <v>223</v>
      </c>
      <c r="AU248" s="193" t="s">
        <v>80</v>
      </c>
      <c r="AY248" s="20" t="s">
        <v>221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20" t="s">
        <v>80</v>
      </c>
      <c r="BK248" s="194">
        <f>ROUND(I248*H248,2)</f>
        <v>0</v>
      </c>
      <c r="BL248" s="20" t="s">
        <v>228</v>
      </c>
      <c r="BM248" s="193" t="s">
        <v>1015</v>
      </c>
    </row>
    <row r="249" spans="1:65" s="2" customFormat="1" ht="29.25">
      <c r="A249" s="37"/>
      <c r="B249" s="38"/>
      <c r="C249" s="39"/>
      <c r="D249" s="195" t="s">
        <v>230</v>
      </c>
      <c r="E249" s="39"/>
      <c r="F249" s="196" t="s">
        <v>2280</v>
      </c>
      <c r="G249" s="39"/>
      <c r="H249" s="39"/>
      <c r="I249" s="197"/>
      <c r="J249" s="39"/>
      <c r="K249" s="39"/>
      <c r="L249" s="42"/>
      <c r="M249" s="198"/>
      <c r="N249" s="199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230</v>
      </c>
      <c r="AU249" s="20" t="s">
        <v>80</v>
      </c>
    </row>
    <row r="250" spans="1:65" s="2" customFormat="1" ht="16.5" customHeight="1">
      <c r="A250" s="37"/>
      <c r="B250" s="38"/>
      <c r="C250" s="182" t="s">
        <v>662</v>
      </c>
      <c r="D250" s="182" t="s">
        <v>223</v>
      </c>
      <c r="E250" s="183" t="s">
        <v>2281</v>
      </c>
      <c r="F250" s="184" t="s">
        <v>2282</v>
      </c>
      <c r="G250" s="185" t="s">
        <v>336</v>
      </c>
      <c r="H250" s="186">
        <v>4</v>
      </c>
      <c r="I250" s="187"/>
      <c r="J250" s="188">
        <f>ROUND(I250*H250,2)</f>
        <v>0</v>
      </c>
      <c r="K250" s="184" t="s">
        <v>632</v>
      </c>
      <c r="L250" s="42"/>
      <c r="M250" s="189" t="s">
        <v>19</v>
      </c>
      <c r="N250" s="190" t="s">
        <v>43</v>
      </c>
      <c r="O250" s="67"/>
      <c r="P250" s="191">
        <f>O250*H250</f>
        <v>0</v>
      </c>
      <c r="Q250" s="191">
        <v>0</v>
      </c>
      <c r="R250" s="191">
        <f>Q250*H250</f>
        <v>0</v>
      </c>
      <c r="S250" s="191">
        <v>0</v>
      </c>
      <c r="T250" s="192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3" t="s">
        <v>228</v>
      </c>
      <c r="AT250" s="193" t="s">
        <v>223</v>
      </c>
      <c r="AU250" s="193" t="s">
        <v>80</v>
      </c>
      <c r="AY250" s="20" t="s">
        <v>221</v>
      </c>
      <c r="BE250" s="194">
        <f>IF(N250="základní",J250,0)</f>
        <v>0</v>
      </c>
      <c r="BF250" s="194">
        <f>IF(N250="snížená",J250,0)</f>
        <v>0</v>
      </c>
      <c r="BG250" s="194">
        <f>IF(N250="zákl. přenesená",J250,0)</f>
        <v>0</v>
      </c>
      <c r="BH250" s="194">
        <f>IF(N250="sníž. přenesená",J250,0)</f>
        <v>0</v>
      </c>
      <c r="BI250" s="194">
        <f>IF(N250="nulová",J250,0)</f>
        <v>0</v>
      </c>
      <c r="BJ250" s="20" t="s">
        <v>80</v>
      </c>
      <c r="BK250" s="194">
        <f>ROUND(I250*H250,2)</f>
        <v>0</v>
      </c>
      <c r="BL250" s="20" t="s">
        <v>228</v>
      </c>
      <c r="BM250" s="193" t="s">
        <v>165</v>
      </c>
    </row>
    <row r="251" spans="1:65" s="2" customFormat="1">
      <c r="A251" s="37"/>
      <c r="B251" s="38"/>
      <c r="C251" s="39"/>
      <c r="D251" s="195" t="s">
        <v>230</v>
      </c>
      <c r="E251" s="39"/>
      <c r="F251" s="196" t="s">
        <v>2282</v>
      </c>
      <c r="G251" s="39"/>
      <c r="H251" s="39"/>
      <c r="I251" s="197"/>
      <c r="J251" s="39"/>
      <c r="K251" s="39"/>
      <c r="L251" s="42"/>
      <c r="M251" s="198"/>
      <c r="N251" s="199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230</v>
      </c>
      <c r="AU251" s="20" t="s">
        <v>80</v>
      </c>
    </row>
    <row r="252" spans="1:65" s="2" customFormat="1" ht="29.25">
      <c r="A252" s="37"/>
      <c r="B252" s="38"/>
      <c r="C252" s="39"/>
      <c r="D252" s="195" t="s">
        <v>1665</v>
      </c>
      <c r="E252" s="39"/>
      <c r="F252" s="255" t="s">
        <v>2271</v>
      </c>
      <c r="G252" s="39"/>
      <c r="H252" s="39"/>
      <c r="I252" s="197"/>
      <c r="J252" s="39"/>
      <c r="K252" s="39"/>
      <c r="L252" s="42"/>
      <c r="M252" s="198"/>
      <c r="N252" s="199"/>
      <c r="O252" s="67"/>
      <c r="P252" s="67"/>
      <c r="Q252" s="67"/>
      <c r="R252" s="67"/>
      <c r="S252" s="67"/>
      <c r="T252" s="68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20" t="s">
        <v>1665</v>
      </c>
      <c r="AU252" s="20" t="s">
        <v>80</v>
      </c>
    </row>
    <row r="253" spans="1:65" s="2" customFormat="1" ht="37.9" customHeight="1">
      <c r="A253" s="37"/>
      <c r="B253" s="38"/>
      <c r="C253" s="182" t="s">
        <v>404</v>
      </c>
      <c r="D253" s="182" t="s">
        <v>223</v>
      </c>
      <c r="E253" s="183" t="s">
        <v>2283</v>
      </c>
      <c r="F253" s="184" t="s">
        <v>2284</v>
      </c>
      <c r="G253" s="185" t="s">
        <v>336</v>
      </c>
      <c r="H253" s="186">
        <v>2</v>
      </c>
      <c r="I253" s="187"/>
      <c r="J253" s="188">
        <f>ROUND(I253*H253,2)</f>
        <v>0</v>
      </c>
      <c r="K253" s="184" t="s">
        <v>632</v>
      </c>
      <c r="L253" s="42"/>
      <c r="M253" s="189" t="s">
        <v>19</v>
      </c>
      <c r="N253" s="190" t="s">
        <v>43</v>
      </c>
      <c r="O253" s="67"/>
      <c r="P253" s="191">
        <f>O253*H253</f>
        <v>0</v>
      </c>
      <c r="Q253" s="191">
        <v>0</v>
      </c>
      <c r="R253" s="191">
        <f>Q253*H253</f>
        <v>0</v>
      </c>
      <c r="S253" s="191">
        <v>0</v>
      </c>
      <c r="T253" s="192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3" t="s">
        <v>228</v>
      </c>
      <c r="AT253" s="193" t="s">
        <v>223</v>
      </c>
      <c r="AU253" s="193" t="s">
        <v>80</v>
      </c>
      <c r="AY253" s="20" t="s">
        <v>221</v>
      </c>
      <c r="BE253" s="194">
        <f>IF(N253="základní",J253,0)</f>
        <v>0</v>
      </c>
      <c r="BF253" s="194">
        <f>IF(N253="snížená",J253,0)</f>
        <v>0</v>
      </c>
      <c r="BG253" s="194">
        <f>IF(N253="zákl. přenesená",J253,0)</f>
        <v>0</v>
      </c>
      <c r="BH253" s="194">
        <f>IF(N253="sníž. přenesená",J253,0)</f>
        <v>0</v>
      </c>
      <c r="BI253" s="194">
        <f>IF(N253="nulová",J253,0)</f>
        <v>0</v>
      </c>
      <c r="BJ253" s="20" t="s">
        <v>80</v>
      </c>
      <c r="BK253" s="194">
        <f>ROUND(I253*H253,2)</f>
        <v>0</v>
      </c>
      <c r="BL253" s="20" t="s">
        <v>228</v>
      </c>
      <c r="BM253" s="193" t="s">
        <v>1039</v>
      </c>
    </row>
    <row r="254" spans="1:65" s="2" customFormat="1" ht="19.5">
      <c r="A254" s="37"/>
      <c r="B254" s="38"/>
      <c r="C254" s="39"/>
      <c r="D254" s="195" t="s">
        <v>230</v>
      </c>
      <c r="E254" s="39"/>
      <c r="F254" s="196" t="s">
        <v>2284</v>
      </c>
      <c r="G254" s="39"/>
      <c r="H254" s="39"/>
      <c r="I254" s="197"/>
      <c r="J254" s="39"/>
      <c r="K254" s="39"/>
      <c r="L254" s="42"/>
      <c r="M254" s="198"/>
      <c r="N254" s="199"/>
      <c r="O254" s="67"/>
      <c r="P254" s="67"/>
      <c r="Q254" s="67"/>
      <c r="R254" s="67"/>
      <c r="S254" s="67"/>
      <c r="T254" s="68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20" t="s">
        <v>230</v>
      </c>
      <c r="AU254" s="20" t="s">
        <v>80</v>
      </c>
    </row>
    <row r="255" spans="1:65" s="2" customFormat="1" ht="21.75" customHeight="1">
      <c r="A255" s="37"/>
      <c r="B255" s="38"/>
      <c r="C255" s="182" t="s">
        <v>452</v>
      </c>
      <c r="D255" s="182" t="s">
        <v>223</v>
      </c>
      <c r="E255" s="183" t="s">
        <v>2285</v>
      </c>
      <c r="F255" s="184" t="s">
        <v>2286</v>
      </c>
      <c r="G255" s="185" t="s">
        <v>336</v>
      </c>
      <c r="H255" s="186">
        <v>2</v>
      </c>
      <c r="I255" s="187"/>
      <c r="J255" s="188">
        <f>ROUND(I255*H255,2)</f>
        <v>0</v>
      </c>
      <c r="K255" s="184" t="s">
        <v>632</v>
      </c>
      <c r="L255" s="42"/>
      <c r="M255" s="189" t="s">
        <v>19</v>
      </c>
      <c r="N255" s="190" t="s">
        <v>43</v>
      </c>
      <c r="O255" s="67"/>
      <c r="P255" s="191">
        <f>O255*H255</f>
        <v>0</v>
      </c>
      <c r="Q255" s="191">
        <v>0</v>
      </c>
      <c r="R255" s="191">
        <f>Q255*H255</f>
        <v>0</v>
      </c>
      <c r="S255" s="191">
        <v>0</v>
      </c>
      <c r="T255" s="192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3" t="s">
        <v>228</v>
      </c>
      <c r="AT255" s="193" t="s">
        <v>223</v>
      </c>
      <c r="AU255" s="193" t="s">
        <v>80</v>
      </c>
      <c r="AY255" s="20" t="s">
        <v>221</v>
      </c>
      <c r="BE255" s="194">
        <f>IF(N255="základní",J255,0)</f>
        <v>0</v>
      </c>
      <c r="BF255" s="194">
        <f>IF(N255="snížená",J255,0)</f>
        <v>0</v>
      </c>
      <c r="BG255" s="194">
        <f>IF(N255="zákl. přenesená",J255,0)</f>
        <v>0</v>
      </c>
      <c r="BH255" s="194">
        <f>IF(N255="sníž. přenesená",J255,0)</f>
        <v>0</v>
      </c>
      <c r="BI255" s="194">
        <f>IF(N255="nulová",J255,0)</f>
        <v>0</v>
      </c>
      <c r="BJ255" s="20" t="s">
        <v>80</v>
      </c>
      <c r="BK255" s="194">
        <f>ROUND(I255*H255,2)</f>
        <v>0</v>
      </c>
      <c r="BL255" s="20" t="s">
        <v>228</v>
      </c>
      <c r="BM255" s="193" t="s">
        <v>1051</v>
      </c>
    </row>
    <row r="256" spans="1:65" s="2" customFormat="1">
      <c r="A256" s="37"/>
      <c r="B256" s="38"/>
      <c r="C256" s="39"/>
      <c r="D256" s="195" t="s">
        <v>230</v>
      </c>
      <c r="E256" s="39"/>
      <c r="F256" s="196" t="s">
        <v>2286</v>
      </c>
      <c r="G256" s="39"/>
      <c r="H256" s="39"/>
      <c r="I256" s="197"/>
      <c r="J256" s="39"/>
      <c r="K256" s="39"/>
      <c r="L256" s="42"/>
      <c r="M256" s="198"/>
      <c r="N256" s="199"/>
      <c r="O256" s="67"/>
      <c r="P256" s="67"/>
      <c r="Q256" s="67"/>
      <c r="R256" s="67"/>
      <c r="S256" s="67"/>
      <c r="T256" s="68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20" t="s">
        <v>230</v>
      </c>
      <c r="AU256" s="20" t="s">
        <v>80</v>
      </c>
    </row>
    <row r="257" spans="1:65" s="2" customFormat="1" ht="21.75" customHeight="1">
      <c r="A257" s="37"/>
      <c r="B257" s="38"/>
      <c r="C257" s="182" t="s">
        <v>592</v>
      </c>
      <c r="D257" s="182" t="s">
        <v>223</v>
      </c>
      <c r="E257" s="183" t="s">
        <v>2287</v>
      </c>
      <c r="F257" s="184" t="s">
        <v>2288</v>
      </c>
      <c r="G257" s="185" t="s">
        <v>336</v>
      </c>
      <c r="H257" s="186">
        <v>1</v>
      </c>
      <c r="I257" s="187"/>
      <c r="J257" s="188">
        <f>ROUND(I257*H257,2)</f>
        <v>0</v>
      </c>
      <c r="K257" s="184" t="s">
        <v>632</v>
      </c>
      <c r="L257" s="42"/>
      <c r="M257" s="189" t="s">
        <v>19</v>
      </c>
      <c r="N257" s="190" t="s">
        <v>43</v>
      </c>
      <c r="O257" s="67"/>
      <c r="P257" s="191">
        <f>O257*H257</f>
        <v>0</v>
      </c>
      <c r="Q257" s="191">
        <v>0</v>
      </c>
      <c r="R257" s="191">
        <f>Q257*H257</f>
        <v>0</v>
      </c>
      <c r="S257" s="191">
        <v>0</v>
      </c>
      <c r="T257" s="192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3" t="s">
        <v>228</v>
      </c>
      <c r="AT257" s="193" t="s">
        <v>223</v>
      </c>
      <c r="AU257" s="193" t="s">
        <v>80</v>
      </c>
      <c r="AY257" s="20" t="s">
        <v>221</v>
      </c>
      <c r="BE257" s="194">
        <f>IF(N257="základní",J257,0)</f>
        <v>0</v>
      </c>
      <c r="BF257" s="194">
        <f>IF(N257="snížená",J257,0)</f>
        <v>0</v>
      </c>
      <c r="BG257" s="194">
        <f>IF(N257="zákl. přenesená",J257,0)</f>
        <v>0</v>
      </c>
      <c r="BH257" s="194">
        <f>IF(N257="sníž. přenesená",J257,0)</f>
        <v>0</v>
      </c>
      <c r="BI257" s="194">
        <f>IF(N257="nulová",J257,0)</f>
        <v>0</v>
      </c>
      <c r="BJ257" s="20" t="s">
        <v>80</v>
      </c>
      <c r="BK257" s="194">
        <f>ROUND(I257*H257,2)</f>
        <v>0</v>
      </c>
      <c r="BL257" s="20" t="s">
        <v>228</v>
      </c>
      <c r="BM257" s="193" t="s">
        <v>1063</v>
      </c>
    </row>
    <row r="258" spans="1:65" s="2" customFormat="1">
      <c r="A258" s="37"/>
      <c r="B258" s="38"/>
      <c r="C258" s="39"/>
      <c r="D258" s="195" t="s">
        <v>230</v>
      </c>
      <c r="E258" s="39"/>
      <c r="F258" s="196" t="s">
        <v>2288</v>
      </c>
      <c r="G258" s="39"/>
      <c r="H258" s="39"/>
      <c r="I258" s="197"/>
      <c r="J258" s="39"/>
      <c r="K258" s="39"/>
      <c r="L258" s="42"/>
      <c r="M258" s="198"/>
      <c r="N258" s="199"/>
      <c r="O258" s="67"/>
      <c r="P258" s="67"/>
      <c r="Q258" s="67"/>
      <c r="R258" s="67"/>
      <c r="S258" s="67"/>
      <c r="T258" s="68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20" t="s">
        <v>230</v>
      </c>
      <c r="AU258" s="20" t="s">
        <v>80</v>
      </c>
    </row>
    <row r="259" spans="1:65" s="2" customFormat="1" ht="55.5" customHeight="1">
      <c r="A259" s="37"/>
      <c r="B259" s="38"/>
      <c r="C259" s="182" t="s">
        <v>684</v>
      </c>
      <c r="D259" s="182" t="s">
        <v>223</v>
      </c>
      <c r="E259" s="183" t="s">
        <v>2289</v>
      </c>
      <c r="F259" s="184" t="s">
        <v>2290</v>
      </c>
      <c r="G259" s="185" t="s">
        <v>336</v>
      </c>
      <c r="H259" s="186">
        <v>2</v>
      </c>
      <c r="I259" s="187"/>
      <c r="J259" s="188">
        <f>ROUND(I259*H259,2)</f>
        <v>0</v>
      </c>
      <c r="K259" s="184" t="s">
        <v>632</v>
      </c>
      <c r="L259" s="42"/>
      <c r="M259" s="189" t="s">
        <v>19</v>
      </c>
      <c r="N259" s="190" t="s">
        <v>43</v>
      </c>
      <c r="O259" s="67"/>
      <c r="P259" s="191">
        <f>O259*H259</f>
        <v>0</v>
      </c>
      <c r="Q259" s="191">
        <v>0</v>
      </c>
      <c r="R259" s="191">
        <f>Q259*H259</f>
        <v>0</v>
      </c>
      <c r="S259" s="191">
        <v>0</v>
      </c>
      <c r="T259" s="192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3" t="s">
        <v>228</v>
      </c>
      <c r="AT259" s="193" t="s">
        <v>223</v>
      </c>
      <c r="AU259" s="193" t="s">
        <v>80</v>
      </c>
      <c r="AY259" s="20" t="s">
        <v>221</v>
      </c>
      <c r="BE259" s="194">
        <f>IF(N259="základní",J259,0)</f>
        <v>0</v>
      </c>
      <c r="BF259" s="194">
        <f>IF(N259="snížená",J259,0)</f>
        <v>0</v>
      </c>
      <c r="BG259" s="194">
        <f>IF(N259="zákl. přenesená",J259,0)</f>
        <v>0</v>
      </c>
      <c r="BH259" s="194">
        <f>IF(N259="sníž. přenesená",J259,0)</f>
        <v>0</v>
      </c>
      <c r="BI259" s="194">
        <f>IF(N259="nulová",J259,0)</f>
        <v>0</v>
      </c>
      <c r="BJ259" s="20" t="s">
        <v>80</v>
      </c>
      <c r="BK259" s="194">
        <f>ROUND(I259*H259,2)</f>
        <v>0</v>
      </c>
      <c r="BL259" s="20" t="s">
        <v>228</v>
      </c>
      <c r="BM259" s="193" t="s">
        <v>1073</v>
      </c>
    </row>
    <row r="260" spans="1:65" s="2" customFormat="1" ht="39">
      <c r="A260" s="37"/>
      <c r="B260" s="38"/>
      <c r="C260" s="39"/>
      <c r="D260" s="195" t="s">
        <v>230</v>
      </c>
      <c r="E260" s="39"/>
      <c r="F260" s="196" t="s">
        <v>2290</v>
      </c>
      <c r="G260" s="39"/>
      <c r="H260" s="39"/>
      <c r="I260" s="197"/>
      <c r="J260" s="39"/>
      <c r="K260" s="39"/>
      <c r="L260" s="42"/>
      <c r="M260" s="198"/>
      <c r="N260" s="199"/>
      <c r="O260" s="67"/>
      <c r="P260" s="67"/>
      <c r="Q260" s="67"/>
      <c r="R260" s="67"/>
      <c r="S260" s="67"/>
      <c r="T260" s="68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20" t="s">
        <v>230</v>
      </c>
      <c r="AU260" s="20" t="s">
        <v>80</v>
      </c>
    </row>
    <row r="261" spans="1:65" s="2" customFormat="1" ht="16.5" customHeight="1">
      <c r="A261" s="37"/>
      <c r="B261" s="38"/>
      <c r="C261" s="182" t="s">
        <v>690</v>
      </c>
      <c r="D261" s="182" t="s">
        <v>223</v>
      </c>
      <c r="E261" s="183" t="s">
        <v>2291</v>
      </c>
      <c r="F261" s="184" t="s">
        <v>2292</v>
      </c>
      <c r="G261" s="185" t="s">
        <v>336</v>
      </c>
      <c r="H261" s="186">
        <v>2</v>
      </c>
      <c r="I261" s="187"/>
      <c r="J261" s="188">
        <f>ROUND(I261*H261,2)</f>
        <v>0</v>
      </c>
      <c r="K261" s="184" t="s">
        <v>632</v>
      </c>
      <c r="L261" s="42"/>
      <c r="M261" s="189" t="s">
        <v>19</v>
      </c>
      <c r="N261" s="190" t="s">
        <v>43</v>
      </c>
      <c r="O261" s="67"/>
      <c r="P261" s="191">
        <f>O261*H261</f>
        <v>0</v>
      </c>
      <c r="Q261" s="191">
        <v>0</v>
      </c>
      <c r="R261" s="191">
        <f>Q261*H261</f>
        <v>0</v>
      </c>
      <c r="S261" s="191">
        <v>0</v>
      </c>
      <c r="T261" s="192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3" t="s">
        <v>228</v>
      </c>
      <c r="AT261" s="193" t="s">
        <v>223</v>
      </c>
      <c r="AU261" s="193" t="s">
        <v>80</v>
      </c>
      <c r="AY261" s="20" t="s">
        <v>221</v>
      </c>
      <c r="BE261" s="194">
        <f>IF(N261="základní",J261,0)</f>
        <v>0</v>
      </c>
      <c r="BF261" s="194">
        <f>IF(N261="snížená",J261,0)</f>
        <v>0</v>
      </c>
      <c r="BG261" s="194">
        <f>IF(N261="zákl. přenesená",J261,0)</f>
        <v>0</v>
      </c>
      <c r="BH261" s="194">
        <f>IF(N261="sníž. přenesená",J261,0)</f>
        <v>0</v>
      </c>
      <c r="BI261" s="194">
        <f>IF(N261="nulová",J261,0)</f>
        <v>0</v>
      </c>
      <c r="BJ261" s="20" t="s">
        <v>80</v>
      </c>
      <c r="BK261" s="194">
        <f>ROUND(I261*H261,2)</f>
        <v>0</v>
      </c>
      <c r="BL261" s="20" t="s">
        <v>228</v>
      </c>
      <c r="BM261" s="193" t="s">
        <v>1085</v>
      </c>
    </row>
    <row r="262" spans="1:65" s="2" customFormat="1">
      <c r="A262" s="37"/>
      <c r="B262" s="38"/>
      <c r="C262" s="39"/>
      <c r="D262" s="195" t="s">
        <v>230</v>
      </c>
      <c r="E262" s="39"/>
      <c r="F262" s="196" t="s">
        <v>2292</v>
      </c>
      <c r="G262" s="39"/>
      <c r="H262" s="39"/>
      <c r="I262" s="197"/>
      <c r="J262" s="39"/>
      <c r="K262" s="39"/>
      <c r="L262" s="42"/>
      <c r="M262" s="198"/>
      <c r="N262" s="199"/>
      <c r="O262" s="67"/>
      <c r="P262" s="67"/>
      <c r="Q262" s="67"/>
      <c r="R262" s="67"/>
      <c r="S262" s="67"/>
      <c r="T262" s="68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20" t="s">
        <v>230</v>
      </c>
      <c r="AU262" s="20" t="s">
        <v>80</v>
      </c>
    </row>
    <row r="263" spans="1:65" s="2" customFormat="1" ht="29.25">
      <c r="A263" s="37"/>
      <c r="B263" s="38"/>
      <c r="C263" s="39"/>
      <c r="D263" s="195" t="s">
        <v>1665</v>
      </c>
      <c r="E263" s="39"/>
      <c r="F263" s="255" t="s">
        <v>2293</v>
      </c>
      <c r="G263" s="39"/>
      <c r="H263" s="39"/>
      <c r="I263" s="197"/>
      <c r="J263" s="39"/>
      <c r="K263" s="39"/>
      <c r="L263" s="42"/>
      <c r="M263" s="198"/>
      <c r="N263" s="199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1665</v>
      </c>
      <c r="AU263" s="20" t="s">
        <v>80</v>
      </c>
    </row>
    <row r="264" spans="1:65" s="2" customFormat="1" ht="16.5" customHeight="1">
      <c r="A264" s="37"/>
      <c r="B264" s="38"/>
      <c r="C264" s="182" t="s">
        <v>697</v>
      </c>
      <c r="D264" s="182" t="s">
        <v>223</v>
      </c>
      <c r="E264" s="183" t="s">
        <v>2294</v>
      </c>
      <c r="F264" s="184" t="s">
        <v>2295</v>
      </c>
      <c r="G264" s="185" t="s">
        <v>336</v>
      </c>
      <c r="H264" s="186">
        <v>3</v>
      </c>
      <c r="I264" s="187"/>
      <c r="J264" s="188">
        <f>ROUND(I264*H264,2)</f>
        <v>0</v>
      </c>
      <c r="K264" s="184" t="s">
        <v>632</v>
      </c>
      <c r="L264" s="42"/>
      <c r="M264" s="189" t="s">
        <v>19</v>
      </c>
      <c r="N264" s="190" t="s">
        <v>43</v>
      </c>
      <c r="O264" s="67"/>
      <c r="P264" s="191">
        <f>O264*H264</f>
        <v>0</v>
      </c>
      <c r="Q264" s="191">
        <v>0</v>
      </c>
      <c r="R264" s="191">
        <f>Q264*H264</f>
        <v>0</v>
      </c>
      <c r="S264" s="191">
        <v>0</v>
      </c>
      <c r="T264" s="192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3" t="s">
        <v>228</v>
      </c>
      <c r="AT264" s="193" t="s">
        <v>223</v>
      </c>
      <c r="AU264" s="193" t="s">
        <v>80</v>
      </c>
      <c r="AY264" s="20" t="s">
        <v>221</v>
      </c>
      <c r="BE264" s="194">
        <f>IF(N264="základní",J264,0)</f>
        <v>0</v>
      </c>
      <c r="BF264" s="194">
        <f>IF(N264="snížená",J264,0)</f>
        <v>0</v>
      </c>
      <c r="BG264" s="194">
        <f>IF(N264="zákl. přenesená",J264,0)</f>
        <v>0</v>
      </c>
      <c r="BH264" s="194">
        <f>IF(N264="sníž. přenesená",J264,0)</f>
        <v>0</v>
      </c>
      <c r="BI264" s="194">
        <f>IF(N264="nulová",J264,0)</f>
        <v>0</v>
      </c>
      <c r="BJ264" s="20" t="s">
        <v>80</v>
      </c>
      <c r="BK264" s="194">
        <f>ROUND(I264*H264,2)</f>
        <v>0</v>
      </c>
      <c r="BL264" s="20" t="s">
        <v>228</v>
      </c>
      <c r="BM264" s="193" t="s">
        <v>1099</v>
      </c>
    </row>
    <row r="265" spans="1:65" s="2" customFormat="1">
      <c r="A265" s="37"/>
      <c r="B265" s="38"/>
      <c r="C265" s="39"/>
      <c r="D265" s="195" t="s">
        <v>230</v>
      </c>
      <c r="E265" s="39"/>
      <c r="F265" s="196" t="s">
        <v>2295</v>
      </c>
      <c r="G265" s="39"/>
      <c r="H265" s="39"/>
      <c r="I265" s="197"/>
      <c r="J265" s="39"/>
      <c r="K265" s="39"/>
      <c r="L265" s="42"/>
      <c r="M265" s="198"/>
      <c r="N265" s="199"/>
      <c r="O265" s="67"/>
      <c r="P265" s="67"/>
      <c r="Q265" s="67"/>
      <c r="R265" s="67"/>
      <c r="S265" s="67"/>
      <c r="T265" s="6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20" t="s">
        <v>230</v>
      </c>
      <c r="AU265" s="20" t="s">
        <v>80</v>
      </c>
    </row>
    <row r="266" spans="1:65" s="2" customFormat="1" ht="19.5">
      <c r="A266" s="37"/>
      <c r="B266" s="38"/>
      <c r="C266" s="39"/>
      <c r="D266" s="195" t="s">
        <v>1665</v>
      </c>
      <c r="E266" s="39"/>
      <c r="F266" s="255" t="s">
        <v>2296</v>
      </c>
      <c r="G266" s="39"/>
      <c r="H266" s="39"/>
      <c r="I266" s="197"/>
      <c r="J266" s="39"/>
      <c r="K266" s="39"/>
      <c r="L266" s="42"/>
      <c r="M266" s="198"/>
      <c r="N266" s="199"/>
      <c r="O266" s="67"/>
      <c r="P266" s="67"/>
      <c r="Q266" s="67"/>
      <c r="R266" s="67"/>
      <c r="S266" s="67"/>
      <c r="T266" s="68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20" t="s">
        <v>1665</v>
      </c>
      <c r="AU266" s="20" t="s">
        <v>80</v>
      </c>
    </row>
    <row r="267" spans="1:65" s="2" customFormat="1" ht="16.5" customHeight="1">
      <c r="A267" s="37"/>
      <c r="B267" s="38"/>
      <c r="C267" s="182" t="s">
        <v>703</v>
      </c>
      <c r="D267" s="182" t="s">
        <v>223</v>
      </c>
      <c r="E267" s="183" t="s">
        <v>2297</v>
      </c>
      <c r="F267" s="184" t="s">
        <v>2298</v>
      </c>
      <c r="G267" s="185" t="s">
        <v>336</v>
      </c>
      <c r="H267" s="186">
        <v>2</v>
      </c>
      <c r="I267" s="187"/>
      <c r="J267" s="188">
        <f>ROUND(I267*H267,2)</f>
        <v>0</v>
      </c>
      <c r="K267" s="184" t="s">
        <v>632</v>
      </c>
      <c r="L267" s="42"/>
      <c r="M267" s="189" t="s">
        <v>19</v>
      </c>
      <c r="N267" s="190" t="s">
        <v>43</v>
      </c>
      <c r="O267" s="67"/>
      <c r="P267" s="191">
        <f>O267*H267</f>
        <v>0</v>
      </c>
      <c r="Q267" s="191">
        <v>0</v>
      </c>
      <c r="R267" s="191">
        <f>Q267*H267</f>
        <v>0</v>
      </c>
      <c r="S267" s="191">
        <v>0</v>
      </c>
      <c r="T267" s="192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3" t="s">
        <v>228</v>
      </c>
      <c r="AT267" s="193" t="s">
        <v>223</v>
      </c>
      <c r="AU267" s="193" t="s">
        <v>80</v>
      </c>
      <c r="AY267" s="20" t="s">
        <v>221</v>
      </c>
      <c r="BE267" s="194">
        <f>IF(N267="základní",J267,0)</f>
        <v>0</v>
      </c>
      <c r="BF267" s="194">
        <f>IF(N267="snížená",J267,0)</f>
        <v>0</v>
      </c>
      <c r="BG267" s="194">
        <f>IF(N267="zákl. přenesená",J267,0)</f>
        <v>0</v>
      </c>
      <c r="BH267" s="194">
        <f>IF(N267="sníž. přenesená",J267,0)</f>
        <v>0</v>
      </c>
      <c r="BI267" s="194">
        <f>IF(N267="nulová",J267,0)</f>
        <v>0</v>
      </c>
      <c r="BJ267" s="20" t="s">
        <v>80</v>
      </c>
      <c r="BK267" s="194">
        <f>ROUND(I267*H267,2)</f>
        <v>0</v>
      </c>
      <c r="BL267" s="20" t="s">
        <v>228</v>
      </c>
      <c r="BM267" s="193" t="s">
        <v>1111</v>
      </c>
    </row>
    <row r="268" spans="1:65" s="2" customFormat="1">
      <c r="A268" s="37"/>
      <c r="B268" s="38"/>
      <c r="C268" s="39"/>
      <c r="D268" s="195" t="s">
        <v>230</v>
      </c>
      <c r="E268" s="39"/>
      <c r="F268" s="196" t="s">
        <v>2298</v>
      </c>
      <c r="G268" s="39"/>
      <c r="H268" s="39"/>
      <c r="I268" s="197"/>
      <c r="J268" s="39"/>
      <c r="K268" s="39"/>
      <c r="L268" s="42"/>
      <c r="M268" s="198"/>
      <c r="N268" s="199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20" t="s">
        <v>230</v>
      </c>
      <c r="AU268" s="20" t="s">
        <v>80</v>
      </c>
    </row>
    <row r="269" spans="1:65" s="2" customFormat="1" ht="55.5" customHeight="1">
      <c r="A269" s="37"/>
      <c r="B269" s="38"/>
      <c r="C269" s="182" t="s">
        <v>709</v>
      </c>
      <c r="D269" s="182" t="s">
        <v>223</v>
      </c>
      <c r="E269" s="183" t="s">
        <v>2299</v>
      </c>
      <c r="F269" s="184" t="s">
        <v>2300</v>
      </c>
      <c r="G269" s="185" t="s">
        <v>336</v>
      </c>
      <c r="H269" s="186">
        <v>3</v>
      </c>
      <c r="I269" s="187"/>
      <c r="J269" s="188">
        <f>ROUND(I269*H269,2)</f>
        <v>0</v>
      </c>
      <c r="K269" s="184" t="s">
        <v>632</v>
      </c>
      <c r="L269" s="42"/>
      <c r="M269" s="189" t="s">
        <v>19</v>
      </c>
      <c r="N269" s="190" t="s">
        <v>43</v>
      </c>
      <c r="O269" s="67"/>
      <c r="P269" s="191">
        <f>O269*H269</f>
        <v>0</v>
      </c>
      <c r="Q269" s="191">
        <v>0</v>
      </c>
      <c r="R269" s="191">
        <f>Q269*H269</f>
        <v>0</v>
      </c>
      <c r="S269" s="191">
        <v>0</v>
      </c>
      <c r="T269" s="192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3" t="s">
        <v>228</v>
      </c>
      <c r="AT269" s="193" t="s">
        <v>223</v>
      </c>
      <c r="AU269" s="193" t="s">
        <v>80</v>
      </c>
      <c r="AY269" s="20" t="s">
        <v>221</v>
      </c>
      <c r="BE269" s="194">
        <f>IF(N269="základní",J269,0)</f>
        <v>0</v>
      </c>
      <c r="BF269" s="194">
        <f>IF(N269="snížená",J269,0)</f>
        <v>0</v>
      </c>
      <c r="BG269" s="194">
        <f>IF(N269="zákl. přenesená",J269,0)</f>
        <v>0</v>
      </c>
      <c r="BH269" s="194">
        <f>IF(N269="sníž. přenesená",J269,0)</f>
        <v>0</v>
      </c>
      <c r="BI269" s="194">
        <f>IF(N269="nulová",J269,0)</f>
        <v>0</v>
      </c>
      <c r="BJ269" s="20" t="s">
        <v>80</v>
      </c>
      <c r="BK269" s="194">
        <f>ROUND(I269*H269,2)</f>
        <v>0</v>
      </c>
      <c r="BL269" s="20" t="s">
        <v>228</v>
      </c>
      <c r="BM269" s="193" t="s">
        <v>1123</v>
      </c>
    </row>
    <row r="270" spans="1:65" s="2" customFormat="1" ht="29.25">
      <c r="A270" s="37"/>
      <c r="B270" s="38"/>
      <c r="C270" s="39"/>
      <c r="D270" s="195" t="s">
        <v>230</v>
      </c>
      <c r="E270" s="39"/>
      <c r="F270" s="196" t="s">
        <v>2300</v>
      </c>
      <c r="G270" s="39"/>
      <c r="H270" s="39"/>
      <c r="I270" s="197"/>
      <c r="J270" s="39"/>
      <c r="K270" s="39"/>
      <c r="L270" s="42"/>
      <c r="M270" s="198"/>
      <c r="N270" s="199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230</v>
      </c>
      <c r="AU270" s="20" t="s">
        <v>80</v>
      </c>
    </row>
    <row r="271" spans="1:65" s="2" customFormat="1" ht="24.2" customHeight="1">
      <c r="A271" s="37"/>
      <c r="B271" s="38"/>
      <c r="C271" s="182" t="s">
        <v>717</v>
      </c>
      <c r="D271" s="182" t="s">
        <v>223</v>
      </c>
      <c r="E271" s="183" t="s">
        <v>2301</v>
      </c>
      <c r="F271" s="184" t="s">
        <v>2302</v>
      </c>
      <c r="G271" s="185" t="s">
        <v>336</v>
      </c>
      <c r="H271" s="186">
        <v>1</v>
      </c>
      <c r="I271" s="187"/>
      <c r="J271" s="188">
        <f>ROUND(I271*H271,2)</f>
        <v>0</v>
      </c>
      <c r="K271" s="184" t="s">
        <v>632</v>
      </c>
      <c r="L271" s="42"/>
      <c r="M271" s="189" t="s">
        <v>19</v>
      </c>
      <c r="N271" s="190" t="s">
        <v>43</v>
      </c>
      <c r="O271" s="67"/>
      <c r="P271" s="191">
        <f>O271*H271</f>
        <v>0</v>
      </c>
      <c r="Q271" s="191">
        <v>0</v>
      </c>
      <c r="R271" s="191">
        <f>Q271*H271</f>
        <v>0</v>
      </c>
      <c r="S271" s="191">
        <v>0</v>
      </c>
      <c r="T271" s="192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3" t="s">
        <v>228</v>
      </c>
      <c r="AT271" s="193" t="s">
        <v>223</v>
      </c>
      <c r="AU271" s="193" t="s">
        <v>80</v>
      </c>
      <c r="AY271" s="20" t="s">
        <v>221</v>
      </c>
      <c r="BE271" s="194">
        <f>IF(N271="základní",J271,0)</f>
        <v>0</v>
      </c>
      <c r="BF271" s="194">
        <f>IF(N271="snížená",J271,0)</f>
        <v>0</v>
      </c>
      <c r="BG271" s="194">
        <f>IF(N271="zákl. přenesená",J271,0)</f>
        <v>0</v>
      </c>
      <c r="BH271" s="194">
        <f>IF(N271="sníž. přenesená",J271,0)</f>
        <v>0</v>
      </c>
      <c r="BI271" s="194">
        <f>IF(N271="nulová",J271,0)</f>
        <v>0</v>
      </c>
      <c r="BJ271" s="20" t="s">
        <v>80</v>
      </c>
      <c r="BK271" s="194">
        <f>ROUND(I271*H271,2)</f>
        <v>0</v>
      </c>
      <c r="BL271" s="20" t="s">
        <v>228</v>
      </c>
      <c r="BM271" s="193" t="s">
        <v>1134</v>
      </c>
    </row>
    <row r="272" spans="1:65" s="2" customFormat="1" ht="19.5">
      <c r="A272" s="37"/>
      <c r="B272" s="38"/>
      <c r="C272" s="39"/>
      <c r="D272" s="195" t="s">
        <v>230</v>
      </c>
      <c r="E272" s="39"/>
      <c r="F272" s="196" t="s">
        <v>2302</v>
      </c>
      <c r="G272" s="39"/>
      <c r="H272" s="39"/>
      <c r="I272" s="197"/>
      <c r="J272" s="39"/>
      <c r="K272" s="39"/>
      <c r="L272" s="42"/>
      <c r="M272" s="198"/>
      <c r="N272" s="199"/>
      <c r="O272" s="67"/>
      <c r="P272" s="67"/>
      <c r="Q272" s="67"/>
      <c r="R272" s="67"/>
      <c r="S272" s="67"/>
      <c r="T272" s="68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20" t="s">
        <v>230</v>
      </c>
      <c r="AU272" s="20" t="s">
        <v>80</v>
      </c>
    </row>
    <row r="273" spans="1:65" s="2" customFormat="1" ht="55.5" customHeight="1">
      <c r="A273" s="37"/>
      <c r="B273" s="38"/>
      <c r="C273" s="182" t="s">
        <v>725</v>
      </c>
      <c r="D273" s="182" t="s">
        <v>223</v>
      </c>
      <c r="E273" s="183" t="s">
        <v>2303</v>
      </c>
      <c r="F273" s="184" t="s">
        <v>2304</v>
      </c>
      <c r="G273" s="185" t="s">
        <v>336</v>
      </c>
      <c r="H273" s="186">
        <v>1</v>
      </c>
      <c r="I273" s="187"/>
      <c r="J273" s="188">
        <f>ROUND(I273*H273,2)</f>
        <v>0</v>
      </c>
      <c r="K273" s="184" t="s">
        <v>632</v>
      </c>
      <c r="L273" s="42"/>
      <c r="M273" s="189" t="s">
        <v>19</v>
      </c>
      <c r="N273" s="190" t="s">
        <v>43</v>
      </c>
      <c r="O273" s="67"/>
      <c r="P273" s="191">
        <f>O273*H273</f>
        <v>0</v>
      </c>
      <c r="Q273" s="191">
        <v>0</v>
      </c>
      <c r="R273" s="191">
        <f>Q273*H273</f>
        <v>0</v>
      </c>
      <c r="S273" s="191">
        <v>0</v>
      </c>
      <c r="T273" s="192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3" t="s">
        <v>228</v>
      </c>
      <c r="AT273" s="193" t="s">
        <v>223</v>
      </c>
      <c r="AU273" s="193" t="s">
        <v>80</v>
      </c>
      <c r="AY273" s="20" t="s">
        <v>221</v>
      </c>
      <c r="BE273" s="194">
        <f>IF(N273="základní",J273,0)</f>
        <v>0</v>
      </c>
      <c r="BF273" s="194">
        <f>IF(N273="snížená",J273,0)</f>
        <v>0</v>
      </c>
      <c r="BG273" s="194">
        <f>IF(N273="zákl. přenesená",J273,0)</f>
        <v>0</v>
      </c>
      <c r="BH273" s="194">
        <f>IF(N273="sníž. přenesená",J273,0)</f>
        <v>0</v>
      </c>
      <c r="BI273" s="194">
        <f>IF(N273="nulová",J273,0)</f>
        <v>0</v>
      </c>
      <c r="BJ273" s="20" t="s">
        <v>80</v>
      </c>
      <c r="BK273" s="194">
        <f>ROUND(I273*H273,2)</f>
        <v>0</v>
      </c>
      <c r="BL273" s="20" t="s">
        <v>228</v>
      </c>
      <c r="BM273" s="193" t="s">
        <v>1145</v>
      </c>
    </row>
    <row r="274" spans="1:65" s="2" customFormat="1" ht="29.25">
      <c r="A274" s="37"/>
      <c r="B274" s="38"/>
      <c r="C274" s="39"/>
      <c r="D274" s="195" t="s">
        <v>230</v>
      </c>
      <c r="E274" s="39"/>
      <c r="F274" s="196" t="s">
        <v>2304</v>
      </c>
      <c r="G274" s="39"/>
      <c r="H274" s="39"/>
      <c r="I274" s="197"/>
      <c r="J274" s="39"/>
      <c r="K274" s="39"/>
      <c r="L274" s="42"/>
      <c r="M274" s="198"/>
      <c r="N274" s="199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230</v>
      </c>
      <c r="AU274" s="20" t="s">
        <v>80</v>
      </c>
    </row>
    <row r="275" spans="1:65" s="2" customFormat="1" ht="24.2" customHeight="1">
      <c r="A275" s="37"/>
      <c r="B275" s="38"/>
      <c r="C275" s="182" t="s">
        <v>731</v>
      </c>
      <c r="D275" s="182" t="s">
        <v>223</v>
      </c>
      <c r="E275" s="183" t="s">
        <v>2305</v>
      </c>
      <c r="F275" s="184" t="s">
        <v>2306</v>
      </c>
      <c r="G275" s="185" t="s">
        <v>267</v>
      </c>
      <c r="H275" s="186">
        <v>0.252</v>
      </c>
      <c r="I275" s="187"/>
      <c r="J275" s="188">
        <f>ROUND(I275*H275,2)</f>
        <v>0</v>
      </c>
      <c r="K275" s="184" t="s">
        <v>632</v>
      </c>
      <c r="L275" s="42"/>
      <c r="M275" s="189" t="s">
        <v>19</v>
      </c>
      <c r="N275" s="190" t="s">
        <v>43</v>
      </c>
      <c r="O275" s="67"/>
      <c r="P275" s="191">
        <f>O275*H275</f>
        <v>0</v>
      </c>
      <c r="Q275" s="191">
        <v>0</v>
      </c>
      <c r="R275" s="191">
        <f>Q275*H275</f>
        <v>0</v>
      </c>
      <c r="S275" s="191">
        <v>0</v>
      </c>
      <c r="T275" s="192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3" t="s">
        <v>228</v>
      </c>
      <c r="AT275" s="193" t="s">
        <v>223</v>
      </c>
      <c r="AU275" s="193" t="s">
        <v>80</v>
      </c>
      <c r="AY275" s="20" t="s">
        <v>221</v>
      </c>
      <c r="BE275" s="194">
        <f>IF(N275="základní",J275,0)</f>
        <v>0</v>
      </c>
      <c r="BF275" s="194">
        <f>IF(N275="snížená",J275,0)</f>
        <v>0</v>
      </c>
      <c r="BG275" s="194">
        <f>IF(N275="zákl. přenesená",J275,0)</f>
        <v>0</v>
      </c>
      <c r="BH275" s="194">
        <f>IF(N275="sníž. přenesená",J275,0)</f>
        <v>0</v>
      </c>
      <c r="BI275" s="194">
        <f>IF(N275="nulová",J275,0)</f>
        <v>0</v>
      </c>
      <c r="BJ275" s="20" t="s">
        <v>80</v>
      </c>
      <c r="BK275" s="194">
        <f>ROUND(I275*H275,2)</f>
        <v>0</v>
      </c>
      <c r="BL275" s="20" t="s">
        <v>228</v>
      </c>
      <c r="BM275" s="193" t="s">
        <v>1156</v>
      </c>
    </row>
    <row r="276" spans="1:65" s="2" customFormat="1">
      <c r="A276" s="37"/>
      <c r="B276" s="38"/>
      <c r="C276" s="39"/>
      <c r="D276" s="195" t="s">
        <v>230</v>
      </c>
      <c r="E276" s="39"/>
      <c r="F276" s="196" t="s">
        <v>2306</v>
      </c>
      <c r="G276" s="39"/>
      <c r="H276" s="39"/>
      <c r="I276" s="197"/>
      <c r="J276" s="39"/>
      <c r="K276" s="39"/>
      <c r="L276" s="42"/>
      <c r="M276" s="198"/>
      <c r="N276" s="199"/>
      <c r="O276" s="67"/>
      <c r="P276" s="67"/>
      <c r="Q276" s="67"/>
      <c r="R276" s="67"/>
      <c r="S276" s="67"/>
      <c r="T276" s="68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20" t="s">
        <v>230</v>
      </c>
      <c r="AU276" s="20" t="s">
        <v>80</v>
      </c>
    </row>
    <row r="277" spans="1:65" s="2" customFormat="1" ht="58.5">
      <c r="A277" s="37"/>
      <c r="B277" s="38"/>
      <c r="C277" s="39"/>
      <c r="D277" s="195" t="s">
        <v>1665</v>
      </c>
      <c r="E277" s="39"/>
      <c r="F277" s="255" t="s">
        <v>2307</v>
      </c>
      <c r="G277" s="39"/>
      <c r="H277" s="39"/>
      <c r="I277" s="197"/>
      <c r="J277" s="39"/>
      <c r="K277" s="39"/>
      <c r="L277" s="42"/>
      <c r="M277" s="198"/>
      <c r="N277" s="199"/>
      <c r="O277" s="67"/>
      <c r="P277" s="67"/>
      <c r="Q277" s="67"/>
      <c r="R277" s="67"/>
      <c r="S277" s="67"/>
      <c r="T277" s="6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1665</v>
      </c>
      <c r="AU277" s="20" t="s">
        <v>80</v>
      </c>
    </row>
    <row r="278" spans="1:65" s="12" customFormat="1" ht="25.9" customHeight="1">
      <c r="B278" s="166"/>
      <c r="C278" s="167"/>
      <c r="D278" s="168" t="s">
        <v>71</v>
      </c>
      <c r="E278" s="169" t="s">
        <v>2308</v>
      </c>
      <c r="F278" s="169" t="s">
        <v>2309</v>
      </c>
      <c r="G278" s="167"/>
      <c r="H278" s="167"/>
      <c r="I278" s="170"/>
      <c r="J278" s="171">
        <f>BK278</f>
        <v>0</v>
      </c>
      <c r="K278" s="167"/>
      <c r="L278" s="172"/>
      <c r="M278" s="173"/>
      <c r="N278" s="174"/>
      <c r="O278" s="174"/>
      <c r="P278" s="175">
        <f>SUM(P279:P291)</f>
        <v>0</v>
      </c>
      <c r="Q278" s="174"/>
      <c r="R278" s="175">
        <f>SUM(R279:R291)</f>
        <v>0</v>
      </c>
      <c r="S278" s="174"/>
      <c r="T278" s="176">
        <f>SUM(T279:T291)</f>
        <v>0</v>
      </c>
      <c r="AR278" s="177" t="s">
        <v>80</v>
      </c>
      <c r="AT278" s="178" t="s">
        <v>71</v>
      </c>
      <c r="AU278" s="178" t="s">
        <v>72</v>
      </c>
      <c r="AY278" s="177" t="s">
        <v>221</v>
      </c>
      <c r="BK278" s="179">
        <f>SUM(BK279:BK291)</f>
        <v>0</v>
      </c>
    </row>
    <row r="279" spans="1:65" s="2" customFormat="1" ht="24.2" customHeight="1">
      <c r="A279" s="37"/>
      <c r="B279" s="38"/>
      <c r="C279" s="182" t="s">
        <v>735</v>
      </c>
      <c r="D279" s="182" t="s">
        <v>223</v>
      </c>
      <c r="E279" s="183" t="s">
        <v>2310</v>
      </c>
      <c r="F279" s="184" t="s">
        <v>2311</v>
      </c>
      <c r="G279" s="185" t="s">
        <v>336</v>
      </c>
      <c r="H279" s="186">
        <v>5</v>
      </c>
      <c r="I279" s="187"/>
      <c r="J279" s="188">
        <f>ROUND(I279*H279,2)</f>
        <v>0</v>
      </c>
      <c r="K279" s="184" t="s">
        <v>632</v>
      </c>
      <c r="L279" s="42"/>
      <c r="M279" s="189" t="s">
        <v>19</v>
      </c>
      <c r="N279" s="190" t="s">
        <v>43</v>
      </c>
      <c r="O279" s="67"/>
      <c r="P279" s="191">
        <f>O279*H279</f>
        <v>0</v>
      </c>
      <c r="Q279" s="191">
        <v>0</v>
      </c>
      <c r="R279" s="191">
        <f>Q279*H279</f>
        <v>0</v>
      </c>
      <c r="S279" s="191">
        <v>0</v>
      </c>
      <c r="T279" s="192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3" t="s">
        <v>228</v>
      </c>
      <c r="AT279" s="193" t="s">
        <v>223</v>
      </c>
      <c r="AU279" s="193" t="s">
        <v>80</v>
      </c>
      <c r="AY279" s="20" t="s">
        <v>221</v>
      </c>
      <c r="BE279" s="194">
        <f>IF(N279="základní",J279,0)</f>
        <v>0</v>
      </c>
      <c r="BF279" s="194">
        <f>IF(N279="snížená",J279,0)</f>
        <v>0</v>
      </c>
      <c r="BG279" s="194">
        <f>IF(N279="zákl. přenesená",J279,0)</f>
        <v>0</v>
      </c>
      <c r="BH279" s="194">
        <f>IF(N279="sníž. přenesená",J279,0)</f>
        <v>0</v>
      </c>
      <c r="BI279" s="194">
        <f>IF(N279="nulová",J279,0)</f>
        <v>0</v>
      </c>
      <c r="BJ279" s="20" t="s">
        <v>80</v>
      </c>
      <c r="BK279" s="194">
        <f>ROUND(I279*H279,2)</f>
        <v>0</v>
      </c>
      <c r="BL279" s="20" t="s">
        <v>228</v>
      </c>
      <c r="BM279" s="193" t="s">
        <v>1166</v>
      </c>
    </row>
    <row r="280" spans="1:65" s="2" customFormat="1" ht="19.5">
      <c r="A280" s="37"/>
      <c r="B280" s="38"/>
      <c r="C280" s="39"/>
      <c r="D280" s="195" t="s">
        <v>230</v>
      </c>
      <c r="E280" s="39"/>
      <c r="F280" s="196" t="s">
        <v>2311</v>
      </c>
      <c r="G280" s="39"/>
      <c r="H280" s="39"/>
      <c r="I280" s="197"/>
      <c r="J280" s="39"/>
      <c r="K280" s="39"/>
      <c r="L280" s="42"/>
      <c r="M280" s="198"/>
      <c r="N280" s="199"/>
      <c r="O280" s="67"/>
      <c r="P280" s="67"/>
      <c r="Q280" s="67"/>
      <c r="R280" s="67"/>
      <c r="S280" s="67"/>
      <c r="T280" s="68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20" t="s">
        <v>230</v>
      </c>
      <c r="AU280" s="20" t="s">
        <v>80</v>
      </c>
    </row>
    <row r="281" spans="1:65" s="2" customFormat="1" ht="29.25">
      <c r="A281" s="37"/>
      <c r="B281" s="38"/>
      <c r="C281" s="39"/>
      <c r="D281" s="195" t="s">
        <v>1665</v>
      </c>
      <c r="E281" s="39"/>
      <c r="F281" s="255" t="s">
        <v>2312</v>
      </c>
      <c r="G281" s="39"/>
      <c r="H281" s="39"/>
      <c r="I281" s="197"/>
      <c r="J281" s="39"/>
      <c r="K281" s="39"/>
      <c r="L281" s="42"/>
      <c r="M281" s="198"/>
      <c r="N281" s="199"/>
      <c r="O281" s="67"/>
      <c r="P281" s="67"/>
      <c r="Q281" s="67"/>
      <c r="R281" s="67"/>
      <c r="S281" s="67"/>
      <c r="T281" s="68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20" t="s">
        <v>1665</v>
      </c>
      <c r="AU281" s="20" t="s">
        <v>80</v>
      </c>
    </row>
    <row r="282" spans="1:65" s="2" customFormat="1" ht="24.2" customHeight="1">
      <c r="A282" s="37"/>
      <c r="B282" s="38"/>
      <c r="C282" s="182" t="s">
        <v>747</v>
      </c>
      <c r="D282" s="182" t="s">
        <v>223</v>
      </c>
      <c r="E282" s="183" t="s">
        <v>2313</v>
      </c>
      <c r="F282" s="184" t="s">
        <v>2314</v>
      </c>
      <c r="G282" s="185" t="s">
        <v>336</v>
      </c>
      <c r="H282" s="186">
        <v>1</v>
      </c>
      <c r="I282" s="187"/>
      <c r="J282" s="188">
        <f>ROUND(I282*H282,2)</f>
        <v>0</v>
      </c>
      <c r="K282" s="184" t="s">
        <v>632</v>
      </c>
      <c r="L282" s="42"/>
      <c r="M282" s="189" t="s">
        <v>19</v>
      </c>
      <c r="N282" s="190" t="s">
        <v>43</v>
      </c>
      <c r="O282" s="67"/>
      <c r="P282" s="191">
        <f>O282*H282</f>
        <v>0</v>
      </c>
      <c r="Q282" s="191">
        <v>0</v>
      </c>
      <c r="R282" s="191">
        <f>Q282*H282</f>
        <v>0</v>
      </c>
      <c r="S282" s="191">
        <v>0</v>
      </c>
      <c r="T282" s="192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3" t="s">
        <v>228</v>
      </c>
      <c r="AT282" s="193" t="s">
        <v>223</v>
      </c>
      <c r="AU282" s="193" t="s">
        <v>80</v>
      </c>
      <c r="AY282" s="20" t="s">
        <v>221</v>
      </c>
      <c r="BE282" s="194">
        <f>IF(N282="základní",J282,0)</f>
        <v>0</v>
      </c>
      <c r="BF282" s="194">
        <f>IF(N282="snížená",J282,0)</f>
        <v>0</v>
      </c>
      <c r="BG282" s="194">
        <f>IF(N282="zákl. přenesená",J282,0)</f>
        <v>0</v>
      </c>
      <c r="BH282" s="194">
        <f>IF(N282="sníž. přenesená",J282,0)</f>
        <v>0</v>
      </c>
      <c r="BI282" s="194">
        <f>IF(N282="nulová",J282,0)</f>
        <v>0</v>
      </c>
      <c r="BJ282" s="20" t="s">
        <v>80</v>
      </c>
      <c r="BK282" s="194">
        <f>ROUND(I282*H282,2)</f>
        <v>0</v>
      </c>
      <c r="BL282" s="20" t="s">
        <v>228</v>
      </c>
      <c r="BM282" s="193" t="s">
        <v>1177</v>
      </c>
    </row>
    <row r="283" spans="1:65" s="2" customFormat="1" ht="19.5">
      <c r="A283" s="37"/>
      <c r="B283" s="38"/>
      <c r="C283" s="39"/>
      <c r="D283" s="195" t="s">
        <v>230</v>
      </c>
      <c r="E283" s="39"/>
      <c r="F283" s="196" t="s">
        <v>2314</v>
      </c>
      <c r="G283" s="39"/>
      <c r="H283" s="39"/>
      <c r="I283" s="197"/>
      <c r="J283" s="39"/>
      <c r="K283" s="39"/>
      <c r="L283" s="42"/>
      <c r="M283" s="198"/>
      <c r="N283" s="199"/>
      <c r="O283" s="67"/>
      <c r="P283" s="67"/>
      <c r="Q283" s="67"/>
      <c r="R283" s="67"/>
      <c r="S283" s="67"/>
      <c r="T283" s="68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20" t="s">
        <v>230</v>
      </c>
      <c r="AU283" s="20" t="s">
        <v>80</v>
      </c>
    </row>
    <row r="284" spans="1:65" s="2" customFormat="1" ht="29.25">
      <c r="A284" s="37"/>
      <c r="B284" s="38"/>
      <c r="C284" s="39"/>
      <c r="D284" s="195" t="s">
        <v>1665</v>
      </c>
      <c r="E284" s="39"/>
      <c r="F284" s="255" t="s">
        <v>2312</v>
      </c>
      <c r="G284" s="39"/>
      <c r="H284" s="39"/>
      <c r="I284" s="197"/>
      <c r="J284" s="39"/>
      <c r="K284" s="39"/>
      <c r="L284" s="42"/>
      <c r="M284" s="198"/>
      <c r="N284" s="199"/>
      <c r="O284" s="67"/>
      <c r="P284" s="67"/>
      <c r="Q284" s="67"/>
      <c r="R284" s="67"/>
      <c r="S284" s="67"/>
      <c r="T284" s="68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20" t="s">
        <v>1665</v>
      </c>
      <c r="AU284" s="20" t="s">
        <v>80</v>
      </c>
    </row>
    <row r="285" spans="1:65" s="2" customFormat="1" ht="24.2" customHeight="1">
      <c r="A285" s="37"/>
      <c r="B285" s="38"/>
      <c r="C285" s="182" t="s">
        <v>751</v>
      </c>
      <c r="D285" s="182" t="s">
        <v>223</v>
      </c>
      <c r="E285" s="183" t="s">
        <v>2315</v>
      </c>
      <c r="F285" s="184" t="s">
        <v>2316</v>
      </c>
      <c r="G285" s="185" t="s">
        <v>336</v>
      </c>
      <c r="H285" s="186">
        <v>6</v>
      </c>
      <c r="I285" s="187"/>
      <c r="J285" s="188">
        <f>ROUND(I285*H285,2)</f>
        <v>0</v>
      </c>
      <c r="K285" s="184" t="s">
        <v>632</v>
      </c>
      <c r="L285" s="42"/>
      <c r="M285" s="189" t="s">
        <v>19</v>
      </c>
      <c r="N285" s="190" t="s">
        <v>43</v>
      </c>
      <c r="O285" s="67"/>
      <c r="P285" s="191">
        <f>O285*H285</f>
        <v>0</v>
      </c>
      <c r="Q285" s="191">
        <v>0</v>
      </c>
      <c r="R285" s="191">
        <f>Q285*H285</f>
        <v>0</v>
      </c>
      <c r="S285" s="191">
        <v>0</v>
      </c>
      <c r="T285" s="192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3" t="s">
        <v>228</v>
      </c>
      <c r="AT285" s="193" t="s">
        <v>223</v>
      </c>
      <c r="AU285" s="193" t="s">
        <v>80</v>
      </c>
      <c r="AY285" s="20" t="s">
        <v>221</v>
      </c>
      <c r="BE285" s="194">
        <f>IF(N285="základní",J285,0)</f>
        <v>0</v>
      </c>
      <c r="BF285" s="194">
        <f>IF(N285="snížená",J285,0)</f>
        <v>0</v>
      </c>
      <c r="BG285" s="194">
        <f>IF(N285="zákl. přenesená",J285,0)</f>
        <v>0</v>
      </c>
      <c r="BH285" s="194">
        <f>IF(N285="sníž. přenesená",J285,0)</f>
        <v>0</v>
      </c>
      <c r="BI285" s="194">
        <f>IF(N285="nulová",J285,0)</f>
        <v>0</v>
      </c>
      <c r="BJ285" s="20" t="s">
        <v>80</v>
      </c>
      <c r="BK285" s="194">
        <f>ROUND(I285*H285,2)</f>
        <v>0</v>
      </c>
      <c r="BL285" s="20" t="s">
        <v>228</v>
      </c>
      <c r="BM285" s="193" t="s">
        <v>1188</v>
      </c>
    </row>
    <row r="286" spans="1:65" s="2" customFormat="1" ht="19.5">
      <c r="A286" s="37"/>
      <c r="B286" s="38"/>
      <c r="C286" s="39"/>
      <c r="D286" s="195" t="s">
        <v>230</v>
      </c>
      <c r="E286" s="39"/>
      <c r="F286" s="196" t="s">
        <v>2316</v>
      </c>
      <c r="G286" s="39"/>
      <c r="H286" s="39"/>
      <c r="I286" s="197"/>
      <c r="J286" s="39"/>
      <c r="K286" s="39"/>
      <c r="L286" s="42"/>
      <c r="M286" s="198"/>
      <c r="N286" s="199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230</v>
      </c>
      <c r="AU286" s="20" t="s">
        <v>80</v>
      </c>
    </row>
    <row r="287" spans="1:65" s="2" customFormat="1" ht="24.2" customHeight="1">
      <c r="A287" s="37"/>
      <c r="B287" s="38"/>
      <c r="C287" s="182" t="s">
        <v>760</v>
      </c>
      <c r="D287" s="182" t="s">
        <v>223</v>
      </c>
      <c r="E287" s="183" t="s">
        <v>2317</v>
      </c>
      <c r="F287" s="184" t="s">
        <v>2318</v>
      </c>
      <c r="G287" s="185" t="s">
        <v>2237</v>
      </c>
      <c r="H287" s="186">
        <v>6</v>
      </c>
      <c r="I287" s="187"/>
      <c r="J287" s="188">
        <f>ROUND(I287*H287,2)</f>
        <v>0</v>
      </c>
      <c r="K287" s="184" t="s">
        <v>632</v>
      </c>
      <c r="L287" s="42"/>
      <c r="M287" s="189" t="s">
        <v>19</v>
      </c>
      <c r="N287" s="190" t="s">
        <v>43</v>
      </c>
      <c r="O287" s="67"/>
      <c r="P287" s="191">
        <f>O287*H287</f>
        <v>0</v>
      </c>
      <c r="Q287" s="191">
        <v>0</v>
      </c>
      <c r="R287" s="191">
        <f>Q287*H287</f>
        <v>0</v>
      </c>
      <c r="S287" s="191">
        <v>0</v>
      </c>
      <c r="T287" s="192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93" t="s">
        <v>228</v>
      </c>
      <c r="AT287" s="193" t="s">
        <v>223</v>
      </c>
      <c r="AU287" s="193" t="s">
        <v>80</v>
      </c>
      <c r="AY287" s="20" t="s">
        <v>221</v>
      </c>
      <c r="BE287" s="194">
        <f>IF(N287="základní",J287,0)</f>
        <v>0</v>
      </c>
      <c r="BF287" s="194">
        <f>IF(N287="snížená",J287,0)</f>
        <v>0</v>
      </c>
      <c r="BG287" s="194">
        <f>IF(N287="zákl. přenesená",J287,0)</f>
        <v>0</v>
      </c>
      <c r="BH287" s="194">
        <f>IF(N287="sníž. přenesená",J287,0)</f>
        <v>0</v>
      </c>
      <c r="BI287" s="194">
        <f>IF(N287="nulová",J287,0)</f>
        <v>0</v>
      </c>
      <c r="BJ287" s="20" t="s">
        <v>80</v>
      </c>
      <c r="BK287" s="194">
        <f>ROUND(I287*H287,2)</f>
        <v>0</v>
      </c>
      <c r="BL287" s="20" t="s">
        <v>228</v>
      </c>
      <c r="BM287" s="193" t="s">
        <v>1192</v>
      </c>
    </row>
    <row r="288" spans="1:65" s="2" customFormat="1" ht="19.5">
      <c r="A288" s="37"/>
      <c r="B288" s="38"/>
      <c r="C288" s="39"/>
      <c r="D288" s="195" t="s">
        <v>230</v>
      </c>
      <c r="E288" s="39"/>
      <c r="F288" s="196" t="s">
        <v>2318</v>
      </c>
      <c r="G288" s="39"/>
      <c r="H288" s="39"/>
      <c r="I288" s="197"/>
      <c r="J288" s="39"/>
      <c r="K288" s="39"/>
      <c r="L288" s="42"/>
      <c r="M288" s="198"/>
      <c r="N288" s="199"/>
      <c r="O288" s="67"/>
      <c r="P288" s="67"/>
      <c r="Q288" s="67"/>
      <c r="R288" s="67"/>
      <c r="S288" s="67"/>
      <c r="T288" s="68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20" t="s">
        <v>230</v>
      </c>
      <c r="AU288" s="20" t="s">
        <v>80</v>
      </c>
    </row>
    <row r="289" spans="1:65" s="2" customFormat="1" ht="24.2" customHeight="1">
      <c r="A289" s="37"/>
      <c r="B289" s="38"/>
      <c r="C289" s="182" t="s">
        <v>770</v>
      </c>
      <c r="D289" s="182" t="s">
        <v>223</v>
      </c>
      <c r="E289" s="183" t="s">
        <v>2319</v>
      </c>
      <c r="F289" s="184" t="s">
        <v>2320</v>
      </c>
      <c r="G289" s="185" t="s">
        <v>267</v>
      </c>
      <c r="H289" s="186">
        <v>0.156</v>
      </c>
      <c r="I289" s="187"/>
      <c r="J289" s="188">
        <f>ROUND(I289*H289,2)</f>
        <v>0</v>
      </c>
      <c r="K289" s="184" t="s">
        <v>632</v>
      </c>
      <c r="L289" s="42"/>
      <c r="M289" s="189" t="s">
        <v>19</v>
      </c>
      <c r="N289" s="190" t="s">
        <v>43</v>
      </c>
      <c r="O289" s="67"/>
      <c r="P289" s="191">
        <f>O289*H289</f>
        <v>0</v>
      </c>
      <c r="Q289" s="191">
        <v>0</v>
      </c>
      <c r="R289" s="191">
        <f>Q289*H289</f>
        <v>0</v>
      </c>
      <c r="S289" s="191">
        <v>0</v>
      </c>
      <c r="T289" s="192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3" t="s">
        <v>228</v>
      </c>
      <c r="AT289" s="193" t="s">
        <v>223</v>
      </c>
      <c r="AU289" s="193" t="s">
        <v>80</v>
      </c>
      <c r="AY289" s="20" t="s">
        <v>221</v>
      </c>
      <c r="BE289" s="194">
        <f>IF(N289="základní",J289,0)</f>
        <v>0</v>
      </c>
      <c r="BF289" s="194">
        <f>IF(N289="snížená",J289,0)</f>
        <v>0</v>
      </c>
      <c r="BG289" s="194">
        <f>IF(N289="zákl. přenesená",J289,0)</f>
        <v>0</v>
      </c>
      <c r="BH289" s="194">
        <f>IF(N289="sníž. přenesená",J289,0)</f>
        <v>0</v>
      </c>
      <c r="BI289" s="194">
        <f>IF(N289="nulová",J289,0)</f>
        <v>0</v>
      </c>
      <c r="BJ289" s="20" t="s">
        <v>80</v>
      </c>
      <c r="BK289" s="194">
        <f>ROUND(I289*H289,2)</f>
        <v>0</v>
      </c>
      <c r="BL289" s="20" t="s">
        <v>228</v>
      </c>
      <c r="BM289" s="193" t="s">
        <v>1207</v>
      </c>
    </row>
    <row r="290" spans="1:65" s="2" customFormat="1">
      <c r="A290" s="37"/>
      <c r="B290" s="38"/>
      <c r="C290" s="39"/>
      <c r="D290" s="195" t="s">
        <v>230</v>
      </c>
      <c r="E290" s="39"/>
      <c r="F290" s="196" t="s">
        <v>2320</v>
      </c>
      <c r="G290" s="39"/>
      <c r="H290" s="39"/>
      <c r="I290" s="197"/>
      <c r="J290" s="39"/>
      <c r="K290" s="39"/>
      <c r="L290" s="42"/>
      <c r="M290" s="198"/>
      <c r="N290" s="199"/>
      <c r="O290" s="67"/>
      <c r="P290" s="67"/>
      <c r="Q290" s="67"/>
      <c r="R290" s="67"/>
      <c r="S290" s="67"/>
      <c r="T290" s="68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20" t="s">
        <v>230</v>
      </c>
      <c r="AU290" s="20" t="s">
        <v>80</v>
      </c>
    </row>
    <row r="291" spans="1:65" s="2" customFormat="1" ht="48.75">
      <c r="A291" s="37"/>
      <c r="B291" s="38"/>
      <c r="C291" s="39"/>
      <c r="D291" s="195" t="s">
        <v>1665</v>
      </c>
      <c r="E291" s="39"/>
      <c r="F291" s="255" t="s">
        <v>2321</v>
      </c>
      <c r="G291" s="39"/>
      <c r="H291" s="39"/>
      <c r="I291" s="197"/>
      <c r="J291" s="39"/>
      <c r="K291" s="39"/>
      <c r="L291" s="42"/>
      <c r="M291" s="198"/>
      <c r="N291" s="199"/>
      <c r="O291" s="67"/>
      <c r="P291" s="67"/>
      <c r="Q291" s="67"/>
      <c r="R291" s="67"/>
      <c r="S291" s="67"/>
      <c r="T291" s="68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20" t="s">
        <v>1665</v>
      </c>
      <c r="AU291" s="20" t="s">
        <v>80</v>
      </c>
    </row>
    <row r="292" spans="1:65" s="12" customFormat="1" ht="25.9" customHeight="1">
      <c r="B292" s="166"/>
      <c r="C292" s="167"/>
      <c r="D292" s="168" t="s">
        <v>71</v>
      </c>
      <c r="E292" s="169" t="s">
        <v>2322</v>
      </c>
      <c r="F292" s="169" t="s">
        <v>2323</v>
      </c>
      <c r="G292" s="167"/>
      <c r="H292" s="167"/>
      <c r="I292" s="170"/>
      <c r="J292" s="171">
        <f>BK292</f>
        <v>0</v>
      </c>
      <c r="K292" s="167"/>
      <c r="L292" s="172"/>
      <c r="M292" s="173"/>
      <c r="N292" s="174"/>
      <c r="O292" s="174"/>
      <c r="P292" s="175">
        <f>SUM(P293:P303)</f>
        <v>0</v>
      </c>
      <c r="Q292" s="174"/>
      <c r="R292" s="175">
        <f>SUM(R293:R303)</f>
        <v>0</v>
      </c>
      <c r="S292" s="174"/>
      <c r="T292" s="176">
        <f>SUM(T293:T303)</f>
        <v>0</v>
      </c>
      <c r="AR292" s="177" t="s">
        <v>80</v>
      </c>
      <c r="AT292" s="178" t="s">
        <v>71</v>
      </c>
      <c r="AU292" s="178" t="s">
        <v>72</v>
      </c>
      <c r="AY292" s="177" t="s">
        <v>221</v>
      </c>
      <c r="BK292" s="179">
        <f>SUM(BK293:BK303)</f>
        <v>0</v>
      </c>
    </row>
    <row r="293" spans="1:65" s="2" customFormat="1" ht="21.75" customHeight="1">
      <c r="A293" s="37"/>
      <c r="B293" s="38"/>
      <c r="C293" s="182" t="s">
        <v>777</v>
      </c>
      <c r="D293" s="182" t="s">
        <v>223</v>
      </c>
      <c r="E293" s="183" t="s">
        <v>2324</v>
      </c>
      <c r="F293" s="184" t="s">
        <v>2325</v>
      </c>
      <c r="G293" s="185" t="s">
        <v>305</v>
      </c>
      <c r="H293" s="186">
        <v>39</v>
      </c>
      <c r="I293" s="187"/>
      <c r="J293" s="188">
        <f>ROUND(I293*H293,2)</f>
        <v>0</v>
      </c>
      <c r="K293" s="184" t="s">
        <v>632</v>
      </c>
      <c r="L293" s="42"/>
      <c r="M293" s="189" t="s">
        <v>19</v>
      </c>
      <c r="N293" s="190" t="s">
        <v>43</v>
      </c>
      <c r="O293" s="67"/>
      <c r="P293" s="191">
        <f>O293*H293</f>
        <v>0</v>
      </c>
      <c r="Q293" s="191">
        <v>0</v>
      </c>
      <c r="R293" s="191">
        <f>Q293*H293</f>
        <v>0</v>
      </c>
      <c r="S293" s="191">
        <v>0</v>
      </c>
      <c r="T293" s="192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3" t="s">
        <v>228</v>
      </c>
      <c r="AT293" s="193" t="s">
        <v>223</v>
      </c>
      <c r="AU293" s="193" t="s">
        <v>80</v>
      </c>
      <c r="AY293" s="20" t="s">
        <v>221</v>
      </c>
      <c r="BE293" s="194">
        <f>IF(N293="základní",J293,0)</f>
        <v>0</v>
      </c>
      <c r="BF293" s="194">
        <f>IF(N293="snížená",J293,0)</f>
        <v>0</v>
      </c>
      <c r="BG293" s="194">
        <f>IF(N293="zákl. přenesená",J293,0)</f>
        <v>0</v>
      </c>
      <c r="BH293" s="194">
        <f>IF(N293="sníž. přenesená",J293,0)</f>
        <v>0</v>
      </c>
      <c r="BI293" s="194">
        <f>IF(N293="nulová",J293,0)</f>
        <v>0</v>
      </c>
      <c r="BJ293" s="20" t="s">
        <v>80</v>
      </c>
      <c r="BK293" s="194">
        <f>ROUND(I293*H293,2)</f>
        <v>0</v>
      </c>
      <c r="BL293" s="20" t="s">
        <v>228</v>
      </c>
      <c r="BM293" s="193" t="s">
        <v>1218</v>
      </c>
    </row>
    <row r="294" spans="1:65" s="2" customFormat="1">
      <c r="A294" s="37"/>
      <c r="B294" s="38"/>
      <c r="C294" s="39"/>
      <c r="D294" s="195" t="s">
        <v>230</v>
      </c>
      <c r="E294" s="39"/>
      <c r="F294" s="196" t="s">
        <v>2325</v>
      </c>
      <c r="G294" s="39"/>
      <c r="H294" s="39"/>
      <c r="I294" s="197"/>
      <c r="J294" s="39"/>
      <c r="K294" s="39"/>
      <c r="L294" s="42"/>
      <c r="M294" s="198"/>
      <c r="N294" s="199"/>
      <c r="O294" s="67"/>
      <c r="P294" s="67"/>
      <c r="Q294" s="67"/>
      <c r="R294" s="67"/>
      <c r="S294" s="67"/>
      <c r="T294" s="68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20" t="s">
        <v>230</v>
      </c>
      <c r="AU294" s="20" t="s">
        <v>80</v>
      </c>
    </row>
    <row r="295" spans="1:65" s="2" customFormat="1" ht="39">
      <c r="A295" s="37"/>
      <c r="B295" s="38"/>
      <c r="C295" s="39"/>
      <c r="D295" s="195" t="s">
        <v>1665</v>
      </c>
      <c r="E295" s="39"/>
      <c r="F295" s="255" t="s">
        <v>2326</v>
      </c>
      <c r="G295" s="39"/>
      <c r="H295" s="39"/>
      <c r="I295" s="197"/>
      <c r="J295" s="39"/>
      <c r="K295" s="39"/>
      <c r="L295" s="42"/>
      <c r="M295" s="198"/>
      <c r="N295" s="199"/>
      <c r="O295" s="67"/>
      <c r="P295" s="67"/>
      <c r="Q295" s="67"/>
      <c r="R295" s="67"/>
      <c r="S295" s="67"/>
      <c r="T295" s="68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20" t="s">
        <v>1665</v>
      </c>
      <c r="AU295" s="20" t="s">
        <v>80</v>
      </c>
    </row>
    <row r="296" spans="1:65" s="2" customFormat="1" ht="24.2" customHeight="1">
      <c r="A296" s="37"/>
      <c r="B296" s="38"/>
      <c r="C296" s="182" t="s">
        <v>783</v>
      </c>
      <c r="D296" s="182" t="s">
        <v>223</v>
      </c>
      <c r="E296" s="183" t="s">
        <v>2327</v>
      </c>
      <c r="F296" s="184" t="s">
        <v>2328</v>
      </c>
      <c r="G296" s="185" t="s">
        <v>305</v>
      </c>
      <c r="H296" s="186">
        <v>89</v>
      </c>
      <c r="I296" s="187"/>
      <c r="J296" s="188">
        <f>ROUND(I296*H296,2)</f>
        <v>0</v>
      </c>
      <c r="K296" s="184" t="s">
        <v>632</v>
      </c>
      <c r="L296" s="42"/>
      <c r="M296" s="189" t="s">
        <v>19</v>
      </c>
      <c r="N296" s="190" t="s">
        <v>43</v>
      </c>
      <c r="O296" s="67"/>
      <c r="P296" s="191">
        <f>O296*H296</f>
        <v>0</v>
      </c>
      <c r="Q296" s="191">
        <v>0</v>
      </c>
      <c r="R296" s="191">
        <f>Q296*H296</f>
        <v>0</v>
      </c>
      <c r="S296" s="191">
        <v>0</v>
      </c>
      <c r="T296" s="192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3" t="s">
        <v>228</v>
      </c>
      <c r="AT296" s="193" t="s">
        <v>223</v>
      </c>
      <c r="AU296" s="193" t="s">
        <v>80</v>
      </c>
      <c r="AY296" s="20" t="s">
        <v>221</v>
      </c>
      <c r="BE296" s="194">
        <f>IF(N296="základní",J296,0)</f>
        <v>0</v>
      </c>
      <c r="BF296" s="194">
        <f>IF(N296="snížená",J296,0)</f>
        <v>0</v>
      </c>
      <c r="BG296" s="194">
        <f>IF(N296="zákl. přenesená",J296,0)</f>
        <v>0</v>
      </c>
      <c r="BH296" s="194">
        <f>IF(N296="sníž. přenesená",J296,0)</f>
        <v>0</v>
      </c>
      <c r="BI296" s="194">
        <f>IF(N296="nulová",J296,0)</f>
        <v>0</v>
      </c>
      <c r="BJ296" s="20" t="s">
        <v>80</v>
      </c>
      <c r="BK296" s="194">
        <f>ROUND(I296*H296,2)</f>
        <v>0</v>
      </c>
      <c r="BL296" s="20" t="s">
        <v>228</v>
      </c>
      <c r="BM296" s="193" t="s">
        <v>1233</v>
      </c>
    </row>
    <row r="297" spans="1:65" s="2" customFormat="1">
      <c r="A297" s="37"/>
      <c r="B297" s="38"/>
      <c r="C297" s="39"/>
      <c r="D297" s="195" t="s">
        <v>230</v>
      </c>
      <c r="E297" s="39"/>
      <c r="F297" s="196" t="s">
        <v>2328</v>
      </c>
      <c r="G297" s="39"/>
      <c r="H297" s="39"/>
      <c r="I297" s="197"/>
      <c r="J297" s="39"/>
      <c r="K297" s="39"/>
      <c r="L297" s="42"/>
      <c r="M297" s="198"/>
      <c r="N297" s="199"/>
      <c r="O297" s="67"/>
      <c r="P297" s="67"/>
      <c r="Q297" s="67"/>
      <c r="R297" s="67"/>
      <c r="S297" s="67"/>
      <c r="T297" s="68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20" t="s">
        <v>230</v>
      </c>
      <c r="AU297" s="20" t="s">
        <v>80</v>
      </c>
    </row>
    <row r="298" spans="1:65" s="2" customFormat="1" ht="58.5">
      <c r="A298" s="37"/>
      <c r="B298" s="38"/>
      <c r="C298" s="39"/>
      <c r="D298" s="195" t="s">
        <v>1665</v>
      </c>
      <c r="E298" s="39"/>
      <c r="F298" s="255" t="s">
        <v>2329</v>
      </c>
      <c r="G298" s="39"/>
      <c r="H298" s="39"/>
      <c r="I298" s="197"/>
      <c r="J298" s="39"/>
      <c r="K298" s="39"/>
      <c r="L298" s="42"/>
      <c r="M298" s="198"/>
      <c r="N298" s="199"/>
      <c r="O298" s="67"/>
      <c r="P298" s="67"/>
      <c r="Q298" s="67"/>
      <c r="R298" s="67"/>
      <c r="S298" s="67"/>
      <c r="T298" s="68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20" t="s">
        <v>1665</v>
      </c>
      <c r="AU298" s="20" t="s">
        <v>80</v>
      </c>
    </row>
    <row r="299" spans="1:65" s="2" customFormat="1" ht="24.2" customHeight="1">
      <c r="A299" s="37"/>
      <c r="B299" s="38"/>
      <c r="C299" s="182" t="s">
        <v>790</v>
      </c>
      <c r="D299" s="182" t="s">
        <v>223</v>
      </c>
      <c r="E299" s="183" t="s">
        <v>2330</v>
      </c>
      <c r="F299" s="184" t="s">
        <v>2331</v>
      </c>
      <c r="G299" s="185" t="s">
        <v>305</v>
      </c>
      <c r="H299" s="186">
        <v>1</v>
      </c>
      <c r="I299" s="187"/>
      <c r="J299" s="188">
        <f>ROUND(I299*H299,2)</f>
        <v>0</v>
      </c>
      <c r="K299" s="184" t="s">
        <v>632</v>
      </c>
      <c r="L299" s="42"/>
      <c r="M299" s="189" t="s">
        <v>19</v>
      </c>
      <c r="N299" s="190" t="s">
        <v>43</v>
      </c>
      <c r="O299" s="67"/>
      <c r="P299" s="191">
        <f>O299*H299</f>
        <v>0</v>
      </c>
      <c r="Q299" s="191">
        <v>0</v>
      </c>
      <c r="R299" s="191">
        <f>Q299*H299</f>
        <v>0</v>
      </c>
      <c r="S299" s="191">
        <v>0</v>
      </c>
      <c r="T299" s="192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3" t="s">
        <v>228</v>
      </c>
      <c r="AT299" s="193" t="s">
        <v>223</v>
      </c>
      <c r="AU299" s="193" t="s">
        <v>80</v>
      </c>
      <c r="AY299" s="20" t="s">
        <v>221</v>
      </c>
      <c r="BE299" s="194">
        <f>IF(N299="základní",J299,0)</f>
        <v>0</v>
      </c>
      <c r="BF299" s="194">
        <f>IF(N299="snížená",J299,0)</f>
        <v>0</v>
      </c>
      <c r="BG299" s="194">
        <f>IF(N299="zákl. přenesená",J299,0)</f>
        <v>0</v>
      </c>
      <c r="BH299" s="194">
        <f>IF(N299="sníž. přenesená",J299,0)</f>
        <v>0</v>
      </c>
      <c r="BI299" s="194">
        <f>IF(N299="nulová",J299,0)</f>
        <v>0</v>
      </c>
      <c r="BJ299" s="20" t="s">
        <v>80</v>
      </c>
      <c r="BK299" s="194">
        <f>ROUND(I299*H299,2)</f>
        <v>0</v>
      </c>
      <c r="BL299" s="20" t="s">
        <v>228</v>
      </c>
      <c r="BM299" s="193" t="s">
        <v>1244</v>
      </c>
    </row>
    <row r="300" spans="1:65" s="2" customFormat="1">
      <c r="A300" s="37"/>
      <c r="B300" s="38"/>
      <c r="C300" s="39"/>
      <c r="D300" s="195" t="s">
        <v>230</v>
      </c>
      <c r="E300" s="39"/>
      <c r="F300" s="196" t="s">
        <v>2331</v>
      </c>
      <c r="G300" s="39"/>
      <c r="H300" s="39"/>
      <c r="I300" s="197"/>
      <c r="J300" s="39"/>
      <c r="K300" s="39"/>
      <c r="L300" s="42"/>
      <c r="M300" s="198"/>
      <c r="N300" s="199"/>
      <c r="O300" s="67"/>
      <c r="P300" s="67"/>
      <c r="Q300" s="67"/>
      <c r="R300" s="67"/>
      <c r="S300" s="67"/>
      <c r="T300" s="68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20" t="s">
        <v>230</v>
      </c>
      <c r="AU300" s="20" t="s">
        <v>80</v>
      </c>
    </row>
    <row r="301" spans="1:65" s="2" customFormat="1" ht="19.5">
      <c r="A301" s="37"/>
      <c r="B301" s="38"/>
      <c r="C301" s="39"/>
      <c r="D301" s="195" t="s">
        <v>1665</v>
      </c>
      <c r="E301" s="39"/>
      <c r="F301" s="255" t="s">
        <v>2332</v>
      </c>
      <c r="G301" s="39"/>
      <c r="H301" s="39"/>
      <c r="I301" s="197"/>
      <c r="J301" s="39"/>
      <c r="K301" s="39"/>
      <c r="L301" s="42"/>
      <c r="M301" s="198"/>
      <c r="N301" s="199"/>
      <c r="O301" s="67"/>
      <c r="P301" s="67"/>
      <c r="Q301" s="67"/>
      <c r="R301" s="67"/>
      <c r="S301" s="67"/>
      <c r="T301" s="68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20" t="s">
        <v>1665</v>
      </c>
      <c r="AU301" s="20" t="s">
        <v>80</v>
      </c>
    </row>
    <row r="302" spans="1:65" s="2" customFormat="1" ht="16.5" customHeight="1">
      <c r="A302" s="37"/>
      <c r="B302" s="38"/>
      <c r="C302" s="182" t="s">
        <v>793</v>
      </c>
      <c r="D302" s="182" t="s">
        <v>223</v>
      </c>
      <c r="E302" s="183" t="s">
        <v>2333</v>
      </c>
      <c r="F302" s="184" t="s">
        <v>2334</v>
      </c>
      <c r="G302" s="185" t="s">
        <v>2237</v>
      </c>
      <c r="H302" s="186">
        <v>1</v>
      </c>
      <c r="I302" s="187"/>
      <c r="J302" s="188">
        <f>ROUND(I302*H302,2)</f>
        <v>0</v>
      </c>
      <c r="K302" s="184" t="s">
        <v>632</v>
      </c>
      <c r="L302" s="42"/>
      <c r="M302" s="189" t="s">
        <v>19</v>
      </c>
      <c r="N302" s="190" t="s">
        <v>43</v>
      </c>
      <c r="O302" s="67"/>
      <c r="P302" s="191">
        <f>O302*H302</f>
        <v>0</v>
      </c>
      <c r="Q302" s="191">
        <v>0</v>
      </c>
      <c r="R302" s="191">
        <f>Q302*H302</f>
        <v>0</v>
      </c>
      <c r="S302" s="191">
        <v>0</v>
      </c>
      <c r="T302" s="192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93" t="s">
        <v>228</v>
      </c>
      <c r="AT302" s="193" t="s">
        <v>223</v>
      </c>
      <c r="AU302" s="193" t="s">
        <v>80</v>
      </c>
      <c r="AY302" s="20" t="s">
        <v>221</v>
      </c>
      <c r="BE302" s="194">
        <f>IF(N302="základní",J302,0)</f>
        <v>0</v>
      </c>
      <c r="BF302" s="194">
        <f>IF(N302="snížená",J302,0)</f>
        <v>0</v>
      </c>
      <c r="BG302" s="194">
        <f>IF(N302="zákl. přenesená",J302,0)</f>
        <v>0</v>
      </c>
      <c r="BH302" s="194">
        <f>IF(N302="sníž. přenesená",J302,0)</f>
        <v>0</v>
      </c>
      <c r="BI302" s="194">
        <f>IF(N302="nulová",J302,0)</f>
        <v>0</v>
      </c>
      <c r="BJ302" s="20" t="s">
        <v>80</v>
      </c>
      <c r="BK302" s="194">
        <f>ROUND(I302*H302,2)</f>
        <v>0</v>
      </c>
      <c r="BL302" s="20" t="s">
        <v>228</v>
      </c>
      <c r="BM302" s="193" t="s">
        <v>1255</v>
      </c>
    </row>
    <row r="303" spans="1:65" s="2" customFormat="1">
      <c r="A303" s="37"/>
      <c r="B303" s="38"/>
      <c r="C303" s="39"/>
      <c r="D303" s="195" t="s">
        <v>230</v>
      </c>
      <c r="E303" s="39"/>
      <c r="F303" s="196" t="s">
        <v>2334</v>
      </c>
      <c r="G303" s="39"/>
      <c r="H303" s="39"/>
      <c r="I303" s="197"/>
      <c r="J303" s="39"/>
      <c r="K303" s="39"/>
      <c r="L303" s="42"/>
      <c r="M303" s="259"/>
      <c r="N303" s="260"/>
      <c r="O303" s="261"/>
      <c r="P303" s="261"/>
      <c r="Q303" s="261"/>
      <c r="R303" s="261"/>
      <c r="S303" s="261"/>
      <c r="T303" s="262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20" t="s">
        <v>230</v>
      </c>
      <c r="AU303" s="20" t="s">
        <v>80</v>
      </c>
    </row>
    <row r="304" spans="1:65" s="2" customFormat="1" ht="6.95" customHeight="1">
      <c r="A304" s="37"/>
      <c r="B304" s="50"/>
      <c r="C304" s="51"/>
      <c r="D304" s="51"/>
      <c r="E304" s="51"/>
      <c r="F304" s="51"/>
      <c r="G304" s="51"/>
      <c r="H304" s="51"/>
      <c r="I304" s="51"/>
      <c r="J304" s="51"/>
      <c r="K304" s="51"/>
      <c r="L304" s="42"/>
      <c r="M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</row>
  </sheetData>
  <sheetProtection algorithmName="SHA-512" hashValue="eKuPM4iQAisc1CQiDtITTP7v2UMEpMCWvHjOyiiwo2K5Jawvp/bIEQ+73HwqfTYJyUbrrLoGIqmDEL+krXawpQ==" saltValue="dAFkLKqB+DV1vhaOkp11MiBA5ZJtbFt7jZyey+jcNmp8NPTLN14VjdPunMPjI84rsO9BV8YKxtgZb/6IiGv65g==" spinCount="100000" sheet="1" objects="1" scenarios="1" formatColumns="0" formatRows="0" autoFilter="0"/>
  <autoFilter ref="C97:K303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20" t="s">
        <v>99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135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21" t="str">
        <f>'Rekapitulace stavby'!K6</f>
        <v>DĚTSKÁ SKUPINA TURNOV</v>
      </c>
      <c r="F7" s="422"/>
      <c r="G7" s="422"/>
      <c r="H7" s="422"/>
      <c r="L7" s="23"/>
    </row>
    <row r="8" spans="1:46" ht="12.75">
      <c r="B8" s="23"/>
      <c r="D8" s="116" t="s">
        <v>144</v>
      </c>
      <c r="L8" s="23"/>
    </row>
    <row r="9" spans="1:46" s="1" customFormat="1" ht="16.5" customHeight="1">
      <c r="B9" s="23"/>
      <c r="E9" s="421" t="s">
        <v>2119</v>
      </c>
      <c r="F9" s="402"/>
      <c r="G9" s="402"/>
      <c r="H9" s="402"/>
      <c r="L9" s="23"/>
    </row>
    <row r="10" spans="1:46" s="1" customFormat="1" ht="12" customHeight="1">
      <c r="B10" s="23"/>
      <c r="D10" s="116" t="s">
        <v>2120</v>
      </c>
      <c r="L10" s="23"/>
    </row>
    <row r="11" spans="1:46" s="2" customFormat="1" ht="16.5" customHeight="1">
      <c r="A11" s="37"/>
      <c r="B11" s="42"/>
      <c r="C11" s="37"/>
      <c r="D11" s="37"/>
      <c r="E11" s="429" t="s">
        <v>2121</v>
      </c>
      <c r="F11" s="424"/>
      <c r="G11" s="424"/>
      <c r="H11" s="424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6" t="s">
        <v>2122</v>
      </c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42"/>
      <c r="C13" s="37"/>
      <c r="D13" s="37"/>
      <c r="E13" s="423" t="s">
        <v>2335</v>
      </c>
      <c r="F13" s="424"/>
      <c r="G13" s="424"/>
      <c r="H13" s="424"/>
      <c r="I13" s="37"/>
      <c r="J13" s="37"/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>
      <c r="A14" s="37"/>
      <c r="B14" s="42"/>
      <c r="C14" s="37"/>
      <c r="D14" s="37"/>
      <c r="E14" s="37"/>
      <c r="F14" s="37"/>
      <c r="G14" s="37"/>
      <c r="H14" s="37"/>
      <c r="I14" s="37"/>
      <c r="J14" s="37"/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42"/>
      <c r="C15" s="37"/>
      <c r="D15" s="116" t="s">
        <v>18</v>
      </c>
      <c r="E15" s="37"/>
      <c r="F15" s="106" t="s">
        <v>19</v>
      </c>
      <c r="G15" s="37"/>
      <c r="H15" s="37"/>
      <c r="I15" s="116" t="s">
        <v>20</v>
      </c>
      <c r="J15" s="106" t="s">
        <v>19</v>
      </c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21</v>
      </c>
      <c r="E16" s="37"/>
      <c r="F16" s="106" t="s">
        <v>22</v>
      </c>
      <c r="G16" s="37"/>
      <c r="H16" s="37"/>
      <c r="I16" s="116" t="s">
        <v>23</v>
      </c>
      <c r="J16" s="118" t="str">
        <f>'Rekapitulace stavby'!AN8</f>
        <v>3. 10. 2023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42"/>
      <c r="C17" s="37"/>
      <c r="D17" s="37"/>
      <c r="E17" s="37"/>
      <c r="F17" s="37"/>
      <c r="G17" s="37"/>
      <c r="H17" s="37"/>
      <c r="I17" s="37"/>
      <c r="J17" s="37"/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42"/>
      <c r="C18" s="37"/>
      <c r="D18" s="116" t="s">
        <v>25</v>
      </c>
      <c r="E18" s="37"/>
      <c r="F18" s="37"/>
      <c r="G18" s="37"/>
      <c r="H18" s="37"/>
      <c r="I18" s="116" t="s">
        <v>26</v>
      </c>
      <c r="J18" s="106" t="s">
        <v>19</v>
      </c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42"/>
      <c r="C19" s="37"/>
      <c r="D19" s="37"/>
      <c r="E19" s="106" t="s">
        <v>27</v>
      </c>
      <c r="F19" s="37"/>
      <c r="G19" s="37"/>
      <c r="H19" s="37"/>
      <c r="I19" s="116" t="s">
        <v>28</v>
      </c>
      <c r="J19" s="106" t="s">
        <v>19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42"/>
      <c r="C20" s="37"/>
      <c r="D20" s="37"/>
      <c r="E20" s="37"/>
      <c r="F20" s="37"/>
      <c r="G20" s="37"/>
      <c r="H20" s="37"/>
      <c r="I20" s="37"/>
      <c r="J20" s="37"/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42"/>
      <c r="C21" s="37"/>
      <c r="D21" s="116" t="s">
        <v>29</v>
      </c>
      <c r="E21" s="37"/>
      <c r="F21" s="37"/>
      <c r="G21" s="37"/>
      <c r="H21" s="37"/>
      <c r="I21" s="116" t="s">
        <v>26</v>
      </c>
      <c r="J21" s="33" t="str">
        <f>'Rekapitulace stavby'!AN13</f>
        <v>Vyplň údaj</v>
      </c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42"/>
      <c r="C22" s="37"/>
      <c r="D22" s="37"/>
      <c r="E22" s="425" t="str">
        <f>'Rekapitulace stavby'!E14</f>
        <v>Vyplň údaj</v>
      </c>
      <c r="F22" s="426"/>
      <c r="G22" s="426"/>
      <c r="H22" s="426"/>
      <c r="I22" s="116" t="s">
        <v>28</v>
      </c>
      <c r="J22" s="33" t="str">
        <f>'Rekapitulace stavby'!AN14</f>
        <v>Vyplň údaj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42"/>
      <c r="C23" s="37"/>
      <c r="D23" s="37"/>
      <c r="E23" s="37"/>
      <c r="F23" s="37"/>
      <c r="G23" s="37"/>
      <c r="H23" s="37"/>
      <c r="I23" s="37"/>
      <c r="J23" s="37"/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42"/>
      <c r="C24" s="37"/>
      <c r="D24" s="116" t="s">
        <v>31</v>
      </c>
      <c r="E24" s="37"/>
      <c r="F24" s="37"/>
      <c r="G24" s="37"/>
      <c r="H24" s="37"/>
      <c r="I24" s="116" t="s">
        <v>26</v>
      </c>
      <c r="J24" s="106" t="s">
        <v>19</v>
      </c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42"/>
      <c r="C25" s="37"/>
      <c r="D25" s="37"/>
      <c r="E25" s="106" t="s">
        <v>32</v>
      </c>
      <c r="F25" s="37"/>
      <c r="G25" s="37"/>
      <c r="H25" s="37"/>
      <c r="I25" s="116" t="s">
        <v>28</v>
      </c>
      <c r="J25" s="106" t="s">
        <v>19</v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42"/>
      <c r="C26" s="37"/>
      <c r="D26" s="37"/>
      <c r="E26" s="37"/>
      <c r="F26" s="37"/>
      <c r="G26" s="37"/>
      <c r="H26" s="37"/>
      <c r="I26" s="37"/>
      <c r="J26" s="37"/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42"/>
      <c r="C27" s="37"/>
      <c r="D27" s="116" t="s">
        <v>34</v>
      </c>
      <c r="E27" s="37"/>
      <c r="F27" s="37"/>
      <c r="G27" s="37"/>
      <c r="H27" s="37"/>
      <c r="I27" s="116" t="s">
        <v>26</v>
      </c>
      <c r="J27" s="106" t="s">
        <v>19</v>
      </c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42"/>
      <c r="C28" s="37"/>
      <c r="D28" s="37"/>
      <c r="E28" s="106" t="s">
        <v>35</v>
      </c>
      <c r="F28" s="37"/>
      <c r="G28" s="37"/>
      <c r="H28" s="37"/>
      <c r="I28" s="116" t="s">
        <v>28</v>
      </c>
      <c r="J28" s="106" t="s">
        <v>19</v>
      </c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37"/>
      <c r="E29" s="37"/>
      <c r="F29" s="37"/>
      <c r="G29" s="37"/>
      <c r="H29" s="37"/>
      <c r="I29" s="37"/>
      <c r="J29" s="37"/>
      <c r="K29" s="37"/>
      <c r="L29" s="11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42"/>
      <c r="C30" s="37"/>
      <c r="D30" s="116" t="s">
        <v>36</v>
      </c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71.25" customHeight="1">
      <c r="A31" s="119"/>
      <c r="B31" s="120"/>
      <c r="C31" s="119"/>
      <c r="D31" s="119"/>
      <c r="E31" s="427" t="s">
        <v>37</v>
      </c>
      <c r="F31" s="427"/>
      <c r="G31" s="427"/>
      <c r="H31" s="427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>
      <c r="A32" s="37"/>
      <c r="B32" s="42"/>
      <c r="C32" s="37"/>
      <c r="D32" s="37"/>
      <c r="E32" s="37"/>
      <c r="F32" s="37"/>
      <c r="G32" s="37"/>
      <c r="H32" s="37"/>
      <c r="I32" s="37"/>
      <c r="J32" s="37"/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2"/>
      <c r="E33" s="122"/>
      <c r="F33" s="122"/>
      <c r="G33" s="122"/>
      <c r="H33" s="122"/>
      <c r="I33" s="122"/>
      <c r="J33" s="122"/>
      <c r="K33" s="122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25.35" customHeight="1">
      <c r="A34" s="37"/>
      <c r="B34" s="42"/>
      <c r="C34" s="37"/>
      <c r="D34" s="123" t="s">
        <v>38</v>
      </c>
      <c r="E34" s="37"/>
      <c r="F34" s="37"/>
      <c r="G34" s="37"/>
      <c r="H34" s="37"/>
      <c r="I34" s="37"/>
      <c r="J34" s="124">
        <f>ROUND(J97, 2)</f>
        <v>0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6.95" customHeight="1">
      <c r="A35" s="37"/>
      <c r="B35" s="42"/>
      <c r="C35" s="37"/>
      <c r="D35" s="122"/>
      <c r="E35" s="122"/>
      <c r="F35" s="122"/>
      <c r="G35" s="122"/>
      <c r="H35" s="122"/>
      <c r="I35" s="122"/>
      <c r="J35" s="122"/>
      <c r="K35" s="122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37"/>
      <c r="F36" s="125" t="s">
        <v>40</v>
      </c>
      <c r="G36" s="37"/>
      <c r="H36" s="37"/>
      <c r="I36" s="125" t="s">
        <v>39</v>
      </c>
      <c r="J36" s="125" t="s">
        <v>41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42"/>
      <c r="C37" s="37"/>
      <c r="D37" s="126" t="s">
        <v>42</v>
      </c>
      <c r="E37" s="116" t="s">
        <v>43</v>
      </c>
      <c r="F37" s="127">
        <f>ROUND((SUM(BE97:BE270)),  2)</f>
        <v>0</v>
      </c>
      <c r="G37" s="37"/>
      <c r="H37" s="37"/>
      <c r="I37" s="128">
        <v>0.21</v>
      </c>
      <c r="J37" s="127">
        <f>ROUND(((SUM(BE97:BE270))*I37),  2)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42"/>
      <c r="C38" s="37"/>
      <c r="D38" s="37"/>
      <c r="E38" s="116" t="s">
        <v>44</v>
      </c>
      <c r="F38" s="127">
        <f>ROUND((SUM(BF97:BF270)),  2)</f>
        <v>0</v>
      </c>
      <c r="G38" s="37"/>
      <c r="H38" s="37"/>
      <c r="I38" s="128">
        <v>0.12</v>
      </c>
      <c r="J38" s="127">
        <f>ROUND(((SUM(BF97:BF270))*I38),  2)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45</v>
      </c>
      <c r="F39" s="127">
        <f>ROUND((SUM(BG97:BG270)),  2)</f>
        <v>0</v>
      </c>
      <c r="G39" s="37"/>
      <c r="H39" s="37"/>
      <c r="I39" s="128">
        <v>0.21</v>
      </c>
      <c r="J39" s="127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hidden="1" customHeight="1">
      <c r="A40" s="37"/>
      <c r="B40" s="42"/>
      <c r="C40" s="37"/>
      <c r="D40" s="37"/>
      <c r="E40" s="116" t="s">
        <v>46</v>
      </c>
      <c r="F40" s="127">
        <f>ROUND((SUM(BH97:BH270)),  2)</f>
        <v>0</v>
      </c>
      <c r="G40" s="37"/>
      <c r="H40" s="37"/>
      <c r="I40" s="128">
        <v>0.12</v>
      </c>
      <c r="J40" s="127">
        <f>0</f>
        <v>0</v>
      </c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42"/>
      <c r="C41" s="37"/>
      <c r="D41" s="37"/>
      <c r="E41" s="116" t="s">
        <v>47</v>
      </c>
      <c r="F41" s="127">
        <f>ROUND((SUM(BI97:BI270)),  2)</f>
        <v>0</v>
      </c>
      <c r="G41" s="37"/>
      <c r="H41" s="37"/>
      <c r="I41" s="128">
        <v>0</v>
      </c>
      <c r="J41" s="127">
        <f>0</f>
        <v>0</v>
      </c>
      <c r="K41" s="37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6.95" customHeight="1">
      <c r="A42" s="37"/>
      <c r="B42" s="42"/>
      <c r="C42" s="37"/>
      <c r="D42" s="37"/>
      <c r="E42" s="37"/>
      <c r="F42" s="37"/>
      <c r="G42" s="37"/>
      <c r="H42" s="37"/>
      <c r="I42" s="37"/>
      <c r="J42" s="37"/>
      <c r="K42" s="37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25.35" customHeight="1">
      <c r="A43" s="37"/>
      <c r="B43" s="42"/>
      <c r="C43" s="129"/>
      <c r="D43" s="130" t="s">
        <v>48</v>
      </c>
      <c r="E43" s="131"/>
      <c r="F43" s="131"/>
      <c r="G43" s="132" t="s">
        <v>49</v>
      </c>
      <c r="H43" s="133" t="s">
        <v>50</v>
      </c>
      <c r="I43" s="131"/>
      <c r="J43" s="134">
        <f>SUM(J34:J41)</f>
        <v>0</v>
      </c>
      <c r="K43" s="135"/>
      <c r="L43" s="11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customHeight="1">
      <c r="A44" s="37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8" spans="1:31" s="2" customFormat="1" ht="6.95" customHeight="1">
      <c r="A48" s="37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2" customFormat="1" ht="24.95" customHeight="1">
      <c r="A49" s="37"/>
      <c r="B49" s="38"/>
      <c r="C49" s="26" t="s">
        <v>168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31" s="2" customFormat="1" ht="6.95" customHeight="1">
      <c r="A50" s="37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31" s="2" customFormat="1" ht="12" customHeight="1">
      <c r="A51" s="37"/>
      <c r="B51" s="38"/>
      <c r="C51" s="32" t="s">
        <v>16</v>
      </c>
      <c r="D51" s="39"/>
      <c r="E51" s="39"/>
      <c r="F51" s="39"/>
      <c r="G51" s="39"/>
      <c r="H51" s="39"/>
      <c r="I51" s="39"/>
      <c r="J51" s="39"/>
      <c r="K51" s="39"/>
      <c r="L51" s="11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31" s="2" customFormat="1" ht="16.5" customHeight="1">
      <c r="A52" s="37"/>
      <c r="B52" s="38"/>
      <c r="C52" s="39"/>
      <c r="D52" s="39"/>
      <c r="E52" s="419" t="str">
        <f>E7</f>
        <v>DĚTSKÁ SKUPINA TURNOV</v>
      </c>
      <c r="F52" s="420"/>
      <c r="G52" s="420"/>
      <c r="H52" s="420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1" s="1" customFormat="1" ht="12" customHeight="1">
      <c r="B53" s="24"/>
      <c r="C53" s="32" t="s">
        <v>144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419" t="s">
        <v>2119</v>
      </c>
      <c r="F54" s="387"/>
      <c r="G54" s="387"/>
      <c r="H54" s="387"/>
      <c r="I54" s="25"/>
      <c r="J54" s="25"/>
      <c r="K54" s="25"/>
      <c r="L54" s="23"/>
    </row>
    <row r="55" spans="1:31" s="1" customFormat="1" ht="12" customHeight="1">
      <c r="B55" s="24"/>
      <c r="C55" s="32" t="s">
        <v>2120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7"/>
      <c r="B56" s="38"/>
      <c r="C56" s="39"/>
      <c r="D56" s="39"/>
      <c r="E56" s="428" t="s">
        <v>2121</v>
      </c>
      <c r="F56" s="418"/>
      <c r="G56" s="418"/>
      <c r="H56" s="418"/>
      <c r="I56" s="39"/>
      <c r="J56" s="39"/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 s="2" customFormat="1" ht="12" customHeight="1">
      <c r="A57" s="37"/>
      <c r="B57" s="38"/>
      <c r="C57" s="32" t="s">
        <v>2122</v>
      </c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 s="2" customFormat="1" ht="16.5" customHeight="1">
      <c r="A58" s="37"/>
      <c r="B58" s="38"/>
      <c r="C58" s="39"/>
      <c r="D58" s="39"/>
      <c r="E58" s="375" t="str">
        <f>E13</f>
        <v>D.4.1.2. - Vnitřní dešťová kanalizace</v>
      </c>
      <c r="F58" s="418"/>
      <c r="G58" s="418"/>
      <c r="H58" s="418"/>
      <c r="I58" s="39"/>
      <c r="J58" s="39"/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 s="2" customFormat="1" ht="6.95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 s="2" customFormat="1" ht="12" customHeight="1">
      <c r="A60" s="37"/>
      <c r="B60" s="38"/>
      <c r="C60" s="32" t="s">
        <v>21</v>
      </c>
      <c r="D60" s="39"/>
      <c r="E60" s="39"/>
      <c r="F60" s="30" t="str">
        <f>F16</f>
        <v>parc.č. 1007/3, k.ú. Turnov</v>
      </c>
      <c r="G60" s="39"/>
      <c r="H60" s="39"/>
      <c r="I60" s="32" t="s">
        <v>23</v>
      </c>
      <c r="J60" s="62" t="str">
        <f>IF(J16="","",J16)</f>
        <v>3. 10. 2023</v>
      </c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 s="2" customFormat="1" ht="6.9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s="2" customFormat="1" ht="25.7" customHeight="1">
      <c r="A62" s="37"/>
      <c r="B62" s="38"/>
      <c r="C62" s="32" t="s">
        <v>25</v>
      </c>
      <c r="D62" s="39"/>
      <c r="E62" s="39"/>
      <c r="F62" s="30" t="str">
        <f>E19</f>
        <v>Město Turnov</v>
      </c>
      <c r="G62" s="39"/>
      <c r="H62" s="39"/>
      <c r="I62" s="32" t="s">
        <v>31</v>
      </c>
      <c r="J62" s="35" t="str">
        <f>E25</f>
        <v>ING. ARCH. Tomáš Adámek</v>
      </c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 s="2" customFormat="1" ht="15.2" customHeight="1">
      <c r="A63" s="37"/>
      <c r="B63" s="38"/>
      <c r="C63" s="32" t="s">
        <v>29</v>
      </c>
      <c r="D63" s="39"/>
      <c r="E63" s="39"/>
      <c r="F63" s="30" t="str">
        <f>IF(E22="","",E22)</f>
        <v>Vyplň údaj</v>
      </c>
      <c r="G63" s="39"/>
      <c r="H63" s="39"/>
      <c r="I63" s="32" t="s">
        <v>34</v>
      </c>
      <c r="J63" s="35" t="str">
        <f>E28</f>
        <v>Michal Jirka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 s="2" customFormat="1" ht="10.3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1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47" s="2" customFormat="1" ht="29.25" customHeight="1">
      <c r="A65" s="37"/>
      <c r="B65" s="38"/>
      <c r="C65" s="140" t="s">
        <v>169</v>
      </c>
      <c r="D65" s="141"/>
      <c r="E65" s="141"/>
      <c r="F65" s="141"/>
      <c r="G65" s="141"/>
      <c r="H65" s="141"/>
      <c r="I65" s="141"/>
      <c r="J65" s="142" t="s">
        <v>170</v>
      </c>
      <c r="K65" s="141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47" s="2" customFormat="1" ht="10.3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47" s="2" customFormat="1" ht="22.9" customHeight="1">
      <c r="A67" s="37"/>
      <c r="B67" s="38"/>
      <c r="C67" s="143" t="s">
        <v>70</v>
      </c>
      <c r="D67" s="39"/>
      <c r="E67" s="39"/>
      <c r="F67" s="39"/>
      <c r="G67" s="39"/>
      <c r="H67" s="39"/>
      <c r="I67" s="39"/>
      <c r="J67" s="80">
        <f>J97</f>
        <v>0</v>
      </c>
      <c r="K67" s="39"/>
      <c r="L67" s="11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U67" s="20" t="s">
        <v>171</v>
      </c>
    </row>
    <row r="68" spans="1:47" s="9" customFormat="1" ht="24.95" customHeight="1">
      <c r="B68" s="144"/>
      <c r="C68" s="145"/>
      <c r="D68" s="146" t="s">
        <v>2124</v>
      </c>
      <c r="E68" s="147"/>
      <c r="F68" s="147"/>
      <c r="G68" s="147"/>
      <c r="H68" s="147"/>
      <c r="I68" s="147"/>
      <c r="J68" s="148">
        <f>J98</f>
        <v>0</v>
      </c>
      <c r="K68" s="145"/>
      <c r="L68" s="149"/>
    </row>
    <row r="69" spans="1:47" s="9" customFormat="1" ht="24.95" customHeight="1">
      <c r="B69" s="144"/>
      <c r="C69" s="145"/>
      <c r="D69" s="146" t="s">
        <v>2336</v>
      </c>
      <c r="E69" s="147"/>
      <c r="F69" s="147"/>
      <c r="G69" s="147"/>
      <c r="H69" s="147"/>
      <c r="I69" s="147"/>
      <c r="J69" s="148">
        <f>J140</f>
        <v>0</v>
      </c>
      <c r="K69" s="145"/>
      <c r="L69" s="149"/>
    </row>
    <row r="70" spans="1:47" s="9" customFormat="1" ht="24.95" customHeight="1">
      <c r="B70" s="144"/>
      <c r="C70" s="145"/>
      <c r="D70" s="146" t="s">
        <v>2337</v>
      </c>
      <c r="E70" s="147"/>
      <c r="F70" s="147"/>
      <c r="G70" s="147"/>
      <c r="H70" s="147"/>
      <c r="I70" s="147"/>
      <c r="J70" s="148">
        <f>J149</f>
        <v>0</v>
      </c>
      <c r="K70" s="145"/>
      <c r="L70" s="149"/>
    </row>
    <row r="71" spans="1:47" s="9" customFormat="1" ht="24.95" customHeight="1">
      <c r="B71" s="144"/>
      <c r="C71" s="145"/>
      <c r="D71" s="146" t="s">
        <v>2127</v>
      </c>
      <c r="E71" s="147"/>
      <c r="F71" s="147"/>
      <c r="G71" s="147"/>
      <c r="H71" s="147"/>
      <c r="I71" s="147"/>
      <c r="J71" s="148">
        <f>J213</f>
        <v>0</v>
      </c>
      <c r="K71" s="145"/>
      <c r="L71" s="149"/>
    </row>
    <row r="72" spans="1:47" s="9" customFormat="1" ht="24.95" customHeight="1">
      <c r="B72" s="144"/>
      <c r="C72" s="145"/>
      <c r="D72" s="146" t="s">
        <v>2128</v>
      </c>
      <c r="E72" s="147"/>
      <c r="F72" s="147"/>
      <c r="G72" s="147"/>
      <c r="H72" s="147"/>
      <c r="I72" s="147"/>
      <c r="J72" s="148">
        <f>J238</f>
        <v>0</v>
      </c>
      <c r="K72" s="145"/>
      <c r="L72" s="149"/>
    </row>
    <row r="73" spans="1:47" s="9" customFormat="1" ht="24.95" customHeight="1">
      <c r="B73" s="144"/>
      <c r="C73" s="145"/>
      <c r="D73" s="146" t="s">
        <v>2338</v>
      </c>
      <c r="E73" s="147"/>
      <c r="F73" s="147"/>
      <c r="G73" s="147"/>
      <c r="H73" s="147"/>
      <c r="I73" s="147"/>
      <c r="J73" s="148">
        <f>J258</f>
        <v>0</v>
      </c>
      <c r="K73" s="145"/>
      <c r="L73" s="149"/>
    </row>
    <row r="74" spans="1:47" s="2" customFormat="1" ht="21.75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47" s="2" customFormat="1" ht="6.95" customHeight="1">
      <c r="A75" s="37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9" spans="1:47" s="2" customFormat="1" ht="6.95" customHeight="1">
      <c r="A79" s="37"/>
      <c r="B79" s="52"/>
      <c r="C79" s="53"/>
      <c r="D79" s="53"/>
      <c r="E79" s="53"/>
      <c r="F79" s="53"/>
      <c r="G79" s="53"/>
      <c r="H79" s="53"/>
      <c r="I79" s="53"/>
      <c r="J79" s="53"/>
      <c r="K79" s="53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47" s="2" customFormat="1" ht="24.95" customHeight="1">
      <c r="A80" s="37"/>
      <c r="B80" s="38"/>
      <c r="C80" s="26" t="s">
        <v>206</v>
      </c>
      <c r="D80" s="39"/>
      <c r="E80" s="39"/>
      <c r="F80" s="39"/>
      <c r="G80" s="39"/>
      <c r="H80" s="39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31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12" customHeight="1">
      <c r="A82" s="37"/>
      <c r="B82" s="38"/>
      <c r="C82" s="32" t="s">
        <v>16</v>
      </c>
      <c r="D82" s="39"/>
      <c r="E82" s="39"/>
      <c r="F82" s="39"/>
      <c r="G82" s="39"/>
      <c r="H82" s="39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16.5" customHeight="1">
      <c r="A83" s="37"/>
      <c r="B83" s="38"/>
      <c r="C83" s="39"/>
      <c r="D83" s="39"/>
      <c r="E83" s="419" t="str">
        <f>E7</f>
        <v>DĚTSKÁ SKUPINA TURNOV</v>
      </c>
      <c r="F83" s="420"/>
      <c r="G83" s="420"/>
      <c r="H83" s="420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1" customFormat="1" ht="12" customHeight="1">
      <c r="B84" s="24"/>
      <c r="C84" s="32" t="s">
        <v>144</v>
      </c>
      <c r="D84" s="25"/>
      <c r="E84" s="25"/>
      <c r="F84" s="25"/>
      <c r="G84" s="25"/>
      <c r="H84" s="25"/>
      <c r="I84" s="25"/>
      <c r="J84" s="25"/>
      <c r="K84" s="25"/>
      <c r="L84" s="23"/>
    </row>
    <row r="85" spans="1:31" s="1" customFormat="1" ht="16.5" customHeight="1">
      <c r="B85" s="24"/>
      <c r="C85" s="25"/>
      <c r="D85" s="25"/>
      <c r="E85" s="419" t="s">
        <v>2119</v>
      </c>
      <c r="F85" s="387"/>
      <c r="G85" s="387"/>
      <c r="H85" s="387"/>
      <c r="I85" s="25"/>
      <c r="J85" s="25"/>
      <c r="K85" s="25"/>
      <c r="L85" s="23"/>
    </row>
    <row r="86" spans="1:31" s="1" customFormat="1" ht="12" customHeight="1">
      <c r="B86" s="24"/>
      <c r="C86" s="32" t="s">
        <v>2120</v>
      </c>
      <c r="D86" s="25"/>
      <c r="E86" s="25"/>
      <c r="F86" s="25"/>
      <c r="G86" s="25"/>
      <c r="H86" s="25"/>
      <c r="I86" s="25"/>
      <c r="J86" s="25"/>
      <c r="K86" s="25"/>
      <c r="L86" s="23"/>
    </row>
    <row r="87" spans="1:31" s="2" customFormat="1" ht="16.5" customHeight="1">
      <c r="A87" s="37"/>
      <c r="B87" s="38"/>
      <c r="C87" s="39"/>
      <c r="D87" s="39"/>
      <c r="E87" s="428" t="s">
        <v>2121</v>
      </c>
      <c r="F87" s="418"/>
      <c r="G87" s="418"/>
      <c r="H87" s="418"/>
      <c r="I87" s="39"/>
      <c r="J87" s="39"/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32" t="s">
        <v>2122</v>
      </c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9"/>
      <c r="D89" s="39"/>
      <c r="E89" s="375" t="str">
        <f>E13</f>
        <v>D.4.1.2. - Vnitřní dešťová kanalizace</v>
      </c>
      <c r="F89" s="418"/>
      <c r="G89" s="418"/>
      <c r="H89" s="418"/>
      <c r="I89" s="39"/>
      <c r="J89" s="39"/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32" t="s">
        <v>21</v>
      </c>
      <c r="D91" s="39"/>
      <c r="E91" s="39"/>
      <c r="F91" s="30" t="str">
        <f>F16</f>
        <v>parc.č. 1007/3, k.ú. Turnov</v>
      </c>
      <c r="G91" s="39"/>
      <c r="H91" s="39"/>
      <c r="I91" s="32" t="s">
        <v>23</v>
      </c>
      <c r="J91" s="62" t="str">
        <f>IF(J16="","",J16)</f>
        <v>3. 10. 2023</v>
      </c>
      <c r="K91" s="39"/>
      <c r="L91" s="11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25.7" customHeight="1">
      <c r="A93" s="37"/>
      <c r="B93" s="38"/>
      <c r="C93" s="32" t="s">
        <v>25</v>
      </c>
      <c r="D93" s="39"/>
      <c r="E93" s="39"/>
      <c r="F93" s="30" t="str">
        <f>E19</f>
        <v>Město Turnov</v>
      </c>
      <c r="G93" s="39"/>
      <c r="H93" s="39"/>
      <c r="I93" s="32" t="s">
        <v>31</v>
      </c>
      <c r="J93" s="35" t="str">
        <f>E25</f>
        <v>ING. ARCH. Tomáš Adámek</v>
      </c>
      <c r="K93" s="39"/>
      <c r="L93" s="11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32" t="s">
        <v>29</v>
      </c>
      <c r="D94" s="39"/>
      <c r="E94" s="39"/>
      <c r="F94" s="30" t="str">
        <f>IF(E22="","",E22)</f>
        <v>Vyplň údaj</v>
      </c>
      <c r="G94" s="39"/>
      <c r="H94" s="39"/>
      <c r="I94" s="32" t="s">
        <v>34</v>
      </c>
      <c r="J94" s="35" t="str">
        <f>E28</f>
        <v>Michal Jirka</v>
      </c>
      <c r="K94" s="39"/>
      <c r="L94" s="11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11" customFormat="1" ht="29.25" customHeight="1">
      <c r="A96" s="155"/>
      <c r="B96" s="156"/>
      <c r="C96" s="157" t="s">
        <v>207</v>
      </c>
      <c r="D96" s="158" t="s">
        <v>57</v>
      </c>
      <c r="E96" s="158" t="s">
        <v>53</v>
      </c>
      <c r="F96" s="158" t="s">
        <v>54</v>
      </c>
      <c r="G96" s="158" t="s">
        <v>208</v>
      </c>
      <c r="H96" s="158" t="s">
        <v>209</v>
      </c>
      <c r="I96" s="158" t="s">
        <v>210</v>
      </c>
      <c r="J96" s="158" t="s">
        <v>170</v>
      </c>
      <c r="K96" s="159" t="s">
        <v>211</v>
      </c>
      <c r="L96" s="160"/>
      <c r="M96" s="71" t="s">
        <v>19</v>
      </c>
      <c r="N96" s="72" t="s">
        <v>42</v>
      </c>
      <c r="O96" s="72" t="s">
        <v>212</v>
      </c>
      <c r="P96" s="72" t="s">
        <v>213</v>
      </c>
      <c r="Q96" s="72" t="s">
        <v>214</v>
      </c>
      <c r="R96" s="72" t="s">
        <v>215</v>
      </c>
      <c r="S96" s="72" t="s">
        <v>216</v>
      </c>
      <c r="T96" s="73" t="s">
        <v>217</v>
      </c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</row>
    <row r="97" spans="1:65" s="2" customFormat="1" ht="22.9" customHeight="1">
      <c r="A97" s="37"/>
      <c r="B97" s="38"/>
      <c r="C97" s="78" t="s">
        <v>218</v>
      </c>
      <c r="D97" s="39"/>
      <c r="E97" s="39"/>
      <c r="F97" s="39"/>
      <c r="G97" s="39"/>
      <c r="H97" s="39"/>
      <c r="I97" s="39"/>
      <c r="J97" s="161">
        <f>BK97</f>
        <v>0</v>
      </c>
      <c r="K97" s="39"/>
      <c r="L97" s="42"/>
      <c r="M97" s="74"/>
      <c r="N97" s="162"/>
      <c r="O97" s="75"/>
      <c r="P97" s="163">
        <f>P98+P140+P149+P213+P238+P258</f>
        <v>0</v>
      </c>
      <c r="Q97" s="75"/>
      <c r="R97" s="163">
        <f>R98+R140+R149+R213+R238+R258</f>
        <v>0</v>
      </c>
      <c r="S97" s="75"/>
      <c r="T97" s="164">
        <f>T98+T140+T149+T213+T238+T258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71</v>
      </c>
      <c r="AU97" s="20" t="s">
        <v>171</v>
      </c>
      <c r="BK97" s="165">
        <f>BK98+BK140+BK149+BK213+BK238+BK258</f>
        <v>0</v>
      </c>
    </row>
    <row r="98" spans="1:65" s="12" customFormat="1" ht="25.9" customHeight="1">
      <c r="B98" s="166"/>
      <c r="C98" s="167"/>
      <c r="D98" s="168" t="s">
        <v>71</v>
      </c>
      <c r="E98" s="169" t="s">
        <v>77</v>
      </c>
      <c r="F98" s="169" t="s">
        <v>222</v>
      </c>
      <c r="G98" s="167"/>
      <c r="H98" s="167"/>
      <c r="I98" s="170"/>
      <c r="J98" s="171">
        <f>BK98</f>
        <v>0</v>
      </c>
      <c r="K98" s="167"/>
      <c r="L98" s="172"/>
      <c r="M98" s="173"/>
      <c r="N98" s="174"/>
      <c r="O98" s="174"/>
      <c r="P98" s="175">
        <f>SUM(P99:P139)</f>
        <v>0</v>
      </c>
      <c r="Q98" s="174"/>
      <c r="R98" s="175">
        <f>SUM(R99:R139)</f>
        <v>0</v>
      </c>
      <c r="S98" s="174"/>
      <c r="T98" s="176">
        <f>SUM(T99:T139)</f>
        <v>0</v>
      </c>
      <c r="AR98" s="177" t="s">
        <v>80</v>
      </c>
      <c r="AT98" s="178" t="s">
        <v>71</v>
      </c>
      <c r="AU98" s="178" t="s">
        <v>72</v>
      </c>
      <c r="AY98" s="177" t="s">
        <v>221</v>
      </c>
      <c r="BK98" s="179">
        <f>SUM(BK99:BK139)</f>
        <v>0</v>
      </c>
    </row>
    <row r="99" spans="1:65" s="2" customFormat="1" ht="24.2" customHeight="1">
      <c r="A99" s="37"/>
      <c r="B99" s="38"/>
      <c r="C99" s="182" t="s">
        <v>80</v>
      </c>
      <c r="D99" s="182" t="s">
        <v>223</v>
      </c>
      <c r="E99" s="183" t="s">
        <v>2134</v>
      </c>
      <c r="F99" s="184" t="s">
        <v>2135</v>
      </c>
      <c r="G99" s="185" t="s">
        <v>238</v>
      </c>
      <c r="H99" s="186">
        <v>492.28</v>
      </c>
      <c r="I99" s="187"/>
      <c r="J99" s="188">
        <f>ROUND(I99*H99,2)</f>
        <v>0</v>
      </c>
      <c r="K99" s="184" t="s">
        <v>632</v>
      </c>
      <c r="L99" s="42"/>
      <c r="M99" s="189" t="s">
        <v>19</v>
      </c>
      <c r="N99" s="190" t="s">
        <v>43</v>
      </c>
      <c r="O99" s="67"/>
      <c r="P99" s="191">
        <f>O99*H99</f>
        <v>0</v>
      </c>
      <c r="Q99" s="191">
        <v>0</v>
      </c>
      <c r="R99" s="191">
        <f>Q99*H99</f>
        <v>0</v>
      </c>
      <c r="S99" s="191">
        <v>0</v>
      </c>
      <c r="T99" s="192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3" t="s">
        <v>228</v>
      </c>
      <c r="AT99" s="193" t="s">
        <v>223</v>
      </c>
      <c r="AU99" s="193" t="s">
        <v>80</v>
      </c>
      <c r="AY99" s="20" t="s">
        <v>221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20" t="s">
        <v>80</v>
      </c>
      <c r="BK99" s="194">
        <f>ROUND(I99*H99,2)</f>
        <v>0</v>
      </c>
      <c r="BL99" s="20" t="s">
        <v>228</v>
      </c>
      <c r="BM99" s="193" t="s">
        <v>82</v>
      </c>
    </row>
    <row r="100" spans="1:65" s="2" customFormat="1" ht="19.5">
      <c r="A100" s="37"/>
      <c r="B100" s="38"/>
      <c r="C100" s="39"/>
      <c r="D100" s="195" t="s">
        <v>230</v>
      </c>
      <c r="E100" s="39"/>
      <c r="F100" s="196" t="s">
        <v>2135</v>
      </c>
      <c r="G100" s="39"/>
      <c r="H100" s="39"/>
      <c r="I100" s="197"/>
      <c r="J100" s="39"/>
      <c r="K100" s="39"/>
      <c r="L100" s="42"/>
      <c r="M100" s="198"/>
      <c r="N100" s="199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230</v>
      </c>
      <c r="AU100" s="20" t="s">
        <v>80</v>
      </c>
    </row>
    <row r="101" spans="1:65" s="2" customFormat="1" ht="68.25">
      <c r="A101" s="37"/>
      <c r="B101" s="38"/>
      <c r="C101" s="39"/>
      <c r="D101" s="195" t="s">
        <v>1665</v>
      </c>
      <c r="E101" s="39"/>
      <c r="F101" s="255" t="s">
        <v>2339</v>
      </c>
      <c r="G101" s="39"/>
      <c r="H101" s="39"/>
      <c r="I101" s="197"/>
      <c r="J101" s="39"/>
      <c r="K101" s="39"/>
      <c r="L101" s="42"/>
      <c r="M101" s="198"/>
      <c r="N101" s="199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1665</v>
      </c>
      <c r="AU101" s="20" t="s">
        <v>80</v>
      </c>
    </row>
    <row r="102" spans="1:65" s="2" customFormat="1" ht="24.2" customHeight="1">
      <c r="A102" s="37"/>
      <c r="B102" s="38"/>
      <c r="C102" s="182" t="s">
        <v>82</v>
      </c>
      <c r="D102" s="182" t="s">
        <v>223</v>
      </c>
      <c r="E102" s="183" t="s">
        <v>2137</v>
      </c>
      <c r="F102" s="184" t="s">
        <v>2138</v>
      </c>
      <c r="G102" s="185" t="s">
        <v>238</v>
      </c>
      <c r="H102" s="186">
        <v>147.68</v>
      </c>
      <c r="I102" s="187"/>
      <c r="J102" s="188">
        <f>ROUND(I102*H102,2)</f>
        <v>0</v>
      </c>
      <c r="K102" s="184" t="s">
        <v>632</v>
      </c>
      <c r="L102" s="42"/>
      <c r="M102" s="189" t="s">
        <v>19</v>
      </c>
      <c r="N102" s="190" t="s">
        <v>43</v>
      </c>
      <c r="O102" s="67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3" t="s">
        <v>228</v>
      </c>
      <c r="AT102" s="193" t="s">
        <v>223</v>
      </c>
      <c r="AU102" s="193" t="s">
        <v>80</v>
      </c>
      <c r="AY102" s="20" t="s">
        <v>221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20" t="s">
        <v>80</v>
      </c>
      <c r="BK102" s="194">
        <f>ROUND(I102*H102,2)</f>
        <v>0</v>
      </c>
      <c r="BL102" s="20" t="s">
        <v>228</v>
      </c>
      <c r="BM102" s="193" t="s">
        <v>228</v>
      </c>
    </row>
    <row r="103" spans="1:65" s="2" customFormat="1" ht="19.5">
      <c r="A103" s="37"/>
      <c r="B103" s="38"/>
      <c r="C103" s="39"/>
      <c r="D103" s="195" t="s">
        <v>230</v>
      </c>
      <c r="E103" s="39"/>
      <c r="F103" s="196" t="s">
        <v>2138</v>
      </c>
      <c r="G103" s="39"/>
      <c r="H103" s="39"/>
      <c r="I103" s="197"/>
      <c r="J103" s="39"/>
      <c r="K103" s="39"/>
      <c r="L103" s="42"/>
      <c r="M103" s="198"/>
      <c r="N103" s="199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230</v>
      </c>
      <c r="AU103" s="20" t="s">
        <v>80</v>
      </c>
    </row>
    <row r="104" spans="1:65" s="2" customFormat="1" ht="58.5">
      <c r="A104" s="37"/>
      <c r="B104" s="38"/>
      <c r="C104" s="39"/>
      <c r="D104" s="195" t="s">
        <v>1665</v>
      </c>
      <c r="E104" s="39"/>
      <c r="F104" s="255" t="s">
        <v>2136</v>
      </c>
      <c r="G104" s="39"/>
      <c r="H104" s="39"/>
      <c r="I104" s="197"/>
      <c r="J104" s="39"/>
      <c r="K104" s="39"/>
      <c r="L104" s="42"/>
      <c r="M104" s="198"/>
      <c r="N104" s="199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1665</v>
      </c>
      <c r="AU104" s="20" t="s">
        <v>80</v>
      </c>
    </row>
    <row r="105" spans="1:65" s="2" customFormat="1" ht="24.2" customHeight="1">
      <c r="A105" s="37"/>
      <c r="B105" s="38"/>
      <c r="C105" s="182" t="s">
        <v>95</v>
      </c>
      <c r="D105" s="182" t="s">
        <v>223</v>
      </c>
      <c r="E105" s="183" t="s">
        <v>2131</v>
      </c>
      <c r="F105" s="184" t="s">
        <v>2132</v>
      </c>
      <c r="G105" s="185" t="s">
        <v>238</v>
      </c>
      <c r="H105" s="186">
        <v>53.29</v>
      </c>
      <c r="I105" s="187"/>
      <c r="J105" s="188">
        <f>ROUND(I105*H105,2)</f>
        <v>0</v>
      </c>
      <c r="K105" s="184" t="s">
        <v>632</v>
      </c>
      <c r="L105" s="42"/>
      <c r="M105" s="189" t="s">
        <v>19</v>
      </c>
      <c r="N105" s="190" t="s">
        <v>43</v>
      </c>
      <c r="O105" s="67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3" t="s">
        <v>228</v>
      </c>
      <c r="AT105" s="193" t="s">
        <v>223</v>
      </c>
      <c r="AU105" s="193" t="s">
        <v>80</v>
      </c>
      <c r="AY105" s="20" t="s">
        <v>221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20" t="s">
        <v>80</v>
      </c>
      <c r="BK105" s="194">
        <f>ROUND(I105*H105,2)</f>
        <v>0</v>
      </c>
      <c r="BL105" s="20" t="s">
        <v>228</v>
      </c>
      <c r="BM105" s="193" t="s">
        <v>264</v>
      </c>
    </row>
    <row r="106" spans="1:65" s="2" customFormat="1" ht="19.5">
      <c r="A106" s="37"/>
      <c r="B106" s="38"/>
      <c r="C106" s="39"/>
      <c r="D106" s="195" t="s">
        <v>230</v>
      </c>
      <c r="E106" s="39"/>
      <c r="F106" s="196" t="s">
        <v>2132</v>
      </c>
      <c r="G106" s="39"/>
      <c r="H106" s="39"/>
      <c r="I106" s="197"/>
      <c r="J106" s="39"/>
      <c r="K106" s="39"/>
      <c r="L106" s="42"/>
      <c r="M106" s="198"/>
      <c r="N106" s="199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230</v>
      </c>
      <c r="AU106" s="20" t="s">
        <v>80</v>
      </c>
    </row>
    <row r="107" spans="1:65" s="2" customFormat="1" ht="68.25">
      <c r="A107" s="37"/>
      <c r="B107" s="38"/>
      <c r="C107" s="39"/>
      <c r="D107" s="195" t="s">
        <v>1665</v>
      </c>
      <c r="E107" s="39"/>
      <c r="F107" s="255" t="s">
        <v>2133</v>
      </c>
      <c r="G107" s="39"/>
      <c r="H107" s="39"/>
      <c r="I107" s="197"/>
      <c r="J107" s="39"/>
      <c r="K107" s="39"/>
      <c r="L107" s="42"/>
      <c r="M107" s="198"/>
      <c r="N107" s="199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1665</v>
      </c>
      <c r="AU107" s="20" t="s">
        <v>80</v>
      </c>
    </row>
    <row r="108" spans="1:65" s="2" customFormat="1" ht="24.2" customHeight="1">
      <c r="A108" s="37"/>
      <c r="B108" s="38"/>
      <c r="C108" s="182" t="s">
        <v>228</v>
      </c>
      <c r="D108" s="182" t="s">
        <v>223</v>
      </c>
      <c r="E108" s="183" t="s">
        <v>2139</v>
      </c>
      <c r="F108" s="184" t="s">
        <v>2140</v>
      </c>
      <c r="G108" s="185" t="s">
        <v>238</v>
      </c>
      <c r="H108" s="186">
        <v>15.99</v>
      </c>
      <c r="I108" s="187"/>
      <c r="J108" s="188">
        <f>ROUND(I108*H108,2)</f>
        <v>0</v>
      </c>
      <c r="K108" s="184" t="s">
        <v>632</v>
      </c>
      <c r="L108" s="42"/>
      <c r="M108" s="189" t="s">
        <v>19</v>
      </c>
      <c r="N108" s="190" t="s">
        <v>43</v>
      </c>
      <c r="O108" s="67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3" t="s">
        <v>228</v>
      </c>
      <c r="AT108" s="193" t="s">
        <v>223</v>
      </c>
      <c r="AU108" s="193" t="s">
        <v>80</v>
      </c>
      <c r="AY108" s="20" t="s">
        <v>221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20" t="s">
        <v>80</v>
      </c>
      <c r="BK108" s="194">
        <f>ROUND(I108*H108,2)</f>
        <v>0</v>
      </c>
      <c r="BL108" s="20" t="s">
        <v>228</v>
      </c>
      <c r="BM108" s="193" t="s">
        <v>279</v>
      </c>
    </row>
    <row r="109" spans="1:65" s="2" customFormat="1">
      <c r="A109" s="37"/>
      <c r="B109" s="38"/>
      <c r="C109" s="39"/>
      <c r="D109" s="195" t="s">
        <v>230</v>
      </c>
      <c r="E109" s="39"/>
      <c r="F109" s="196" t="s">
        <v>2140</v>
      </c>
      <c r="G109" s="39"/>
      <c r="H109" s="39"/>
      <c r="I109" s="197"/>
      <c r="J109" s="39"/>
      <c r="K109" s="39"/>
      <c r="L109" s="42"/>
      <c r="M109" s="198"/>
      <c r="N109" s="199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230</v>
      </c>
      <c r="AU109" s="20" t="s">
        <v>80</v>
      </c>
    </row>
    <row r="110" spans="1:65" s="2" customFormat="1" ht="48.75">
      <c r="A110" s="37"/>
      <c r="B110" s="38"/>
      <c r="C110" s="39"/>
      <c r="D110" s="195" t="s">
        <v>1665</v>
      </c>
      <c r="E110" s="39"/>
      <c r="F110" s="255" t="s">
        <v>2141</v>
      </c>
      <c r="G110" s="39"/>
      <c r="H110" s="39"/>
      <c r="I110" s="197"/>
      <c r="J110" s="39"/>
      <c r="K110" s="39"/>
      <c r="L110" s="42"/>
      <c r="M110" s="198"/>
      <c r="N110" s="199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1665</v>
      </c>
      <c r="AU110" s="20" t="s">
        <v>80</v>
      </c>
    </row>
    <row r="111" spans="1:65" s="2" customFormat="1" ht="24.2" customHeight="1">
      <c r="A111" s="37"/>
      <c r="B111" s="38"/>
      <c r="C111" s="182" t="s">
        <v>257</v>
      </c>
      <c r="D111" s="182" t="s">
        <v>223</v>
      </c>
      <c r="E111" s="183" t="s">
        <v>2142</v>
      </c>
      <c r="F111" s="184" t="s">
        <v>2143</v>
      </c>
      <c r="G111" s="185" t="s">
        <v>238</v>
      </c>
      <c r="H111" s="186">
        <v>545.57000000000005</v>
      </c>
      <c r="I111" s="187"/>
      <c r="J111" s="188">
        <f>ROUND(I111*H111,2)</f>
        <v>0</v>
      </c>
      <c r="K111" s="184" t="s">
        <v>632</v>
      </c>
      <c r="L111" s="42"/>
      <c r="M111" s="189" t="s">
        <v>19</v>
      </c>
      <c r="N111" s="190" t="s">
        <v>43</v>
      </c>
      <c r="O111" s="67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3" t="s">
        <v>228</v>
      </c>
      <c r="AT111" s="193" t="s">
        <v>223</v>
      </c>
      <c r="AU111" s="193" t="s">
        <v>80</v>
      </c>
      <c r="AY111" s="20" t="s">
        <v>221</v>
      </c>
      <c r="BE111" s="194">
        <f>IF(N111="základní",J111,0)</f>
        <v>0</v>
      </c>
      <c r="BF111" s="194">
        <f>IF(N111="snížená",J111,0)</f>
        <v>0</v>
      </c>
      <c r="BG111" s="194">
        <f>IF(N111="zákl. přenesená",J111,0)</f>
        <v>0</v>
      </c>
      <c r="BH111" s="194">
        <f>IF(N111="sníž. přenesená",J111,0)</f>
        <v>0</v>
      </c>
      <c r="BI111" s="194">
        <f>IF(N111="nulová",J111,0)</f>
        <v>0</v>
      </c>
      <c r="BJ111" s="20" t="s">
        <v>80</v>
      </c>
      <c r="BK111" s="194">
        <f>ROUND(I111*H111,2)</f>
        <v>0</v>
      </c>
      <c r="BL111" s="20" t="s">
        <v>228</v>
      </c>
      <c r="BM111" s="193" t="s">
        <v>294</v>
      </c>
    </row>
    <row r="112" spans="1:65" s="2" customFormat="1" ht="19.5">
      <c r="A112" s="37"/>
      <c r="B112" s="38"/>
      <c r="C112" s="39"/>
      <c r="D112" s="195" t="s">
        <v>230</v>
      </c>
      <c r="E112" s="39"/>
      <c r="F112" s="196" t="s">
        <v>2143</v>
      </c>
      <c r="G112" s="39"/>
      <c r="H112" s="39"/>
      <c r="I112" s="197"/>
      <c r="J112" s="39"/>
      <c r="K112" s="39"/>
      <c r="L112" s="42"/>
      <c r="M112" s="198"/>
      <c r="N112" s="199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230</v>
      </c>
      <c r="AU112" s="20" t="s">
        <v>80</v>
      </c>
    </row>
    <row r="113" spans="1:65" s="2" customFormat="1" ht="29.25">
      <c r="A113" s="37"/>
      <c r="B113" s="38"/>
      <c r="C113" s="39"/>
      <c r="D113" s="195" t="s">
        <v>1665</v>
      </c>
      <c r="E113" s="39"/>
      <c r="F113" s="255" t="s">
        <v>2144</v>
      </c>
      <c r="G113" s="39"/>
      <c r="H113" s="39"/>
      <c r="I113" s="197"/>
      <c r="J113" s="39"/>
      <c r="K113" s="39"/>
      <c r="L113" s="42"/>
      <c r="M113" s="198"/>
      <c r="N113" s="199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1665</v>
      </c>
      <c r="AU113" s="20" t="s">
        <v>80</v>
      </c>
    </row>
    <row r="114" spans="1:65" s="2" customFormat="1" ht="24.2" customHeight="1">
      <c r="A114" s="37"/>
      <c r="B114" s="38"/>
      <c r="C114" s="182" t="s">
        <v>264</v>
      </c>
      <c r="D114" s="182" t="s">
        <v>223</v>
      </c>
      <c r="E114" s="183" t="s">
        <v>2145</v>
      </c>
      <c r="F114" s="184" t="s">
        <v>2146</v>
      </c>
      <c r="G114" s="185" t="s">
        <v>238</v>
      </c>
      <c r="H114" s="186">
        <v>771.01</v>
      </c>
      <c r="I114" s="187"/>
      <c r="J114" s="188">
        <f>ROUND(I114*H114,2)</f>
        <v>0</v>
      </c>
      <c r="K114" s="184" t="s">
        <v>632</v>
      </c>
      <c r="L114" s="42"/>
      <c r="M114" s="189" t="s">
        <v>19</v>
      </c>
      <c r="N114" s="190" t="s">
        <v>43</v>
      </c>
      <c r="O114" s="67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3" t="s">
        <v>228</v>
      </c>
      <c r="AT114" s="193" t="s">
        <v>223</v>
      </c>
      <c r="AU114" s="193" t="s">
        <v>80</v>
      </c>
      <c r="AY114" s="20" t="s">
        <v>221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20" t="s">
        <v>80</v>
      </c>
      <c r="BK114" s="194">
        <f>ROUND(I114*H114,2)</f>
        <v>0</v>
      </c>
      <c r="BL114" s="20" t="s">
        <v>228</v>
      </c>
      <c r="BM114" s="193" t="s">
        <v>8</v>
      </c>
    </row>
    <row r="115" spans="1:65" s="2" customFormat="1" ht="19.5">
      <c r="A115" s="37"/>
      <c r="B115" s="38"/>
      <c r="C115" s="39"/>
      <c r="D115" s="195" t="s">
        <v>230</v>
      </c>
      <c r="E115" s="39"/>
      <c r="F115" s="196" t="s">
        <v>2147</v>
      </c>
      <c r="G115" s="39"/>
      <c r="H115" s="39"/>
      <c r="I115" s="197"/>
      <c r="J115" s="39"/>
      <c r="K115" s="39"/>
      <c r="L115" s="42"/>
      <c r="M115" s="198"/>
      <c r="N115" s="199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230</v>
      </c>
      <c r="AU115" s="20" t="s">
        <v>80</v>
      </c>
    </row>
    <row r="116" spans="1:65" s="2" customFormat="1" ht="29.25">
      <c r="A116" s="37"/>
      <c r="B116" s="38"/>
      <c r="C116" s="39"/>
      <c r="D116" s="195" t="s">
        <v>1665</v>
      </c>
      <c r="E116" s="39"/>
      <c r="F116" s="255" t="s">
        <v>2148</v>
      </c>
      <c r="G116" s="39"/>
      <c r="H116" s="39"/>
      <c r="I116" s="197"/>
      <c r="J116" s="39"/>
      <c r="K116" s="39"/>
      <c r="L116" s="42"/>
      <c r="M116" s="198"/>
      <c r="N116" s="199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1665</v>
      </c>
      <c r="AU116" s="20" t="s">
        <v>80</v>
      </c>
    </row>
    <row r="117" spans="1:65" s="2" customFormat="1" ht="24.2" customHeight="1">
      <c r="A117" s="37"/>
      <c r="B117" s="38"/>
      <c r="C117" s="182" t="s">
        <v>272</v>
      </c>
      <c r="D117" s="182" t="s">
        <v>223</v>
      </c>
      <c r="E117" s="183" t="s">
        <v>2149</v>
      </c>
      <c r="F117" s="184" t="s">
        <v>2150</v>
      </c>
      <c r="G117" s="185" t="s">
        <v>238</v>
      </c>
      <c r="H117" s="186">
        <v>160.06</v>
      </c>
      <c r="I117" s="187"/>
      <c r="J117" s="188">
        <f>ROUND(I117*H117,2)</f>
        <v>0</v>
      </c>
      <c r="K117" s="184" t="s">
        <v>632</v>
      </c>
      <c r="L117" s="42"/>
      <c r="M117" s="189" t="s">
        <v>19</v>
      </c>
      <c r="N117" s="190" t="s">
        <v>43</v>
      </c>
      <c r="O117" s="67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3" t="s">
        <v>228</v>
      </c>
      <c r="AT117" s="193" t="s">
        <v>223</v>
      </c>
      <c r="AU117" s="193" t="s">
        <v>80</v>
      </c>
      <c r="AY117" s="20" t="s">
        <v>221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20" t="s">
        <v>80</v>
      </c>
      <c r="BK117" s="194">
        <f>ROUND(I117*H117,2)</f>
        <v>0</v>
      </c>
      <c r="BL117" s="20" t="s">
        <v>228</v>
      </c>
      <c r="BM117" s="193" t="s">
        <v>323</v>
      </c>
    </row>
    <row r="118" spans="1:65" s="2" customFormat="1" ht="19.5">
      <c r="A118" s="37"/>
      <c r="B118" s="38"/>
      <c r="C118" s="39"/>
      <c r="D118" s="195" t="s">
        <v>230</v>
      </c>
      <c r="E118" s="39"/>
      <c r="F118" s="196" t="s">
        <v>2151</v>
      </c>
      <c r="G118" s="39"/>
      <c r="H118" s="39"/>
      <c r="I118" s="197"/>
      <c r="J118" s="39"/>
      <c r="K118" s="39"/>
      <c r="L118" s="42"/>
      <c r="M118" s="198"/>
      <c r="N118" s="199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230</v>
      </c>
      <c r="AU118" s="20" t="s">
        <v>80</v>
      </c>
    </row>
    <row r="119" spans="1:65" s="2" customFormat="1" ht="29.25">
      <c r="A119" s="37"/>
      <c r="B119" s="38"/>
      <c r="C119" s="39"/>
      <c r="D119" s="195" t="s">
        <v>1665</v>
      </c>
      <c r="E119" s="39"/>
      <c r="F119" s="255" t="s">
        <v>2148</v>
      </c>
      <c r="G119" s="39"/>
      <c r="H119" s="39"/>
      <c r="I119" s="197"/>
      <c r="J119" s="39"/>
      <c r="K119" s="39"/>
      <c r="L119" s="42"/>
      <c r="M119" s="198"/>
      <c r="N119" s="199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1665</v>
      </c>
      <c r="AU119" s="20" t="s">
        <v>80</v>
      </c>
    </row>
    <row r="120" spans="1:65" s="2" customFormat="1" ht="33" customHeight="1">
      <c r="A120" s="37"/>
      <c r="B120" s="38"/>
      <c r="C120" s="182" t="s">
        <v>279</v>
      </c>
      <c r="D120" s="182" t="s">
        <v>223</v>
      </c>
      <c r="E120" s="183" t="s">
        <v>2152</v>
      </c>
      <c r="F120" s="184" t="s">
        <v>2153</v>
      </c>
      <c r="G120" s="185" t="s">
        <v>238</v>
      </c>
      <c r="H120" s="186">
        <v>160.06</v>
      </c>
      <c r="I120" s="187"/>
      <c r="J120" s="188">
        <f>ROUND(I120*H120,2)</f>
        <v>0</v>
      </c>
      <c r="K120" s="184" t="s">
        <v>632</v>
      </c>
      <c r="L120" s="42"/>
      <c r="M120" s="189" t="s">
        <v>19</v>
      </c>
      <c r="N120" s="190" t="s">
        <v>43</v>
      </c>
      <c r="O120" s="67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3" t="s">
        <v>228</v>
      </c>
      <c r="AT120" s="193" t="s">
        <v>223</v>
      </c>
      <c r="AU120" s="193" t="s">
        <v>80</v>
      </c>
      <c r="AY120" s="20" t="s">
        <v>221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20" t="s">
        <v>80</v>
      </c>
      <c r="BK120" s="194">
        <f>ROUND(I120*H120,2)</f>
        <v>0</v>
      </c>
      <c r="BL120" s="20" t="s">
        <v>228</v>
      </c>
      <c r="BM120" s="193" t="s">
        <v>341</v>
      </c>
    </row>
    <row r="121" spans="1:65" s="2" customFormat="1" ht="19.5">
      <c r="A121" s="37"/>
      <c r="B121" s="38"/>
      <c r="C121" s="39"/>
      <c r="D121" s="195" t="s">
        <v>230</v>
      </c>
      <c r="E121" s="39"/>
      <c r="F121" s="196" t="s">
        <v>2154</v>
      </c>
      <c r="G121" s="39"/>
      <c r="H121" s="39"/>
      <c r="I121" s="197"/>
      <c r="J121" s="39"/>
      <c r="K121" s="39"/>
      <c r="L121" s="42"/>
      <c r="M121" s="198"/>
      <c r="N121" s="199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230</v>
      </c>
      <c r="AU121" s="20" t="s">
        <v>80</v>
      </c>
    </row>
    <row r="122" spans="1:65" s="2" customFormat="1" ht="33" customHeight="1">
      <c r="A122" s="37"/>
      <c r="B122" s="38"/>
      <c r="C122" s="182" t="s">
        <v>286</v>
      </c>
      <c r="D122" s="182" t="s">
        <v>223</v>
      </c>
      <c r="E122" s="183" t="s">
        <v>2155</v>
      </c>
      <c r="F122" s="184" t="s">
        <v>2156</v>
      </c>
      <c r="G122" s="185" t="s">
        <v>238</v>
      </c>
      <c r="H122" s="186">
        <v>160.06</v>
      </c>
      <c r="I122" s="187"/>
      <c r="J122" s="188">
        <f>ROUND(I122*H122,2)</f>
        <v>0</v>
      </c>
      <c r="K122" s="184" t="s">
        <v>632</v>
      </c>
      <c r="L122" s="42"/>
      <c r="M122" s="189" t="s">
        <v>19</v>
      </c>
      <c r="N122" s="190" t="s">
        <v>43</v>
      </c>
      <c r="O122" s="67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3" t="s">
        <v>228</v>
      </c>
      <c r="AT122" s="193" t="s">
        <v>223</v>
      </c>
      <c r="AU122" s="193" t="s">
        <v>80</v>
      </c>
      <c r="AY122" s="20" t="s">
        <v>221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20" t="s">
        <v>80</v>
      </c>
      <c r="BK122" s="194">
        <f>ROUND(I122*H122,2)</f>
        <v>0</v>
      </c>
      <c r="BL122" s="20" t="s">
        <v>228</v>
      </c>
      <c r="BM122" s="193" t="s">
        <v>355</v>
      </c>
    </row>
    <row r="123" spans="1:65" s="2" customFormat="1" ht="19.5">
      <c r="A123" s="37"/>
      <c r="B123" s="38"/>
      <c r="C123" s="39"/>
      <c r="D123" s="195" t="s">
        <v>230</v>
      </c>
      <c r="E123" s="39"/>
      <c r="F123" s="196" t="s">
        <v>2156</v>
      </c>
      <c r="G123" s="39"/>
      <c r="H123" s="39"/>
      <c r="I123" s="197"/>
      <c r="J123" s="39"/>
      <c r="K123" s="39"/>
      <c r="L123" s="42"/>
      <c r="M123" s="198"/>
      <c r="N123" s="199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230</v>
      </c>
      <c r="AU123" s="20" t="s">
        <v>80</v>
      </c>
    </row>
    <row r="124" spans="1:65" s="2" customFormat="1" ht="24.2" customHeight="1">
      <c r="A124" s="37"/>
      <c r="B124" s="38"/>
      <c r="C124" s="182" t="s">
        <v>294</v>
      </c>
      <c r="D124" s="182" t="s">
        <v>223</v>
      </c>
      <c r="E124" s="183" t="s">
        <v>2157</v>
      </c>
      <c r="F124" s="184" t="s">
        <v>2158</v>
      </c>
      <c r="G124" s="185" t="s">
        <v>238</v>
      </c>
      <c r="H124" s="186">
        <v>320.13</v>
      </c>
      <c r="I124" s="187"/>
      <c r="J124" s="188">
        <f>ROUND(I124*H124,2)</f>
        <v>0</v>
      </c>
      <c r="K124" s="184" t="s">
        <v>632</v>
      </c>
      <c r="L124" s="42"/>
      <c r="M124" s="189" t="s">
        <v>19</v>
      </c>
      <c r="N124" s="190" t="s">
        <v>43</v>
      </c>
      <c r="O124" s="67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3" t="s">
        <v>228</v>
      </c>
      <c r="AT124" s="193" t="s">
        <v>223</v>
      </c>
      <c r="AU124" s="193" t="s">
        <v>80</v>
      </c>
      <c r="AY124" s="20" t="s">
        <v>221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20" t="s">
        <v>80</v>
      </c>
      <c r="BK124" s="194">
        <f>ROUND(I124*H124,2)</f>
        <v>0</v>
      </c>
      <c r="BL124" s="20" t="s">
        <v>228</v>
      </c>
      <c r="BM124" s="193" t="s">
        <v>370</v>
      </c>
    </row>
    <row r="125" spans="1:65" s="2" customFormat="1" ht="19.5">
      <c r="A125" s="37"/>
      <c r="B125" s="38"/>
      <c r="C125" s="39"/>
      <c r="D125" s="195" t="s">
        <v>230</v>
      </c>
      <c r="E125" s="39"/>
      <c r="F125" s="196" t="s">
        <v>2158</v>
      </c>
      <c r="G125" s="39"/>
      <c r="H125" s="39"/>
      <c r="I125" s="197"/>
      <c r="J125" s="39"/>
      <c r="K125" s="39"/>
      <c r="L125" s="42"/>
      <c r="M125" s="198"/>
      <c r="N125" s="199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230</v>
      </c>
      <c r="AU125" s="20" t="s">
        <v>80</v>
      </c>
    </row>
    <row r="126" spans="1:65" s="2" customFormat="1" ht="24.2" customHeight="1">
      <c r="A126" s="37"/>
      <c r="B126" s="38"/>
      <c r="C126" s="182" t="s">
        <v>302</v>
      </c>
      <c r="D126" s="182" t="s">
        <v>223</v>
      </c>
      <c r="E126" s="183" t="s">
        <v>2159</v>
      </c>
      <c r="F126" s="184" t="s">
        <v>2160</v>
      </c>
      <c r="G126" s="185" t="s">
        <v>238</v>
      </c>
      <c r="H126" s="186">
        <v>5.81</v>
      </c>
      <c r="I126" s="187"/>
      <c r="J126" s="188">
        <f>ROUND(I126*H126,2)</f>
        <v>0</v>
      </c>
      <c r="K126" s="184" t="s">
        <v>632</v>
      </c>
      <c r="L126" s="42"/>
      <c r="M126" s="189" t="s">
        <v>19</v>
      </c>
      <c r="N126" s="190" t="s">
        <v>43</v>
      </c>
      <c r="O126" s="67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3" t="s">
        <v>228</v>
      </c>
      <c r="AT126" s="193" t="s">
        <v>223</v>
      </c>
      <c r="AU126" s="193" t="s">
        <v>80</v>
      </c>
      <c r="AY126" s="20" t="s">
        <v>221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20" t="s">
        <v>80</v>
      </c>
      <c r="BK126" s="194">
        <f>ROUND(I126*H126,2)</f>
        <v>0</v>
      </c>
      <c r="BL126" s="20" t="s">
        <v>228</v>
      </c>
      <c r="BM126" s="193" t="s">
        <v>381</v>
      </c>
    </row>
    <row r="127" spans="1:65" s="2" customFormat="1">
      <c r="A127" s="37"/>
      <c r="B127" s="38"/>
      <c r="C127" s="39"/>
      <c r="D127" s="195" t="s">
        <v>230</v>
      </c>
      <c r="E127" s="39"/>
      <c r="F127" s="196" t="s">
        <v>2160</v>
      </c>
      <c r="G127" s="39"/>
      <c r="H127" s="39"/>
      <c r="I127" s="197"/>
      <c r="J127" s="39"/>
      <c r="K127" s="39"/>
      <c r="L127" s="42"/>
      <c r="M127" s="198"/>
      <c r="N127" s="199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230</v>
      </c>
      <c r="AU127" s="20" t="s">
        <v>80</v>
      </c>
    </row>
    <row r="128" spans="1:65" s="2" customFormat="1" ht="29.25">
      <c r="A128" s="37"/>
      <c r="B128" s="38"/>
      <c r="C128" s="39"/>
      <c r="D128" s="195" t="s">
        <v>1665</v>
      </c>
      <c r="E128" s="39"/>
      <c r="F128" s="255" t="s">
        <v>2161</v>
      </c>
      <c r="G128" s="39"/>
      <c r="H128" s="39"/>
      <c r="I128" s="197"/>
      <c r="J128" s="39"/>
      <c r="K128" s="39"/>
      <c r="L128" s="42"/>
      <c r="M128" s="198"/>
      <c r="N128" s="199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1665</v>
      </c>
      <c r="AU128" s="20" t="s">
        <v>80</v>
      </c>
    </row>
    <row r="129" spans="1:65" s="2" customFormat="1" ht="24.2" customHeight="1">
      <c r="A129" s="37"/>
      <c r="B129" s="38"/>
      <c r="C129" s="182" t="s">
        <v>8</v>
      </c>
      <c r="D129" s="182" t="s">
        <v>223</v>
      </c>
      <c r="E129" s="183" t="s">
        <v>2162</v>
      </c>
      <c r="F129" s="184" t="s">
        <v>2163</v>
      </c>
      <c r="G129" s="185" t="s">
        <v>238</v>
      </c>
      <c r="H129" s="186">
        <v>11.62</v>
      </c>
      <c r="I129" s="187"/>
      <c r="J129" s="188">
        <f>ROUND(I129*H129,2)</f>
        <v>0</v>
      </c>
      <c r="K129" s="184" t="s">
        <v>632</v>
      </c>
      <c r="L129" s="42"/>
      <c r="M129" s="189" t="s">
        <v>19</v>
      </c>
      <c r="N129" s="190" t="s">
        <v>43</v>
      </c>
      <c r="O129" s="67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3" t="s">
        <v>228</v>
      </c>
      <c r="AT129" s="193" t="s">
        <v>223</v>
      </c>
      <c r="AU129" s="193" t="s">
        <v>80</v>
      </c>
      <c r="AY129" s="20" t="s">
        <v>221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20" t="s">
        <v>80</v>
      </c>
      <c r="BK129" s="194">
        <f>ROUND(I129*H129,2)</f>
        <v>0</v>
      </c>
      <c r="BL129" s="20" t="s">
        <v>228</v>
      </c>
      <c r="BM129" s="193" t="s">
        <v>396</v>
      </c>
    </row>
    <row r="130" spans="1:65" s="2" customFormat="1" ht="19.5">
      <c r="A130" s="37"/>
      <c r="B130" s="38"/>
      <c r="C130" s="39"/>
      <c r="D130" s="195" t="s">
        <v>230</v>
      </c>
      <c r="E130" s="39"/>
      <c r="F130" s="196" t="s">
        <v>2163</v>
      </c>
      <c r="G130" s="39"/>
      <c r="H130" s="39"/>
      <c r="I130" s="197"/>
      <c r="J130" s="39"/>
      <c r="K130" s="39"/>
      <c r="L130" s="42"/>
      <c r="M130" s="198"/>
      <c r="N130" s="199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230</v>
      </c>
      <c r="AU130" s="20" t="s">
        <v>80</v>
      </c>
    </row>
    <row r="131" spans="1:65" s="2" customFormat="1" ht="48.75">
      <c r="A131" s="37"/>
      <c r="B131" s="38"/>
      <c r="C131" s="39"/>
      <c r="D131" s="195" t="s">
        <v>1665</v>
      </c>
      <c r="E131" s="39"/>
      <c r="F131" s="255" t="s">
        <v>2164</v>
      </c>
      <c r="G131" s="39"/>
      <c r="H131" s="39"/>
      <c r="I131" s="197"/>
      <c r="J131" s="39"/>
      <c r="K131" s="39"/>
      <c r="L131" s="42"/>
      <c r="M131" s="198"/>
      <c r="N131" s="199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1665</v>
      </c>
      <c r="AU131" s="20" t="s">
        <v>80</v>
      </c>
    </row>
    <row r="132" spans="1:65" s="2" customFormat="1" ht="16.5" customHeight="1">
      <c r="A132" s="37"/>
      <c r="B132" s="38"/>
      <c r="C132" s="182" t="s">
        <v>316</v>
      </c>
      <c r="D132" s="182" t="s">
        <v>223</v>
      </c>
      <c r="E132" s="183" t="s">
        <v>2165</v>
      </c>
      <c r="F132" s="184" t="s">
        <v>2166</v>
      </c>
      <c r="G132" s="185" t="s">
        <v>267</v>
      </c>
      <c r="H132" s="186">
        <v>34.85</v>
      </c>
      <c r="I132" s="187"/>
      <c r="J132" s="188">
        <f>ROUND(I132*H132,2)</f>
        <v>0</v>
      </c>
      <c r="K132" s="184" t="s">
        <v>632</v>
      </c>
      <c r="L132" s="42"/>
      <c r="M132" s="189" t="s">
        <v>19</v>
      </c>
      <c r="N132" s="190" t="s">
        <v>43</v>
      </c>
      <c r="O132" s="6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3" t="s">
        <v>228</v>
      </c>
      <c r="AT132" s="193" t="s">
        <v>223</v>
      </c>
      <c r="AU132" s="193" t="s">
        <v>80</v>
      </c>
      <c r="AY132" s="20" t="s">
        <v>221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20" t="s">
        <v>80</v>
      </c>
      <c r="BK132" s="194">
        <f>ROUND(I132*H132,2)</f>
        <v>0</v>
      </c>
      <c r="BL132" s="20" t="s">
        <v>228</v>
      </c>
      <c r="BM132" s="193" t="s">
        <v>431</v>
      </c>
    </row>
    <row r="133" spans="1:65" s="2" customFormat="1">
      <c r="A133" s="37"/>
      <c r="B133" s="38"/>
      <c r="C133" s="39"/>
      <c r="D133" s="195" t="s">
        <v>230</v>
      </c>
      <c r="E133" s="39"/>
      <c r="F133" s="196" t="s">
        <v>2166</v>
      </c>
      <c r="G133" s="39"/>
      <c r="H133" s="39"/>
      <c r="I133" s="197"/>
      <c r="J133" s="39"/>
      <c r="K133" s="39"/>
      <c r="L133" s="42"/>
      <c r="M133" s="198"/>
      <c r="N133" s="199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230</v>
      </c>
      <c r="AU133" s="20" t="s">
        <v>80</v>
      </c>
    </row>
    <row r="134" spans="1:65" s="2" customFormat="1" ht="24.2" customHeight="1">
      <c r="A134" s="37"/>
      <c r="B134" s="38"/>
      <c r="C134" s="182" t="s">
        <v>323</v>
      </c>
      <c r="D134" s="182" t="s">
        <v>223</v>
      </c>
      <c r="E134" s="183" t="s">
        <v>2167</v>
      </c>
      <c r="F134" s="184" t="s">
        <v>2168</v>
      </c>
      <c r="G134" s="185" t="s">
        <v>238</v>
      </c>
      <c r="H134" s="186">
        <v>385.5</v>
      </c>
      <c r="I134" s="187"/>
      <c r="J134" s="188">
        <f>ROUND(I134*H134,2)</f>
        <v>0</v>
      </c>
      <c r="K134" s="184" t="s">
        <v>632</v>
      </c>
      <c r="L134" s="42"/>
      <c r="M134" s="189" t="s">
        <v>19</v>
      </c>
      <c r="N134" s="190" t="s">
        <v>43</v>
      </c>
      <c r="O134" s="6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3" t="s">
        <v>228</v>
      </c>
      <c r="AT134" s="193" t="s">
        <v>223</v>
      </c>
      <c r="AU134" s="193" t="s">
        <v>80</v>
      </c>
      <c r="AY134" s="20" t="s">
        <v>221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20" t="s">
        <v>80</v>
      </c>
      <c r="BK134" s="194">
        <f>ROUND(I134*H134,2)</f>
        <v>0</v>
      </c>
      <c r="BL134" s="20" t="s">
        <v>228</v>
      </c>
      <c r="BM134" s="193" t="s">
        <v>461</v>
      </c>
    </row>
    <row r="135" spans="1:65" s="2" customFormat="1" ht="19.5">
      <c r="A135" s="37"/>
      <c r="B135" s="38"/>
      <c r="C135" s="39"/>
      <c r="D135" s="195" t="s">
        <v>230</v>
      </c>
      <c r="E135" s="39"/>
      <c r="F135" s="196" t="s">
        <v>2168</v>
      </c>
      <c r="G135" s="39"/>
      <c r="H135" s="39"/>
      <c r="I135" s="197"/>
      <c r="J135" s="39"/>
      <c r="K135" s="39"/>
      <c r="L135" s="42"/>
      <c r="M135" s="198"/>
      <c r="N135" s="199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230</v>
      </c>
      <c r="AU135" s="20" t="s">
        <v>80</v>
      </c>
    </row>
    <row r="136" spans="1:65" s="2" customFormat="1" ht="19.5">
      <c r="A136" s="37"/>
      <c r="B136" s="38"/>
      <c r="C136" s="39"/>
      <c r="D136" s="195" t="s">
        <v>1665</v>
      </c>
      <c r="E136" s="39"/>
      <c r="F136" s="255" t="s">
        <v>2169</v>
      </c>
      <c r="G136" s="39"/>
      <c r="H136" s="39"/>
      <c r="I136" s="197"/>
      <c r="J136" s="39"/>
      <c r="K136" s="39"/>
      <c r="L136" s="42"/>
      <c r="M136" s="198"/>
      <c r="N136" s="199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1665</v>
      </c>
      <c r="AU136" s="20" t="s">
        <v>80</v>
      </c>
    </row>
    <row r="137" spans="1:65" s="2" customFormat="1" ht="24.2" customHeight="1">
      <c r="A137" s="37"/>
      <c r="B137" s="38"/>
      <c r="C137" s="182" t="s">
        <v>333</v>
      </c>
      <c r="D137" s="182" t="s">
        <v>223</v>
      </c>
      <c r="E137" s="183" t="s">
        <v>2170</v>
      </c>
      <c r="F137" s="184" t="s">
        <v>2171</v>
      </c>
      <c r="G137" s="185" t="s">
        <v>267</v>
      </c>
      <c r="H137" s="186">
        <v>34.85</v>
      </c>
      <c r="I137" s="187"/>
      <c r="J137" s="188">
        <f>ROUND(I137*H137,2)</f>
        <v>0</v>
      </c>
      <c r="K137" s="184" t="s">
        <v>632</v>
      </c>
      <c r="L137" s="42"/>
      <c r="M137" s="189" t="s">
        <v>19</v>
      </c>
      <c r="N137" s="190" t="s">
        <v>43</v>
      </c>
      <c r="O137" s="6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3" t="s">
        <v>228</v>
      </c>
      <c r="AT137" s="193" t="s">
        <v>223</v>
      </c>
      <c r="AU137" s="193" t="s">
        <v>80</v>
      </c>
      <c r="AY137" s="20" t="s">
        <v>221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20" t="s">
        <v>80</v>
      </c>
      <c r="BK137" s="194">
        <f>ROUND(I137*H137,2)</f>
        <v>0</v>
      </c>
      <c r="BL137" s="20" t="s">
        <v>228</v>
      </c>
      <c r="BM137" s="193" t="s">
        <v>473</v>
      </c>
    </row>
    <row r="138" spans="1:65" s="2" customFormat="1" ht="19.5">
      <c r="A138" s="37"/>
      <c r="B138" s="38"/>
      <c r="C138" s="39"/>
      <c r="D138" s="195" t="s">
        <v>230</v>
      </c>
      <c r="E138" s="39"/>
      <c r="F138" s="196" t="s">
        <v>2171</v>
      </c>
      <c r="G138" s="39"/>
      <c r="H138" s="39"/>
      <c r="I138" s="197"/>
      <c r="J138" s="39"/>
      <c r="K138" s="39"/>
      <c r="L138" s="42"/>
      <c r="M138" s="198"/>
      <c r="N138" s="199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230</v>
      </c>
      <c r="AU138" s="20" t="s">
        <v>80</v>
      </c>
    </row>
    <row r="139" spans="1:65" s="2" customFormat="1" ht="68.25">
      <c r="A139" s="37"/>
      <c r="B139" s="38"/>
      <c r="C139" s="39"/>
      <c r="D139" s="195" t="s">
        <v>1665</v>
      </c>
      <c r="E139" s="39"/>
      <c r="F139" s="255" t="s">
        <v>2340</v>
      </c>
      <c r="G139" s="39"/>
      <c r="H139" s="39"/>
      <c r="I139" s="197"/>
      <c r="J139" s="39"/>
      <c r="K139" s="39"/>
      <c r="L139" s="42"/>
      <c r="M139" s="198"/>
      <c r="N139" s="199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1665</v>
      </c>
      <c r="AU139" s="20" t="s">
        <v>80</v>
      </c>
    </row>
    <row r="140" spans="1:65" s="12" customFormat="1" ht="25.9" customHeight="1">
      <c r="B140" s="166"/>
      <c r="C140" s="167"/>
      <c r="D140" s="168" t="s">
        <v>71</v>
      </c>
      <c r="E140" s="169" t="s">
        <v>83</v>
      </c>
      <c r="F140" s="169" t="s">
        <v>2341</v>
      </c>
      <c r="G140" s="167"/>
      <c r="H140" s="167"/>
      <c r="I140" s="170"/>
      <c r="J140" s="171">
        <f>BK140</f>
        <v>0</v>
      </c>
      <c r="K140" s="167"/>
      <c r="L140" s="172"/>
      <c r="M140" s="173"/>
      <c r="N140" s="174"/>
      <c r="O140" s="174"/>
      <c r="P140" s="175">
        <f>SUM(P141:P148)</f>
        <v>0</v>
      </c>
      <c r="Q140" s="174"/>
      <c r="R140" s="175">
        <f>SUM(R141:R148)</f>
        <v>0</v>
      </c>
      <c r="S140" s="174"/>
      <c r="T140" s="176">
        <f>SUM(T141:T148)</f>
        <v>0</v>
      </c>
      <c r="AR140" s="177" t="s">
        <v>80</v>
      </c>
      <c r="AT140" s="178" t="s">
        <v>71</v>
      </c>
      <c r="AU140" s="178" t="s">
        <v>72</v>
      </c>
      <c r="AY140" s="177" t="s">
        <v>221</v>
      </c>
      <c r="BK140" s="179">
        <f>SUM(BK141:BK148)</f>
        <v>0</v>
      </c>
    </row>
    <row r="141" spans="1:65" s="2" customFormat="1" ht="16.5" customHeight="1">
      <c r="A141" s="37"/>
      <c r="B141" s="38"/>
      <c r="C141" s="182" t="s">
        <v>341</v>
      </c>
      <c r="D141" s="182" t="s">
        <v>223</v>
      </c>
      <c r="E141" s="183" t="s">
        <v>2342</v>
      </c>
      <c r="F141" s="184" t="s">
        <v>2343</v>
      </c>
      <c r="G141" s="185" t="s">
        <v>238</v>
      </c>
      <c r="H141" s="186">
        <v>3</v>
      </c>
      <c r="I141" s="187"/>
      <c r="J141" s="188">
        <f>ROUND(I141*H141,2)</f>
        <v>0</v>
      </c>
      <c r="K141" s="184" t="s">
        <v>632</v>
      </c>
      <c r="L141" s="42"/>
      <c r="M141" s="189" t="s">
        <v>19</v>
      </c>
      <c r="N141" s="190" t="s">
        <v>43</v>
      </c>
      <c r="O141" s="6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3" t="s">
        <v>228</v>
      </c>
      <c r="AT141" s="193" t="s">
        <v>223</v>
      </c>
      <c r="AU141" s="193" t="s">
        <v>80</v>
      </c>
      <c r="AY141" s="20" t="s">
        <v>221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20" t="s">
        <v>80</v>
      </c>
      <c r="BK141" s="194">
        <f>ROUND(I141*H141,2)</f>
        <v>0</v>
      </c>
      <c r="BL141" s="20" t="s">
        <v>228</v>
      </c>
      <c r="BM141" s="193" t="s">
        <v>484</v>
      </c>
    </row>
    <row r="142" spans="1:65" s="2" customFormat="1">
      <c r="A142" s="37"/>
      <c r="B142" s="38"/>
      <c r="C142" s="39"/>
      <c r="D142" s="195" t="s">
        <v>230</v>
      </c>
      <c r="E142" s="39"/>
      <c r="F142" s="196" t="s">
        <v>2343</v>
      </c>
      <c r="G142" s="39"/>
      <c r="H142" s="39"/>
      <c r="I142" s="197"/>
      <c r="J142" s="39"/>
      <c r="K142" s="39"/>
      <c r="L142" s="42"/>
      <c r="M142" s="198"/>
      <c r="N142" s="199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230</v>
      </c>
      <c r="AU142" s="20" t="s">
        <v>80</v>
      </c>
    </row>
    <row r="143" spans="1:65" s="2" customFormat="1" ht="19.5">
      <c r="A143" s="37"/>
      <c r="B143" s="38"/>
      <c r="C143" s="39"/>
      <c r="D143" s="195" t="s">
        <v>1665</v>
      </c>
      <c r="E143" s="39"/>
      <c r="F143" s="255" t="s">
        <v>2344</v>
      </c>
      <c r="G143" s="39"/>
      <c r="H143" s="39"/>
      <c r="I143" s="197"/>
      <c r="J143" s="39"/>
      <c r="K143" s="39"/>
      <c r="L143" s="42"/>
      <c r="M143" s="198"/>
      <c r="N143" s="199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1665</v>
      </c>
      <c r="AU143" s="20" t="s">
        <v>80</v>
      </c>
    </row>
    <row r="144" spans="1:65" s="2" customFormat="1" ht="44.25" customHeight="1">
      <c r="A144" s="37"/>
      <c r="B144" s="38"/>
      <c r="C144" s="182" t="s">
        <v>348</v>
      </c>
      <c r="D144" s="182" t="s">
        <v>223</v>
      </c>
      <c r="E144" s="183" t="s">
        <v>2345</v>
      </c>
      <c r="F144" s="184" t="s">
        <v>2346</v>
      </c>
      <c r="G144" s="185" t="s">
        <v>226</v>
      </c>
      <c r="H144" s="186">
        <v>18</v>
      </c>
      <c r="I144" s="187"/>
      <c r="J144" s="188">
        <f>ROUND(I144*H144,2)</f>
        <v>0</v>
      </c>
      <c r="K144" s="184" t="s">
        <v>632</v>
      </c>
      <c r="L144" s="42"/>
      <c r="M144" s="189" t="s">
        <v>19</v>
      </c>
      <c r="N144" s="190" t="s">
        <v>43</v>
      </c>
      <c r="O144" s="6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3" t="s">
        <v>228</v>
      </c>
      <c r="AT144" s="193" t="s">
        <v>223</v>
      </c>
      <c r="AU144" s="193" t="s">
        <v>80</v>
      </c>
      <c r="AY144" s="20" t="s">
        <v>221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20" t="s">
        <v>80</v>
      </c>
      <c r="BK144" s="194">
        <f>ROUND(I144*H144,2)</f>
        <v>0</v>
      </c>
      <c r="BL144" s="20" t="s">
        <v>228</v>
      </c>
      <c r="BM144" s="193" t="s">
        <v>497</v>
      </c>
    </row>
    <row r="145" spans="1:65" s="2" customFormat="1" ht="29.25">
      <c r="A145" s="37"/>
      <c r="B145" s="38"/>
      <c r="C145" s="39"/>
      <c r="D145" s="195" t="s">
        <v>230</v>
      </c>
      <c r="E145" s="39"/>
      <c r="F145" s="196" t="s">
        <v>2346</v>
      </c>
      <c r="G145" s="39"/>
      <c r="H145" s="39"/>
      <c r="I145" s="197"/>
      <c r="J145" s="39"/>
      <c r="K145" s="39"/>
      <c r="L145" s="42"/>
      <c r="M145" s="198"/>
      <c r="N145" s="199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230</v>
      </c>
      <c r="AU145" s="20" t="s">
        <v>80</v>
      </c>
    </row>
    <row r="146" spans="1:65" s="2" customFormat="1" ht="24.2" customHeight="1">
      <c r="A146" s="37"/>
      <c r="B146" s="38"/>
      <c r="C146" s="182" t="s">
        <v>355</v>
      </c>
      <c r="D146" s="182" t="s">
        <v>223</v>
      </c>
      <c r="E146" s="183" t="s">
        <v>2170</v>
      </c>
      <c r="F146" s="184" t="s">
        <v>2171</v>
      </c>
      <c r="G146" s="185" t="s">
        <v>267</v>
      </c>
      <c r="H146" s="186">
        <v>7.8209999999999997</v>
      </c>
      <c r="I146" s="187"/>
      <c r="J146" s="188">
        <f>ROUND(I146*H146,2)</f>
        <v>0</v>
      </c>
      <c r="K146" s="184" t="s">
        <v>632</v>
      </c>
      <c r="L146" s="42"/>
      <c r="M146" s="189" t="s">
        <v>19</v>
      </c>
      <c r="N146" s="190" t="s">
        <v>43</v>
      </c>
      <c r="O146" s="6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3" t="s">
        <v>228</v>
      </c>
      <c r="AT146" s="193" t="s">
        <v>223</v>
      </c>
      <c r="AU146" s="193" t="s">
        <v>80</v>
      </c>
      <c r="AY146" s="20" t="s">
        <v>221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20" t="s">
        <v>80</v>
      </c>
      <c r="BK146" s="194">
        <f>ROUND(I146*H146,2)</f>
        <v>0</v>
      </c>
      <c r="BL146" s="20" t="s">
        <v>228</v>
      </c>
      <c r="BM146" s="193" t="s">
        <v>508</v>
      </c>
    </row>
    <row r="147" spans="1:65" s="2" customFormat="1" ht="19.5">
      <c r="A147" s="37"/>
      <c r="B147" s="38"/>
      <c r="C147" s="39"/>
      <c r="D147" s="195" t="s">
        <v>230</v>
      </c>
      <c r="E147" s="39"/>
      <c r="F147" s="196" t="s">
        <v>2171</v>
      </c>
      <c r="G147" s="39"/>
      <c r="H147" s="39"/>
      <c r="I147" s="197"/>
      <c r="J147" s="39"/>
      <c r="K147" s="39"/>
      <c r="L147" s="42"/>
      <c r="M147" s="198"/>
      <c r="N147" s="199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230</v>
      </c>
      <c r="AU147" s="20" t="s">
        <v>80</v>
      </c>
    </row>
    <row r="148" spans="1:65" s="2" customFormat="1" ht="68.25">
      <c r="A148" s="37"/>
      <c r="B148" s="38"/>
      <c r="C148" s="39"/>
      <c r="D148" s="195" t="s">
        <v>1665</v>
      </c>
      <c r="E148" s="39"/>
      <c r="F148" s="255" t="s">
        <v>2347</v>
      </c>
      <c r="G148" s="39"/>
      <c r="H148" s="39"/>
      <c r="I148" s="197"/>
      <c r="J148" s="39"/>
      <c r="K148" s="39"/>
      <c r="L148" s="42"/>
      <c r="M148" s="198"/>
      <c r="N148" s="199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1665</v>
      </c>
      <c r="AU148" s="20" t="s">
        <v>80</v>
      </c>
    </row>
    <row r="149" spans="1:65" s="12" customFormat="1" ht="25.9" customHeight="1">
      <c r="B149" s="166"/>
      <c r="C149" s="167"/>
      <c r="D149" s="168" t="s">
        <v>71</v>
      </c>
      <c r="E149" s="169" t="s">
        <v>2190</v>
      </c>
      <c r="F149" s="169" t="s">
        <v>2173</v>
      </c>
      <c r="G149" s="167"/>
      <c r="H149" s="167"/>
      <c r="I149" s="170"/>
      <c r="J149" s="171">
        <f>BK149</f>
        <v>0</v>
      </c>
      <c r="K149" s="167"/>
      <c r="L149" s="172"/>
      <c r="M149" s="173"/>
      <c r="N149" s="174"/>
      <c r="O149" s="174"/>
      <c r="P149" s="175">
        <f>SUM(P150:P212)</f>
        <v>0</v>
      </c>
      <c r="Q149" s="174"/>
      <c r="R149" s="175">
        <f>SUM(R150:R212)</f>
        <v>0</v>
      </c>
      <c r="S149" s="174"/>
      <c r="T149" s="176">
        <f>SUM(T150:T212)</f>
        <v>0</v>
      </c>
      <c r="AR149" s="177" t="s">
        <v>80</v>
      </c>
      <c r="AT149" s="178" t="s">
        <v>71</v>
      </c>
      <c r="AU149" s="178" t="s">
        <v>72</v>
      </c>
      <c r="AY149" s="177" t="s">
        <v>221</v>
      </c>
      <c r="BK149" s="179">
        <f>SUM(BK150:BK212)</f>
        <v>0</v>
      </c>
    </row>
    <row r="150" spans="1:65" s="2" customFormat="1" ht="24.2" customHeight="1">
      <c r="A150" s="37"/>
      <c r="B150" s="38"/>
      <c r="C150" s="182" t="s">
        <v>362</v>
      </c>
      <c r="D150" s="182" t="s">
        <v>223</v>
      </c>
      <c r="E150" s="183" t="s">
        <v>2348</v>
      </c>
      <c r="F150" s="184" t="s">
        <v>2349</v>
      </c>
      <c r="G150" s="185" t="s">
        <v>336</v>
      </c>
      <c r="H150" s="186">
        <v>3</v>
      </c>
      <c r="I150" s="187"/>
      <c r="J150" s="188">
        <f>ROUND(I150*H150,2)</f>
        <v>0</v>
      </c>
      <c r="K150" s="184" t="s">
        <v>632</v>
      </c>
      <c r="L150" s="42"/>
      <c r="M150" s="189" t="s">
        <v>19</v>
      </c>
      <c r="N150" s="190" t="s">
        <v>43</v>
      </c>
      <c r="O150" s="6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3" t="s">
        <v>228</v>
      </c>
      <c r="AT150" s="193" t="s">
        <v>223</v>
      </c>
      <c r="AU150" s="193" t="s">
        <v>80</v>
      </c>
      <c r="AY150" s="20" t="s">
        <v>221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20" t="s">
        <v>80</v>
      </c>
      <c r="BK150" s="194">
        <f>ROUND(I150*H150,2)</f>
        <v>0</v>
      </c>
      <c r="BL150" s="20" t="s">
        <v>228</v>
      </c>
      <c r="BM150" s="193" t="s">
        <v>520</v>
      </c>
    </row>
    <row r="151" spans="1:65" s="2" customFormat="1" ht="19.5">
      <c r="A151" s="37"/>
      <c r="B151" s="38"/>
      <c r="C151" s="39"/>
      <c r="D151" s="195" t="s">
        <v>230</v>
      </c>
      <c r="E151" s="39"/>
      <c r="F151" s="196" t="s">
        <v>2349</v>
      </c>
      <c r="G151" s="39"/>
      <c r="H151" s="39"/>
      <c r="I151" s="197"/>
      <c r="J151" s="39"/>
      <c r="K151" s="39"/>
      <c r="L151" s="42"/>
      <c r="M151" s="198"/>
      <c r="N151" s="199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230</v>
      </c>
      <c r="AU151" s="20" t="s">
        <v>80</v>
      </c>
    </row>
    <row r="152" spans="1:65" s="2" customFormat="1" ht="24.2" customHeight="1">
      <c r="A152" s="37"/>
      <c r="B152" s="38"/>
      <c r="C152" s="182" t="s">
        <v>370</v>
      </c>
      <c r="D152" s="182" t="s">
        <v>223</v>
      </c>
      <c r="E152" s="183" t="s">
        <v>2350</v>
      </c>
      <c r="F152" s="184" t="s">
        <v>2351</v>
      </c>
      <c r="G152" s="185" t="s">
        <v>2217</v>
      </c>
      <c r="H152" s="186">
        <v>3</v>
      </c>
      <c r="I152" s="187"/>
      <c r="J152" s="188">
        <f>ROUND(I152*H152,2)</f>
        <v>0</v>
      </c>
      <c r="K152" s="184" t="s">
        <v>632</v>
      </c>
      <c r="L152" s="42"/>
      <c r="M152" s="189" t="s">
        <v>19</v>
      </c>
      <c r="N152" s="190" t="s">
        <v>43</v>
      </c>
      <c r="O152" s="6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3" t="s">
        <v>228</v>
      </c>
      <c r="AT152" s="193" t="s">
        <v>223</v>
      </c>
      <c r="AU152" s="193" t="s">
        <v>80</v>
      </c>
      <c r="AY152" s="20" t="s">
        <v>221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20" t="s">
        <v>80</v>
      </c>
      <c r="BK152" s="194">
        <f>ROUND(I152*H152,2)</f>
        <v>0</v>
      </c>
      <c r="BL152" s="20" t="s">
        <v>228</v>
      </c>
      <c r="BM152" s="193" t="s">
        <v>532</v>
      </c>
    </row>
    <row r="153" spans="1:65" s="2" customFormat="1" ht="19.5">
      <c r="A153" s="37"/>
      <c r="B153" s="38"/>
      <c r="C153" s="39"/>
      <c r="D153" s="195" t="s">
        <v>230</v>
      </c>
      <c r="E153" s="39"/>
      <c r="F153" s="196" t="s">
        <v>2351</v>
      </c>
      <c r="G153" s="39"/>
      <c r="H153" s="39"/>
      <c r="I153" s="197"/>
      <c r="J153" s="39"/>
      <c r="K153" s="39"/>
      <c r="L153" s="42"/>
      <c r="M153" s="198"/>
      <c r="N153" s="199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230</v>
      </c>
      <c r="AU153" s="20" t="s">
        <v>80</v>
      </c>
    </row>
    <row r="154" spans="1:65" s="2" customFormat="1" ht="24.2" customHeight="1">
      <c r="A154" s="37"/>
      <c r="B154" s="38"/>
      <c r="C154" s="182" t="s">
        <v>7</v>
      </c>
      <c r="D154" s="182" t="s">
        <v>223</v>
      </c>
      <c r="E154" s="183" t="s">
        <v>2352</v>
      </c>
      <c r="F154" s="184" t="s">
        <v>2353</v>
      </c>
      <c r="G154" s="185" t="s">
        <v>2217</v>
      </c>
      <c r="H154" s="186">
        <v>1</v>
      </c>
      <c r="I154" s="187"/>
      <c r="J154" s="188">
        <f>ROUND(I154*H154,2)</f>
        <v>0</v>
      </c>
      <c r="K154" s="184" t="s">
        <v>632</v>
      </c>
      <c r="L154" s="42"/>
      <c r="M154" s="189" t="s">
        <v>19</v>
      </c>
      <c r="N154" s="190" t="s">
        <v>43</v>
      </c>
      <c r="O154" s="6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3" t="s">
        <v>228</v>
      </c>
      <c r="AT154" s="193" t="s">
        <v>223</v>
      </c>
      <c r="AU154" s="193" t="s">
        <v>80</v>
      </c>
      <c r="AY154" s="20" t="s">
        <v>221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20" t="s">
        <v>80</v>
      </c>
      <c r="BK154" s="194">
        <f>ROUND(I154*H154,2)</f>
        <v>0</v>
      </c>
      <c r="BL154" s="20" t="s">
        <v>228</v>
      </c>
      <c r="BM154" s="193" t="s">
        <v>544</v>
      </c>
    </row>
    <row r="155" spans="1:65" s="2" customFormat="1" ht="19.5">
      <c r="A155" s="37"/>
      <c r="B155" s="38"/>
      <c r="C155" s="39"/>
      <c r="D155" s="195" t="s">
        <v>230</v>
      </c>
      <c r="E155" s="39"/>
      <c r="F155" s="196" t="s">
        <v>2353</v>
      </c>
      <c r="G155" s="39"/>
      <c r="H155" s="39"/>
      <c r="I155" s="197"/>
      <c r="J155" s="39"/>
      <c r="K155" s="39"/>
      <c r="L155" s="42"/>
      <c r="M155" s="198"/>
      <c r="N155" s="199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230</v>
      </c>
      <c r="AU155" s="20" t="s">
        <v>80</v>
      </c>
    </row>
    <row r="156" spans="1:65" s="2" customFormat="1" ht="24.2" customHeight="1">
      <c r="A156" s="37"/>
      <c r="B156" s="38"/>
      <c r="C156" s="182" t="s">
        <v>381</v>
      </c>
      <c r="D156" s="182" t="s">
        <v>223</v>
      </c>
      <c r="E156" s="183" t="s">
        <v>2354</v>
      </c>
      <c r="F156" s="184" t="s">
        <v>2355</v>
      </c>
      <c r="G156" s="185" t="s">
        <v>336</v>
      </c>
      <c r="H156" s="186">
        <v>2</v>
      </c>
      <c r="I156" s="187"/>
      <c r="J156" s="188">
        <f>ROUND(I156*H156,2)</f>
        <v>0</v>
      </c>
      <c r="K156" s="184" t="s">
        <v>632</v>
      </c>
      <c r="L156" s="42"/>
      <c r="M156" s="189" t="s">
        <v>19</v>
      </c>
      <c r="N156" s="190" t="s">
        <v>43</v>
      </c>
      <c r="O156" s="6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3" t="s">
        <v>228</v>
      </c>
      <c r="AT156" s="193" t="s">
        <v>223</v>
      </c>
      <c r="AU156" s="193" t="s">
        <v>80</v>
      </c>
      <c r="AY156" s="20" t="s">
        <v>221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20" t="s">
        <v>80</v>
      </c>
      <c r="BK156" s="194">
        <f>ROUND(I156*H156,2)</f>
        <v>0</v>
      </c>
      <c r="BL156" s="20" t="s">
        <v>228</v>
      </c>
      <c r="BM156" s="193" t="s">
        <v>557</v>
      </c>
    </row>
    <row r="157" spans="1:65" s="2" customFormat="1" ht="19.5">
      <c r="A157" s="37"/>
      <c r="B157" s="38"/>
      <c r="C157" s="39"/>
      <c r="D157" s="195" t="s">
        <v>230</v>
      </c>
      <c r="E157" s="39"/>
      <c r="F157" s="196" t="s">
        <v>2355</v>
      </c>
      <c r="G157" s="39"/>
      <c r="H157" s="39"/>
      <c r="I157" s="197"/>
      <c r="J157" s="39"/>
      <c r="K157" s="39"/>
      <c r="L157" s="42"/>
      <c r="M157" s="198"/>
      <c r="N157" s="199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230</v>
      </c>
      <c r="AU157" s="20" t="s">
        <v>80</v>
      </c>
    </row>
    <row r="158" spans="1:65" s="2" customFormat="1" ht="24.2" customHeight="1">
      <c r="A158" s="37"/>
      <c r="B158" s="38"/>
      <c r="C158" s="182" t="s">
        <v>389</v>
      </c>
      <c r="D158" s="182" t="s">
        <v>223</v>
      </c>
      <c r="E158" s="183" t="s">
        <v>2356</v>
      </c>
      <c r="F158" s="184" t="s">
        <v>2357</v>
      </c>
      <c r="G158" s="185" t="s">
        <v>336</v>
      </c>
      <c r="H158" s="186">
        <v>1</v>
      </c>
      <c r="I158" s="187"/>
      <c r="J158" s="188">
        <f>ROUND(I158*H158,2)</f>
        <v>0</v>
      </c>
      <c r="K158" s="184" t="s">
        <v>632</v>
      </c>
      <c r="L158" s="42"/>
      <c r="M158" s="189" t="s">
        <v>19</v>
      </c>
      <c r="N158" s="190" t="s">
        <v>43</v>
      </c>
      <c r="O158" s="6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3" t="s">
        <v>228</v>
      </c>
      <c r="AT158" s="193" t="s">
        <v>223</v>
      </c>
      <c r="AU158" s="193" t="s">
        <v>80</v>
      </c>
      <c r="AY158" s="20" t="s">
        <v>221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20" t="s">
        <v>80</v>
      </c>
      <c r="BK158" s="194">
        <f>ROUND(I158*H158,2)</f>
        <v>0</v>
      </c>
      <c r="BL158" s="20" t="s">
        <v>228</v>
      </c>
      <c r="BM158" s="193" t="s">
        <v>569</v>
      </c>
    </row>
    <row r="159" spans="1:65" s="2" customFormat="1" ht="19.5">
      <c r="A159" s="37"/>
      <c r="B159" s="38"/>
      <c r="C159" s="39"/>
      <c r="D159" s="195" t="s">
        <v>230</v>
      </c>
      <c r="E159" s="39"/>
      <c r="F159" s="196" t="s">
        <v>2357</v>
      </c>
      <c r="G159" s="39"/>
      <c r="H159" s="39"/>
      <c r="I159" s="197"/>
      <c r="J159" s="39"/>
      <c r="K159" s="39"/>
      <c r="L159" s="42"/>
      <c r="M159" s="198"/>
      <c r="N159" s="199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230</v>
      </c>
      <c r="AU159" s="20" t="s">
        <v>80</v>
      </c>
    </row>
    <row r="160" spans="1:65" s="2" customFormat="1" ht="16.5" customHeight="1">
      <c r="A160" s="37"/>
      <c r="B160" s="38"/>
      <c r="C160" s="182" t="s">
        <v>396</v>
      </c>
      <c r="D160" s="182" t="s">
        <v>223</v>
      </c>
      <c r="E160" s="183" t="s">
        <v>2358</v>
      </c>
      <c r="F160" s="184" t="s">
        <v>2359</v>
      </c>
      <c r="G160" s="185" t="s">
        <v>336</v>
      </c>
      <c r="H160" s="186">
        <v>3</v>
      </c>
      <c r="I160" s="187"/>
      <c r="J160" s="188">
        <f>ROUND(I160*H160,2)</f>
        <v>0</v>
      </c>
      <c r="K160" s="184" t="s">
        <v>632</v>
      </c>
      <c r="L160" s="42"/>
      <c r="M160" s="189" t="s">
        <v>19</v>
      </c>
      <c r="N160" s="190" t="s">
        <v>43</v>
      </c>
      <c r="O160" s="6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3" t="s">
        <v>228</v>
      </c>
      <c r="AT160" s="193" t="s">
        <v>223</v>
      </c>
      <c r="AU160" s="193" t="s">
        <v>80</v>
      </c>
      <c r="AY160" s="20" t="s">
        <v>221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20" t="s">
        <v>80</v>
      </c>
      <c r="BK160" s="194">
        <f>ROUND(I160*H160,2)</f>
        <v>0</v>
      </c>
      <c r="BL160" s="20" t="s">
        <v>228</v>
      </c>
      <c r="BM160" s="193" t="s">
        <v>581</v>
      </c>
    </row>
    <row r="161" spans="1:65" s="2" customFormat="1">
      <c r="A161" s="37"/>
      <c r="B161" s="38"/>
      <c r="C161" s="39"/>
      <c r="D161" s="195" t="s">
        <v>230</v>
      </c>
      <c r="E161" s="39"/>
      <c r="F161" s="196" t="s">
        <v>2359</v>
      </c>
      <c r="G161" s="39"/>
      <c r="H161" s="39"/>
      <c r="I161" s="197"/>
      <c r="J161" s="39"/>
      <c r="K161" s="39"/>
      <c r="L161" s="42"/>
      <c r="M161" s="198"/>
      <c r="N161" s="199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230</v>
      </c>
      <c r="AU161" s="20" t="s">
        <v>80</v>
      </c>
    </row>
    <row r="162" spans="1:65" s="2" customFormat="1" ht="16.5" customHeight="1">
      <c r="A162" s="37"/>
      <c r="B162" s="38"/>
      <c r="C162" s="182" t="s">
        <v>406</v>
      </c>
      <c r="D162" s="182" t="s">
        <v>223</v>
      </c>
      <c r="E162" s="183" t="s">
        <v>2360</v>
      </c>
      <c r="F162" s="184" t="s">
        <v>2361</v>
      </c>
      <c r="G162" s="185" t="s">
        <v>336</v>
      </c>
      <c r="H162" s="186">
        <v>1</v>
      </c>
      <c r="I162" s="187"/>
      <c r="J162" s="188">
        <f>ROUND(I162*H162,2)</f>
        <v>0</v>
      </c>
      <c r="K162" s="184" t="s">
        <v>632</v>
      </c>
      <c r="L162" s="42"/>
      <c r="M162" s="189" t="s">
        <v>19</v>
      </c>
      <c r="N162" s="190" t="s">
        <v>43</v>
      </c>
      <c r="O162" s="6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3" t="s">
        <v>228</v>
      </c>
      <c r="AT162" s="193" t="s">
        <v>223</v>
      </c>
      <c r="AU162" s="193" t="s">
        <v>80</v>
      </c>
      <c r="AY162" s="20" t="s">
        <v>221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20" t="s">
        <v>80</v>
      </c>
      <c r="BK162" s="194">
        <f>ROUND(I162*H162,2)</f>
        <v>0</v>
      </c>
      <c r="BL162" s="20" t="s">
        <v>228</v>
      </c>
      <c r="BM162" s="193" t="s">
        <v>594</v>
      </c>
    </row>
    <row r="163" spans="1:65" s="2" customFormat="1">
      <c r="A163" s="37"/>
      <c r="B163" s="38"/>
      <c r="C163" s="39"/>
      <c r="D163" s="195" t="s">
        <v>230</v>
      </c>
      <c r="E163" s="39"/>
      <c r="F163" s="196" t="s">
        <v>2361</v>
      </c>
      <c r="G163" s="39"/>
      <c r="H163" s="39"/>
      <c r="I163" s="197"/>
      <c r="J163" s="39"/>
      <c r="K163" s="39"/>
      <c r="L163" s="42"/>
      <c r="M163" s="198"/>
      <c r="N163" s="199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230</v>
      </c>
      <c r="AU163" s="20" t="s">
        <v>80</v>
      </c>
    </row>
    <row r="164" spans="1:65" s="2" customFormat="1" ht="21.75" customHeight="1">
      <c r="A164" s="37"/>
      <c r="B164" s="38"/>
      <c r="C164" s="182" t="s">
        <v>431</v>
      </c>
      <c r="D164" s="182" t="s">
        <v>223</v>
      </c>
      <c r="E164" s="183" t="s">
        <v>2362</v>
      </c>
      <c r="F164" s="184" t="s">
        <v>2363</v>
      </c>
      <c r="G164" s="185" t="s">
        <v>336</v>
      </c>
      <c r="H164" s="186">
        <v>5</v>
      </c>
      <c r="I164" s="187"/>
      <c r="J164" s="188">
        <f>ROUND(I164*H164,2)</f>
        <v>0</v>
      </c>
      <c r="K164" s="184" t="s">
        <v>632</v>
      </c>
      <c r="L164" s="42"/>
      <c r="M164" s="189" t="s">
        <v>19</v>
      </c>
      <c r="N164" s="190" t="s">
        <v>43</v>
      </c>
      <c r="O164" s="6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3" t="s">
        <v>228</v>
      </c>
      <c r="AT164" s="193" t="s">
        <v>223</v>
      </c>
      <c r="AU164" s="193" t="s">
        <v>80</v>
      </c>
      <c r="AY164" s="20" t="s">
        <v>221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20" t="s">
        <v>80</v>
      </c>
      <c r="BK164" s="194">
        <f>ROUND(I164*H164,2)</f>
        <v>0</v>
      </c>
      <c r="BL164" s="20" t="s">
        <v>228</v>
      </c>
      <c r="BM164" s="193" t="s">
        <v>609</v>
      </c>
    </row>
    <row r="165" spans="1:65" s="2" customFormat="1">
      <c r="A165" s="37"/>
      <c r="B165" s="38"/>
      <c r="C165" s="39"/>
      <c r="D165" s="195" t="s">
        <v>230</v>
      </c>
      <c r="E165" s="39"/>
      <c r="F165" s="196" t="s">
        <v>2363</v>
      </c>
      <c r="G165" s="39"/>
      <c r="H165" s="39"/>
      <c r="I165" s="197"/>
      <c r="J165" s="39"/>
      <c r="K165" s="39"/>
      <c r="L165" s="42"/>
      <c r="M165" s="198"/>
      <c r="N165" s="199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230</v>
      </c>
      <c r="AU165" s="20" t="s">
        <v>80</v>
      </c>
    </row>
    <row r="166" spans="1:65" s="2" customFormat="1" ht="24.2" customHeight="1">
      <c r="A166" s="37"/>
      <c r="B166" s="38"/>
      <c r="C166" s="182" t="s">
        <v>454</v>
      </c>
      <c r="D166" s="182" t="s">
        <v>223</v>
      </c>
      <c r="E166" s="183" t="s">
        <v>2364</v>
      </c>
      <c r="F166" s="184" t="s">
        <v>2365</v>
      </c>
      <c r="G166" s="185" t="s">
        <v>336</v>
      </c>
      <c r="H166" s="186">
        <v>1</v>
      </c>
      <c r="I166" s="187"/>
      <c r="J166" s="188">
        <f>ROUND(I166*H166,2)</f>
        <v>0</v>
      </c>
      <c r="K166" s="184" t="s">
        <v>632</v>
      </c>
      <c r="L166" s="42"/>
      <c r="M166" s="189" t="s">
        <v>19</v>
      </c>
      <c r="N166" s="190" t="s">
        <v>43</v>
      </c>
      <c r="O166" s="6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3" t="s">
        <v>228</v>
      </c>
      <c r="AT166" s="193" t="s">
        <v>223</v>
      </c>
      <c r="AU166" s="193" t="s">
        <v>80</v>
      </c>
      <c r="AY166" s="20" t="s">
        <v>221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20" t="s">
        <v>80</v>
      </c>
      <c r="BK166" s="194">
        <f>ROUND(I166*H166,2)</f>
        <v>0</v>
      </c>
      <c r="BL166" s="20" t="s">
        <v>228</v>
      </c>
      <c r="BM166" s="193" t="s">
        <v>622</v>
      </c>
    </row>
    <row r="167" spans="1:65" s="2" customFormat="1" ht="19.5">
      <c r="A167" s="37"/>
      <c r="B167" s="38"/>
      <c r="C167" s="39"/>
      <c r="D167" s="195" t="s">
        <v>230</v>
      </c>
      <c r="E167" s="39"/>
      <c r="F167" s="196" t="s">
        <v>2365</v>
      </c>
      <c r="G167" s="39"/>
      <c r="H167" s="39"/>
      <c r="I167" s="197"/>
      <c r="J167" s="39"/>
      <c r="K167" s="39"/>
      <c r="L167" s="42"/>
      <c r="M167" s="198"/>
      <c r="N167" s="199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230</v>
      </c>
      <c r="AU167" s="20" t="s">
        <v>80</v>
      </c>
    </row>
    <row r="168" spans="1:65" s="2" customFormat="1" ht="19.5">
      <c r="A168" s="37"/>
      <c r="B168" s="38"/>
      <c r="C168" s="39"/>
      <c r="D168" s="195" t="s">
        <v>1665</v>
      </c>
      <c r="E168" s="39"/>
      <c r="F168" s="255" t="s">
        <v>2366</v>
      </c>
      <c r="G168" s="39"/>
      <c r="H168" s="39"/>
      <c r="I168" s="197"/>
      <c r="J168" s="39"/>
      <c r="K168" s="39"/>
      <c r="L168" s="42"/>
      <c r="M168" s="198"/>
      <c r="N168" s="199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20" t="s">
        <v>1665</v>
      </c>
      <c r="AU168" s="20" t="s">
        <v>80</v>
      </c>
    </row>
    <row r="169" spans="1:65" s="2" customFormat="1" ht="24.2" customHeight="1">
      <c r="A169" s="37"/>
      <c r="B169" s="38"/>
      <c r="C169" s="182" t="s">
        <v>461</v>
      </c>
      <c r="D169" s="182" t="s">
        <v>223</v>
      </c>
      <c r="E169" s="183" t="s">
        <v>2367</v>
      </c>
      <c r="F169" s="184" t="s">
        <v>2368</v>
      </c>
      <c r="G169" s="185" t="s">
        <v>336</v>
      </c>
      <c r="H169" s="186">
        <v>1</v>
      </c>
      <c r="I169" s="187"/>
      <c r="J169" s="188">
        <f>ROUND(I169*H169,2)</f>
        <v>0</v>
      </c>
      <c r="K169" s="184" t="s">
        <v>632</v>
      </c>
      <c r="L169" s="42"/>
      <c r="M169" s="189" t="s">
        <v>19</v>
      </c>
      <c r="N169" s="190" t="s">
        <v>43</v>
      </c>
      <c r="O169" s="67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3" t="s">
        <v>228</v>
      </c>
      <c r="AT169" s="193" t="s">
        <v>223</v>
      </c>
      <c r="AU169" s="193" t="s">
        <v>80</v>
      </c>
      <c r="AY169" s="20" t="s">
        <v>221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20" t="s">
        <v>80</v>
      </c>
      <c r="BK169" s="194">
        <f>ROUND(I169*H169,2)</f>
        <v>0</v>
      </c>
      <c r="BL169" s="20" t="s">
        <v>228</v>
      </c>
      <c r="BM169" s="193" t="s">
        <v>635</v>
      </c>
    </row>
    <row r="170" spans="1:65" s="2" customFormat="1" ht="19.5">
      <c r="A170" s="37"/>
      <c r="B170" s="38"/>
      <c r="C170" s="39"/>
      <c r="D170" s="195" t="s">
        <v>230</v>
      </c>
      <c r="E170" s="39"/>
      <c r="F170" s="196" t="s">
        <v>2368</v>
      </c>
      <c r="G170" s="39"/>
      <c r="H170" s="39"/>
      <c r="I170" s="197"/>
      <c r="J170" s="39"/>
      <c r="K170" s="39"/>
      <c r="L170" s="42"/>
      <c r="M170" s="198"/>
      <c r="N170" s="199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230</v>
      </c>
      <c r="AU170" s="20" t="s">
        <v>80</v>
      </c>
    </row>
    <row r="171" spans="1:65" s="2" customFormat="1" ht="24.2" customHeight="1">
      <c r="A171" s="37"/>
      <c r="B171" s="38"/>
      <c r="C171" s="182" t="s">
        <v>467</v>
      </c>
      <c r="D171" s="182" t="s">
        <v>223</v>
      </c>
      <c r="E171" s="183" t="s">
        <v>2369</v>
      </c>
      <c r="F171" s="184" t="s">
        <v>2370</v>
      </c>
      <c r="G171" s="185" t="s">
        <v>336</v>
      </c>
      <c r="H171" s="186">
        <v>1</v>
      </c>
      <c r="I171" s="187"/>
      <c r="J171" s="188">
        <f>ROUND(I171*H171,2)</f>
        <v>0</v>
      </c>
      <c r="K171" s="184" t="s">
        <v>632</v>
      </c>
      <c r="L171" s="42"/>
      <c r="M171" s="189" t="s">
        <v>19</v>
      </c>
      <c r="N171" s="190" t="s">
        <v>43</v>
      </c>
      <c r="O171" s="67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3" t="s">
        <v>228</v>
      </c>
      <c r="AT171" s="193" t="s">
        <v>223</v>
      </c>
      <c r="AU171" s="193" t="s">
        <v>80</v>
      </c>
      <c r="AY171" s="20" t="s">
        <v>221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20" t="s">
        <v>80</v>
      </c>
      <c r="BK171" s="194">
        <f>ROUND(I171*H171,2)</f>
        <v>0</v>
      </c>
      <c r="BL171" s="20" t="s">
        <v>228</v>
      </c>
      <c r="BM171" s="193" t="s">
        <v>646</v>
      </c>
    </row>
    <row r="172" spans="1:65" s="2" customFormat="1" ht="19.5">
      <c r="A172" s="37"/>
      <c r="B172" s="38"/>
      <c r="C172" s="39"/>
      <c r="D172" s="195" t="s">
        <v>230</v>
      </c>
      <c r="E172" s="39"/>
      <c r="F172" s="196" t="s">
        <v>2370</v>
      </c>
      <c r="G172" s="39"/>
      <c r="H172" s="39"/>
      <c r="I172" s="197"/>
      <c r="J172" s="39"/>
      <c r="K172" s="39"/>
      <c r="L172" s="42"/>
      <c r="M172" s="198"/>
      <c r="N172" s="199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230</v>
      </c>
      <c r="AU172" s="20" t="s">
        <v>80</v>
      </c>
    </row>
    <row r="173" spans="1:65" s="2" customFormat="1" ht="37.9" customHeight="1">
      <c r="A173" s="37"/>
      <c r="B173" s="38"/>
      <c r="C173" s="182" t="s">
        <v>473</v>
      </c>
      <c r="D173" s="182" t="s">
        <v>223</v>
      </c>
      <c r="E173" s="183" t="s">
        <v>2371</v>
      </c>
      <c r="F173" s="184" t="s">
        <v>2372</v>
      </c>
      <c r="G173" s="185" t="s">
        <v>336</v>
      </c>
      <c r="H173" s="186">
        <v>1</v>
      </c>
      <c r="I173" s="187"/>
      <c r="J173" s="188">
        <f>ROUND(I173*H173,2)</f>
        <v>0</v>
      </c>
      <c r="K173" s="184" t="s">
        <v>632</v>
      </c>
      <c r="L173" s="42"/>
      <c r="M173" s="189" t="s">
        <v>19</v>
      </c>
      <c r="N173" s="190" t="s">
        <v>43</v>
      </c>
      <c r="O173" s="67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3" t="s">
        <v>228</v>
      </c>
      <c r="AT173" s="193" t="s">
        <v>223</v>
      </c>
      <c r="AU173" s="193" t="s">
        <v>80</v>
      </c>
      <c r="AY173" s="20" t="s">
        <v>221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20" t="s">
        <v>80</v>
      </c>
      <c r="BK173" s="194">
        <f>ROUND(I173*H173,2)</f>
        <v>0</v>
      </c>
      <c r="BL173" s="20" t="s">
        <v>228</v>
      </c>
      <c r="BM173" s="193" t="s">
        <v>662</v>
      </c>
    </row>
    <row r="174" spans="1:65" s="2" customFormat="1" ht="19.5">
      <c r="A174" s="37"/>
      <c r="B174" s="38"/>
      <c r="C174" s="39"/>
      <c r="D174" s="195" t="s">
        <v>230</v>
      </c>
      <c r="E174" s="39"/>
      <c r="F174" s="196" t="s">
        <v>2372</v>
      </c>
      <c r="G174" s="39"/>
      <c r="H174" s="39"/>
      <c r="I174" s="197"/>
      <c r="J174" s="39"/>
      <c r="K174" s="39"/>
      <c r="L174" s="42"/>
      <c r="M174" s="198"/>
      <c r="N174" s="199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230</v>
      </c>
      <c r="AU174" s="20" t="s">
        <v>80</v>
      </c>
    </row>
    <row r="175" spans="1:65" s="2" customFormat="1" ht="19.5">
      <c r="A175" s="37"/>
      <c r="B175" s="38"/>
      <c r="C175" s="39"/>
      <c r="D175" s="195" t="s">
        <v>1665</v>
      </c>
      <c r="E175" s="39"/>
      <c r="F175" s="255" t="s">
        <v>2373</v>
      </c>
      <c r="G175" s="39"/>
      <c r="H175" s="39"/>
      <c r="I175" s="197"/>
      <c r="J175" s="39"/>
      <c r="K175" s="39"/>
      <c r="L175" s="42"/>
      <c r="M175" s="198"/>
      <c r="N175" s="199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1665</v>
      </c>
      <c r="AU175" s="20" t="s">
        <v>80</v>
      </c>
    </row>
    <row r="176" spans="1:65" s="2" customFormat="1" ht="33" customHeight="1">
      <c r="A176" s="37"/>
      <c r="B176" s="38"/>
      <c r="C176" s="182" t="s">
        <v>478</v>
      </c>
      <c r="D176" s="182" t="s">
        <v>223</v>
      </c>
      <c r="E176" s="183" t="s">
        <v>2374</v>
      </c>
      <c r="F176" s="184" t="s">
        <v>2375</v>
      </c>
      <c r="G176" s="185" t="s">
        <v>336</v>
      </c>
      <c r="H176" s="186">
        <v>1</v>
      </c>
      <c r="I176" s="187"/>
      <c r="J176" s="188">
        <f>ROUND(I176*H176,2)</f>
        <v>0</v>
      </c>
      <c r="K176" s="184" t="s">
        <v>632</v>
      </c>
      <c r="L176" s="42"/>
      <c r="M176" s="189" t="s">
        <v>19</v>
      </c>
      <c r="N176" s="190" t="s">
        <v>43</v>
      </c>
      <c r="O176" s="6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3" t="s">
        <v>228</v>
      </c>
      <c r="AT176" s="193" t="s">
        <v>223</v>
      </c>
      <c r="AU176" s="193" t="s">
        <v>80</v>
      </c>
      <c r="AY176" s="20" t="s">
        <v>221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20" t="s">
        <v>80</v>
      </c>
      <c r="BK176" s="194">
        <f>ROUND(I176*H176,2)</f>
        <v>0</v>
      </c>
      <c r="BL176" s="20" t="s">
        <v>228</v>
      </c>
      <c r="BM176" s="193" t="s">
        <v>452</v>
      </c>
    </row>
    <row r="177" spans="1:65" s="2" customFormat="1" ht="19.5">
      <c r="A177" s="37"/>
      <c r="B177" s="38"/>
      <c r="C177" s="39"/>
      <c r="D177" s="195" t="s">
        <v>230</v>
      </c>
      <c r="E177" s="39"/>
      <c r="F177" s="196" t="s">
        <v>2375</v>
      </c>
      <c r="G177" s="39"/>
      <c r="H177" s="39"/>
      <c r="I177" s="197"/>
      <c r="J177" s="39"/>
      <c r="K177" s="39"/>
      <c r="L177" s="42"/>
      <c r="M177" s="198"/>
      <c r="N177" s="199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230</v>
      </c>
      <c r="AU177" s="20" t="s">
        <v>80</v>
      </c>
    </row>
    <row r="178" spans="1:65" s="2" customFormat="1" ht="24.2" customHeight="1">
      <c r="A178" s="37"/>
      <c r="B178" s="38"/>
      <c r="C178" s="182" t="s">
        <v>484</v>
      </c>
      <c r="D178" s="182" t="s">
        <v>223</v>
      </c>
      <c r="E178" s="183" t="s">
        <v>2174</v>
      </c>
      <c r="F178" s="184" t="s">
        <v>2175</v>
      </c>
      <c r="G178" s="185" t="s">
        <v>336</v>
      </c>
      <c r="H178" s="186">
        <v>1</v>
      </c>
      <c r="I178" s="187"/>
      <c r="J178" s="188">
        <f>ROUND(I178*H178,2)</f>
        <v>0</v>
      </c>
      <c r="K178" s="184" t="s">
        <v>632</v>
      </c>
      <c r="L178" s="42"/>
      <c r="M178" s="189" t="s">
        <v>19</v>
      </c>
      <c r="N178" s="190" t="s">
        <v>43</v>
      </c>
      <c r="O178" s="67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3" t="s">
        <v>228</v>
      </c>
      <c r="AT178" s="193" t="s">
        <v>223</v>
      </c>
      <c r="AU178" s="193" t="s">
        <v>80</v>
      </c>
      <c r="AY178" s="20" t="s">
        <v>221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20" t="s">
        <v>80</v>
      </c>
      <c r="BK178" s="194">
        <f>ROUND(I178*H178,2)</f>
        <v>0</v>
      </c>
      <c r="BL178" s="20" t="s">
        <v>228</v>
      </c>
      <c r="BM178" s="193" t="s">
        <v>684</v>
      </c>
    </row>
    <row r="179" spans="1:65" s="2" customFormat="1" ht="19.5">
      <c r="A179" s="37"/>
      <c r="B179" s="38"/>
      <c r="C179" s="39"/>
      <c r="D179" s="195" t="s">
        <v>230</v>
      </c>
      <c r="E179" s="39"/>
      <c r="F179" s="196" t="s">
        <v>2175</v>
      </c>
      <c r="G179" s="39"/>
      <c r="H179" s="39"/>
      <c r="I179" s="197"/>
      <c r="J179" s="39"/>
      <c r="K179" s="39"/>
      <c r="L179" s="42"/>
      <c r="M179" s="198"/>
      <c r="N179" s="199"/>
      <c r="O179" s="67"/>
      <c r="P179" s="67"/>
      <c r="Q179" s="67"/>
      <c r="R179" s="67"/>
      <c r="S179" s="67"/>
      <c r="T179" s="68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20" t="s">
        <v>230</v>
      </c>
      <c r="AU179" s="20" t="s">
        <v>80</v>
      </c>
    </row>
    <row r="180" spans="1:65" s="2" customFormat="1" ht="24.2" customHeight="1">
      <c r="A180" s="37"/>
      <c r="B180" s="38"/>
      <c r="C180" s="182" t="s">
        <v>491</v>
      </c>
      <c r="D180" s="182" t="s">
        <v>223</v>
      </c>
      <c r="E180" s="183" t="s">
        <v>2376</v>
      </c>
      <c r="F180" s="184" t="s">
        <v>2377</v>
      </c>
      <c r="G180" s="185" t="s">
        <v>336</v>
      </c>
      <c r="H180" s="186">
        <v>1</v>
      </c>
      <c r="I180" s="187"/>
      <c r="J180" s="188">
        <f>ROUND(I180*H180,2)</f>
        <v>0</v>
      </c>
      <c r="K180" s="184" t="s">
        <v>632</v>
      </c>
      <c r="L180" s="42"/>
      <c r="M180" s="189" t="s">
        <v>19</v>
      </c>
      <c r="N180" s="190" t="s">
        <v>43</v>
      </c>
      <c r="O180" s="67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3" t="s">
        <v>228</v>
      </c>
      <c r="AT180" s="193" t="s">
        <v>223</v>
      </c>
      <c r="AU180" s="193" t="s">
        <v>80</v>
      </c>
      <c r="AY180" s="20" t="s">
        <v>221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20" t="s">
        <v>80</v>
      </c>
      <c r="BK180" s="194">
        <f>ROUND(I180*H180,2)</f>
        <v>0</v>
      </c>
      <c r="BL180" s="20" t="s">
        <v>228</v>
      </c>
      <c r="BM180" s="193" t="s">
        <v>697</v>
      </c>
    </row>
    <row r="181" spans="1:65" s="2" customFormat="1" ht="19.5">
      <c r="A181" s="37"/>
      <c r="B181" s="38"/>
      <c r="C181" s="39"/>
      <c r="D181" s="195" t="s">
        <v>230</v>
      </c>
      <c r="E181" s="39"/>
      <c r="F181" s="196" t="s">
        <v>2377</v>
      </c>
      <c r="G181" s="39"/>
      <c r="H181" s="39"/>
      <c r="I181" s="197"/>
      <c r="J181" s="39"/>
      <c r="K181" s="39"/>
      <c r="L181" s="42"/>
      <c r="M181" s="198"/>
      <c r="N181" s="199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230</v>
      </c>
      <c r="AU181" s="20" t="s">
        <v>80</v>
      </c>
    </row>
    <row r="182" spans="1:65" s="2" customFormat="1" ht="24.2" customHeight="1">
      <c r="A182" s="37"/>
      <c r="B182" s="38"/>
      <c r="C182" s="182" t="s">
        <v>497</v>
      </c>
      <c r="D182" s="182" t="s">
        <v>223</v>
      </c>
      <c r="E182" s="183" t="s">
        <v>2378</v>
      </c>
      <c r="F182" s="184" t="s">
        <v>2379</v>
      </c>
      <c r="G182" s="185" t="s">
        <v>336</v>
      </c>
      <c r="H182" s="186">
        <v>2</v>
      </c>
      <c r="I182" s="187"/>
      <c r="J182" s="188">
        <f>ROUND(I182*H182,2)</f>
        <v>0</v>
      </c>
      <c r="K182" s="184" t="s">
        <v>632</v>
      </c>
      <c r="L182" s="42"/>
      <c r="M182" s="189" t="s">
        <v>19</v>
      </c>
      <c r="N182" s="190" t="s">
        <v>43</v>
      </c>
      <c r="O182" s="67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3" t="s">
        <v>228</v>
      </c>
      <c r="AT182" s="193" t="s">
        <v>223</v>
      </c>
      <c r="AU182" s="193" t="s">
        <v>80</v>
      </c>
      <c r="AY182" s="20" t="s">
        <v>221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20" t="s">
        <v>80</v>
      </c>
      <c r="BK182" s="194">
        <f>ROUND(I182*H182,2)</f>
        <v>0</v>
      </c>
      <c r="BL182" s="20" t="s">
        <v>228</v>
      </c>
      <c r="BM182" s="193" t="s">
        <v>709</v>
      </c>
    </row>
    <row r="183" spans="1:65" s="2" customFormat="1" ht="19.5">
      <c r="A183" s="37"/>
      <c r="B183" s="38"/>
      <c r="C183" s="39"/>
      <c r="D183" s="195" t="s">
        <v>230</v>
      </c>
      <c r="E183" s="39"/>
      <c r="F183" s="196" t="s">
        <v>2379</v>
      </c>
      <c r="G183" s="39"/>
      <c r="H183" s="39"/>
      <c r="I183" s="197"/>
      <c r="J183" s="39"/>
      <c r="K183" s="39"/>
      <c r="L183" s="42"/>
      <c r="M183" s="198"/>
      <c r="N183" s="199"/>
      <c r="O183" s="67"/>
      <c r="P183" s="67"/>
      <c r="Q183" s="67"/>
      <c r="R183" s="67"/>
      <c r="S183" s="67"/>
      <c r="T183" s="68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20" t="s">
        <v>230</v>
      </c>
      <c r="AU183" s="20" t="s">
        <v>80</v>
      </c>
    </row>
    <row r="184" spans="1:65" s="2" customFormat="1" ht="16.5" customHeight="1">
      <c r="A184" s="37"/>
      <c r="B184" s="38"/>
      <c r="C184" s="182" t="s">
        <v>159</v>
      </c>
      <c r="D184" s="182" t="s">
        <v>223</v>
      </c>
      <c r="E184" s="183" t="s">
        <v>2181</v>
      </c>
      <c r="F184" s="184" t="s">
        <v>2182</v>
      </c>
      <c r="G184" s="185" t="s">
        <v>336</v>
      </c>
      <c r="H184" s="186">
        <v>1</v>
      </c>
      <c r="I184" s="187"/>
      <c r="J184" s="188">
        <f>ROUND(I184*H184,2)</f>
        <v>0</v>
      </c>
      <c r="K184" s="184" t="s">
        <v>632</v>
      </c>
      <c r="L184" s="42"/>
      <c r="M184" s="189" t="s">
        <v>19</v>
      </c>
      <c r="N184" s="190" t="s">
        <v>43</v>
      </c>
      <c r="O184" s="67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3" t="s">
        <v>228</v>
      </c>
      <c r="AT184" s="193" t="s">
        <v>223</v>
      </c>
      <c r="AU184" s="193" t="s">
        <v>80</v>
      </c>
      <c r="AY184" s="20" t="s">
        <v>221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20" t="s">
        <v>80</v>
      </c>
      <c r="BK184" s="194">
        <f>ROUND(I184*H184,2)</f>
        <v>0</v>
      </c>
      <c r="BL184" s="20" t="s">
        <v>228</v>
      </c>
      <c r="BM184" s="193" t="s">
        <v>725</v>
      </c>
    </row>
    <row r="185" spans="1:65" s="2" customFormat="1">
      <c r="A185" s="37"/>
      <c r="B185" s="38"/>
      <c r="C185" s="39"/>
      <c r="D185" s="195" t="s">
        <v>230</v>
      </c>
      <c r="E185" s="39"/>
      <c r="F185" s="196" t="s">
        <v>2182</v>
      </c>
      <c r="G185" s="39"/>
      <c r="H185" s="39"/>
      <c r="I185" s="197"/>
      <c r="J185" s="39"/>
      <c r="K185" s="39"/>
      <c r="L185" s="42"/>
      <c r="M185" s="198"/>
      <c r="N185" s="199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230</v>
      </c>
      <c r="AU185" s="20" t="s">
        <v>80</v>
      </c>
    </row>
    <row r="186" spans="1:65" s="2" customFormat="1" ht="21.75" customHeight="1">
      <c r="A186" s="37"/>
      <c r="B186" s="38"/>
      <c r="C186" s="182" t="s">
        <v>508</v>
      </c>
      <c r="D186" s="182" t="s">
        <v>223</v>
      </c>
      <c r="E186" s="183" t="s">
        <v>2380</v>
      </c>
      <c r="F186" s="184" t="s">
        <v>2381</v>
      </c>
      <c r="G186" s="185" t="s">
        <v>336</v>
      </c>
      <c r="H186" s="186">
        <v>4</v>
      </c>
      <c r="I186" s="187"/>
      <c r="J186" s="188">
        <f>ROUND(I186*H186,2)</f>
        <v>0</v>
      </c>
      <c r="K186" s="184" t="s">
        <v>632</v>
      </c>
      <c r="L186" s="42"/>
      <c r="M186" s="189" t="s">
        <v>19</v>
      </c>
      <c r="N186" s="190" t="s">
        <v>43</v>
      </c>
      <c r="O186" s="67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3" t="s">
        <v>228</v>
      </c>
      <c r="AT186" s="193" t="s">
        <v>223</v>
      </c>
      <c r="AU186" s="193" t="s">
        <v>80</v>
      </c>
      <c r="AY186" s="20" t="s">
        <v>221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20" t="s">
        <v>80</v>
      </c>
      <c r="BK186" s="194">
        <f>ROUND(I186*H186,2)</f>
        <v>0</v>
      </c>
      <c r="BL186" s="20" t="s">
        <v>228</v>
      </c>
      <c r="BM186" s="193" t="s">
        <v>735</v>
      </c>
    </row>
    <row r="187" spans="1:65" s="2" customFormat="1">
      <c r="A187" s="37"/>
      <c r="B187" s="38"/>
      <c r="C187" s="39"/>
      <c r="D187" s="195" t="s">
        <v>230</v>
      </c>
      <c r="E187" s="39"/>
      <c r="F187" s="196" t="s">
        <v>2381</v>
      </c>
      <c r="G187" s="39"/>
      <c r="H187" s="39"/>
      <c r="I187" s="197"/>
      <c r="J187" s="39"/>
      <c r="K187" s="39"/>
      <c r="L187" s="42"/>
      <c r="M187" s="198"/>
      <c r="N187" s="199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230</v>
      </c>
      <c r="AU187" s="20" t="s">
        <v>80</v>
      </c>
    </row>
    <row r="188" spans="1:65" s="2" customFormat="1" ht="16.5" customHeight="1">
      <c r="A188" s="37"/>
      <c r="B188" s="38"/>
      <c r="C188" s="182" t="s">
        <v>515</v>
      </c>
      <c r="D188" s="182" t="s">
        <v>223</v>
      </c>
      <c r="E188" s="183" t="s">
        <v>2382</v>
      </c>
      <c r="F188" s="184" t="s">
        <v>2383</v>
      </c>
      <c r="G188" s="185" t="s">
        <v>336</v>
      </c>
      <c r="H188" s="186">
        <v>1</v>
      </c>
      <c r="I188" s="187"/>
      <c r="J188" s="188">
        <f>ROUND(I188*H188,2)</f>
        <v>0</v>
      </c>
      <c r="K188" s="184" t="s">
        <v>632</v>
      </c>
      <c r="L188" s="42"/>
      <c r="M188" s="189" t="s">
        <v>19</v>
      </c>
      <c r="N188" s="190" t="s">
        <v>43</v>
      </c>
      <c r="O188" s="67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3" t="s">
        <v>228</v>
      </c>
      <c r="AT188" s="193" t="s">
        <v>223</v>
      </c>
      <c r="AU188" s="193" t="s">
        <v>80</v>
      </c>
      <c r="AY188" s="20" t="s">
        <v>221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20" t="s">
        <v>80</v>
      </c>
      <c r="BK188" s="194">
        <f>ROUND(I188*H188,2)</f>
        <v>0</v>
      </c>
      <c r="BL188" s="20" t="s">
        <v>228</v>
      </c>
      <c r="BM188" s="193" t="s">
        <v>751</v>
      </c>
    </row>
    <row r="189" spans="1:65" s="2" customFormat="1">
      <c r="A189" s="37"/>
      <c r="B189" s="38"/>
      <c r="C189" s="39"/>
      <c r="D189" s="195" t="s">
        <v>230</v>
      </c>
      <c r="E189" s="39"/>
      <c r="F189" s="196" t="s">
        <v>2383</v>
      </c>
      <c r="G189" s="39"/>
      <c r="H189" s="39"/>
      <c r="I189" s="197"/>
      <c r="J189" s="39"/>
      <c r="K189" s="39"/>
      <c r="L189" s="42"/>
      <c r="M189" s="198"/>
      <c r="N189" s="199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230</v>
      </c>
      <c r="AU189" s="20" t="s">
        <v>80</v>
      </c>
    </row>
    <row r="190" spans="1:65" s="2" customFormat="1" ht="37.9" customHeight="1">
      <c r="A190" s="37"/>
      <c r="B190" s="38"/>
      <c r="C190" s="182" t="s">
        <v>520</v>
      </c>
      <c r="D190" s="182" t="s">
        <v>223</v>
      </c>
      <c r="E190" s="183" t="s">
        <v>2384</v>
      </c>
      <c r="F190" s="184" t="s">
        <v>2385</v>
      </c>
      <c r="G190" s="185" t="s">
        <v>336</v>
      </c>
      <c r="H190" s="186">
        <v>1</v>
      </c>
      <c r="I190" s="187"/>
      <c r="J190" s="188">
        <f>ROUND(I190*H190,2)</f>
        <v>0</v>
      </c>
      <c r="K190" s="184" t="s">
        <v>632</v>
      </c>
      <c r="L190" s="42"/>
      <c r="M190" s="189" t="s">
        <v>19</v>
      </c>
      <c r="N190" s="190" t="s">
        <v>43</v>
      </c>
      <c r="O190" s="67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3" t="s">
        <v>228</v>
      </c>
      <c r="AT190" s="193" t="s">
        <v>223</v>
      </c>
      <c r="AU190" s="193" t="s">
        <v>80</v>
      </c>
      <c r="AY190" s="20" t="s">
        <v>221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20" t="s">
        <v>80</v>
      </c>
      <c r="BK190" s="194">
        <f>ROUND(I190*H190,2)</f>
        <v>0</v>
      </c>
      <c r="BL190" s="20" t="s">
        <v>228</v>
      </c>
      <c r="BM190" s="193" t="s">
        <v>770</v>
      </c>
    </row>
    <row r="191" spans="1:65" s="2" customFormat="1" ht="19.5">
      <c r="A191" s="37"/>
      <c r="B191" s="38"/>
      <c r="C191" s="39"/>
      <c r="D191" s="195" t="s">
        <v>230</v>
      </c>
      <c r="E191" s="39"/>
      <c r="F191" s="196" t="s">
        <v>2385</v>
      </c>
      <c r="G191" s="39"/>
      <c r="H191" s="39"/>
      <c r="I191" s="197"/>
      <c r="J191" s="39"/>
      <c r="K191" s="39"/>
      <c r="L191" s="42"/>
      <c r="M191" s="198"/>
      <c r="N191" s="199"/>
      <c r="O191" s="67"/>
      <c r="P191" s="67"/>
      <c r="Q191" s="67"/>
      <c r="R191" s="67"/>
      <c r="S191" s="67"/>
      <c r="T191" s="68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20" t="s">
        <v>230</v>
      </c>
      <c r="AU191" s="20" t="s">
        <v>80</v>
      </c>
    </row>
    <row r="192" spans="1:65" s="2" customFormat="1" ht="44.25" customHeight="1">
      <c r="A192" s="37"/>
      <c r="B192" s="38"/>
      <c r="C192" s="182" t="s">
        <v>527</v>
      </c>
      <c r="D192" s="182" t="s">
        <v>223</v>
      </c>
      <c r="E192" s="183" t="s">
        <v>2386</v>
      </c>
      <c r="F192" s="184" t="s">
        <v>2387</v>
      </c>
      <c r="G192" s="185" t="s">
        <v>336</v>
      </c>
      <c r="H192" s="186">
        <v>1</v>
      </c>
      <c r="I192" s="187"/>
      <c r="J192" s="188">
        <f>ROUND(I192*H192,2)</f>
        <v>0</v>
      </c>
      <c r="K192" s="184" t="s">
        <v>632</v>
      </c>
      <c r="L192" s="42"/>
      <c r="M192" s="189" t="s">
        <v>19</v>
      </c>
      <c r="N192" s="190" t="s">
        <v>43</v>
      </c>
      <c r="O192" s="67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3" t="s">
        <v>228</v>
      </c>
      <c r="AT192" s="193" t="s">
        <v>223</v>
      </c>
      <c r="AU192" s="193" t="s">
        <v>80</v>
      </c>
      <c r="AY192" s="20" t="s">
        <v>221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20" t="s">
        <v>80</v>
      </c>
      <c r="BK192" s="194">
        <f>ROUND(I192*H192,2)</f>
        <v>0</v>
      </c>
      <c r="BL192" s="20" t="s">
        <v>228</v>
      </c>
      <c r="BM192" s="193" t="s">
        <v>783</v>
      </c>
    </row>
    <row r="193" spans="1:65" s="2" customFormat="1" ht="29.25">
      <c r="A193" s="37"/>
      <c r="B193" s="38"/>
      <c r="C193" s="39"/>
      <c r="D193" s="195" t="s">
        <v>230</v>
      </c>
      <c r="E193" s="39"/>
      <c r="F193" s="196" t="s">
        <v>2387</v>
      </c>
      <c r="G193" s="39"/>
      <c r="H193" s="39"/>
      <c r="I193" s="197"/>
      <c r="J193" s="39"/>
      <c r="K193" s="39"/>
      <c r="L193" s="42"/>
      <c r="M193" s="198"/>
      <c r="N193" s="199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230</v>
      </c>
      <c r="AU193" s="20" t="s">
        <v>80</v>
      </c>
    </row>
    <row r="194" spans="1:65" s="2" customFormat="1" ht="24.2" customHeight="1">
      <c r="A194" s="37"/>
      <c r="B194" s="38"/>
      <c r="C194" s="182" t="s">
        <v>532</v>
      </c>
      <c r="D194" s="182" t="s">
        <v>223</v>
      </c>
      <c r="E194" s="183" t="s">
        <v>2388</v>
      </c>
      <c r="F194" s="184" t="s">
        <v>2389</v>
      </c>
      <c r="G194" s="185" t="s">
        <v>2217</v>
      </c>
      <c r="H194" s="186">
        <v>1</v>
      </c>
      <c r="I194" s="187"/>
      <c r="J194" s="188">
        <f>ROUND(I194*H194,2)</f>
        <v>0</v>
      </c>
      <c r="K194" s="184" t="s">
        <v>632</v>
      </c>
      <c r="L194" s="42"/>
      <c r="M194" s="189" t="s">
        <v>19</v>
      </c>
      <c r="N194" s="190" t="s">
        <v>43</v>
      </c>
      <c r="O194" s="67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3" t="s">
        <v>228</v>
      </c>
      <c r="AT194" s="193" t="s">
        <v>223</v>
      </c>
      <c r="AU194" s="193" t="s">
        <v>80</v>
      </c>
      <c r="AY194" s="20" t="s">
        <v>221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20" t="s">
        <v>80</v>
      </c>
      <c r="BK194" s="194">
        <f>ROUND(I194*H194,2)</f>
        <v>0</v>
      </c>
      <c r="BL194" s="20" t="s">
        <v>228</v>
      </c>
      <c r="BM194" s="193" t="s">
        <v>793</v>
      </c>
    </row>
    <row r="195" spans="1:65" s="2" customFormat="1">
      <c r="A195" s="37"/>
      <c r="B195" s="38"/>
      <c r="C195" s="39"/>
      <c r="D195" s="195" t="s">
        <v>230</v>
      </c>
      <c r="E195" s="39"/>
      <c r="F195" s="196" t="s">
        <v>2389</v>
      </c>
      <c r="G195" s="39"/>
      <c r="H195" s="39"/>
      <c r="I195" s="197"/>
      <c r="J195" s="39"/>
      <c r="K195" s="39"/>
      <c r="L195" s="42"/>
      <c r="M195" s="198"/>
      <c r="N195" s="199"/>
      <c r="O195" s="67"/>
      <c r="P195" s="67"/>
      <c r="Q195" s="67"/>
      <c r="R195" s="67"/>
      <c r="S195" s="67"/>
      <c r="T195" s="68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20" t="s">
        <v>230</v>
      </c>
      <c r="AU195" s="20" t="s">
        <v>80</v>
      </c>
    </row>
    <row r="196" spans="1:65" s="2" customFormat="1" ht="29.25">
      <c r="A196" s="37"/>
      <c r="B196" s="38"/>
      <c r="C196" s="39"/>
      <c r="D196" s="195" t="s">
        <v>1665</v>
      </c>
      <c r="E196" s="39"/>
      <c r="F196" s="255" t="s">
        <v>2390</v>
      </c>
      <c r="G196" s="39"/>
      <c r="H196" s="39"/>
      <c r="I196" s="197"/>
      <c r="J196" s="39"/>
      <c r="K196" s="39"/>
      <c r="L196" s="42"/>
      <c r="M196" s="198"/>
      <c r="N196" s="199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1665</v>
      </c>
      <c r="AU196" s="20" t="s">
        <v>80</v>
      </c>
    </row>
    <row r="197" spans="1:65" s="2" customFormat="1" ht="16.5" customHeight="1">
      <c r="A197" s="37"/>
      <c r="B197" s="38"/>
      <c r="C197" s="182" t="s">
        <v>539</v>
      </c>
      <c r="D197" s="182" t="s">
        <v>223</v>
      </c>
      <c r="E197" s="183" t="s">
        <v>2391</v>
      </c>
      <c r="F197" s="184" t="s">
        <v>2392</v>
      </c>
      <c r="G197" s="185" t="s">
        <v>336</v>
      </c>
      <c r="H197" s="186">
        <v>1</v>
      </c>
      <c r="I197" s="187"/>
      <c r="J197" s="188">
        <f>ROUND(I197*H197,2)</f>
        <v>0</v>
      </c>
      <c r="K197" s="184" t="s">
        <v>632</v>
      </c>
      <c r="L197" s="42"/>
      <c r="M197" s="189" t="s">
        <v>19</v>
      </c>
      <c r="N197" s="190" t="s">
        <v>43</v>
      </c>
      <c r="O197" s="67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3" t="s">
        <v>228</v>
      </c>
      <c r="AT197" s="193" t="s">
        <v>223</v>
      </c>
      <c r="AU197" s="193" t="s">
        <v>80</v>
      </c>
      <c r="AY197" s="20" t="s">
        <v>221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20" t="s">
        <v>80</v>
      </c>
      <c r="BK197" s="194">
        <f>ROUND(I197*H197,2)</f>
        <v>0</v>
      </c>
      <c r="BL197" s="20" t="s">
        <v>228</v>
      </c>
      <c r="BM197" s="193" t="s">
        <v>804</v>
      </c>
    </row>
    <row r="198" spans="1:65" s="2" customFormat="1">
      <c r="A198" s="37"/>
      <c r="B198" s="38"/>
      <c r="C198" s="39"/>
      <c r="D198" s="195" t="s">
        <v>230</v>
      </c>
      <c r="E198" s="39"/>
      <c r="F198" s="196" t="s">
        <v>2392</v>
      </c>
      <c r="G198" s="39"/>
      <c r="H198" s="39"/>
      <c r="I198" s="197"/>
      <c r="J198" s="39"/>
      <c r="K198" s="39"/>
      <c r="L198" s="42"/>
      <c r="M198" s="198"/>
      <c r="N198" s="199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230</v>
      </c>
      <c r="AU198" s="20" t="s">
        <v>80</v>
      </c>
    </row>
    <row r="199" spans="1:65" s="2" customFormat="1" ht="29.25">
      <c r="A199" s="37"/>
      <c r="B199" s="38"/>
      <c r="C199" s="39"/>
      <c r="D199" s="195" t="s">
        <v>1665</v>
      </c>
      <c r="E199" s="39"/>
      <c r="F199" s="255" t="s">
        <v>2393</v>
      </c>
      <c r="G199" s="39"/>
      <c r="H199" s="39"/>
      <c r="I199" s="197"/>
      <c r="J199" s="39"/>
      <c r="K199" s="39"/>
      <c r="L199" s="42"/>
      <c r="M199" s="198"/>
      <c r="N199" s="199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1665</v>
      </c>
      <c r="AU199" s="20" t="s">
        <v>80</v>
      </c>
    </row>
    <row r="200" spans="1:65" s="2" customFormat="1" ht="16.5" customHeight="1">
      <c r="A200" s="37"/>
      <c r="B200" s="38"/>
      <c r="C200" s="182" t="s">
        <v>544</v>
      </c>
      <c r="D200" s="182" t="s">
        <v>223</v>
      </c>
      <c r="E200" s="183" t="s">
        <v>2394</v>
      </c>
      <c r="F200" s="184" t="s">
        <v>2395</v>
      </c>
      <c r="G200" s="185" t="s">
        <v>336</v>
      </c>
      <c r="H200" s="186">
        <v>2</v>
      </c>
      <c r="I200" s="187"/>
      <c r="J200" s="188">
        <f>ROUND(I200*H200,2)</f>
        <v>0</v>
      </c>
      <c r="K200" s="184" t="s">
        <v>632</v>
      </c>
      <c r="L200" s="42"/>
      <c r="M200" s="189" t="s">
        <v>19</v>
      </c>
      <c r="N200" s="190" t="s">
        <v>43</v>
      </c>
      <c r="O200" s="67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3" t="s">
        <v>228</v>
      </c>
      <c r="AT200" s="193" t="s">
        <v>223</v>
      </c>
      <c r="AU200" s="193" t="s">
        <v>80</v>
      </c>
      <c r="AY200" s="20" t="s">
        <v>221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20" t="s">
        <v>80</v>
      </c>
      <c r="BK200" s="194">
        <f>ROUND(I200*H200,2)</f>
        <v>0</v>
      </c>
      <c r="BL200" s="20" t="s">
        <v>228</v>
      </c>
      <c r="BM200" s="193" t="s">
        <v>813</v>
      </c>
    </row>
    <row r="201" spans="1:65" s="2" customFormat="1">
      <c r="A201" s="37"/>
      <c r="B201" s="38"/>
      <c r="C201" s="39"/>
      <c r="D201" s="195" t="s">
        <v>230</v>
      </c>
      <c r="E201" s="39"/>
      <c r="F201" s="196" t="s">
        <v>2395</v>
      </c>
      <c r="G201" s="39"/>
      <c r="H201" s="39"/>
      <c r="I201" s="197"/>
      <c r="J201" s="39"/>
      <c r="K201" s="39"/>
      <c r="L201" s="42"/>
      <c r="M201" s="198"/>
      <c r="N201" s="199"/>
      <c r="O201" s="67"/>
      <c r="P201" s="67"/>
      <c r="Q201" s="67"/>
      <c r="R201" s="67"/>
      <c r="S201" s="67"/>
      <c r="T201" s="68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20" t="s">
        <v>230</v>
      </c>
      <c r="AU201" s="20" t="s">
        <v>80</v>
      </c>
    </row>
    <row r="202" spans="1:65" s="2" customFormat="1" ht="33" customHeight="1">
      <c r="A202" s="37"/>
      <c r="B202" s="38"/>
      <c r="C202" s="182" t="s">
        <v>551</v>
      </c>
      <c r="D202" s="182" t="s">
        <v>223</v>
      </c>
      <c r="E202" s="183" t="s">
        <v>2396</v>
      </c>
      <c r="F202" s="184" t="s">
        <v>2397</v>
      </c>
      <c r="G202" s="185" t="s">
        <v>336</v>
      </c>
      <c r="H202" s="186">
        <v>60</v>
      </c>
      <c r="I202" s="187"/>
      <c r="J202" s="188">
        <f>ROUND(I202*H202,2)</f>
        <v>0</v>
      </c>
      <c r="K202" s="184" t="s">
        <v>632</v>
      </c>
      <c r="L202" s="42"/>
      <c r="M202" s="189" t="s">
        <v>19</v>
      </c>
      <c r="N202" s="190" t="s">
        <v>43</v>
      </c>
      <c r="O202" s="67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3" t="s">
        <v>228</v>
      </c>
      <c r="AT202" s="193" t="s">
        <v>223</v>
      </c>
      <c r="AU202" s="193" t="s">
        <v>80</v>
      </c>
      <c r="AY202" s="20" t="s">
        <v>221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20" t="s">
        <v>80</v>
      </c>
      <c r="BK202" s="194">
        <f>ROUND(I202*H202,2)</f>
        <v>0</v>
      </c>
      <c r="BL202" s="20" t="s">
        <v>228</v>
      </c>
      <c r="BM202" s="193" t="s">
        <v>828</v>
      </c>
    </row>
    <row r="203" spans="1:65" s="2" customFormat="1" ht="19.5">
      <c r="A203" s="37"/>
      <c r="B203" s="38"/>
      <c r="C203" s="39"/>
      <c r="D203" s="195" t="s">
        <v>230</v>
      </c>
      <c r="E203" s="39"/>
      <c r="F203" s="196" t="s">
        <v>2397</v>
      </c>
      <c r="G203" s="39"/>
      <c r="H203" s="39"/>
      <c r="I203" s="197"/>
      <c r="J203" s="39"/>
      <c r="K203" s="39"/>
      <c r="L203" s="42"/>
      <c r="M203" s="198"/>
      <c r="N203" s="199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230</v>
      </c>
      <c r="AU203" s="20" t="s">
        <v>80</v>
      </c>
    </row>
    <row r="204" spans="1:65" s="2" customFormat="1" ht="24.2" customHeight="1">
      <c r="A204" s="37"/>
      <c r="B204" s="38"/>
      <c r="C204" s="182" t="s">
        <v>557</v>
      </c>
      <c r="D204" s="182" t="s">
        <v>223</v>
      </c>
      <c r="E204" s="183" t="s">
        <v>2398</v>
      </c>
      <c r="F204" s="184" t="s">
        <v>2399</v>
      </c>
      <c r="G204" s="185" t="s">
        <v>226</v>
      </c>
      <c r="H204" s="186">
        <v>120</v>
      </c>
      <c r="I204" s="187"/>
      <c r="J204" s="188">
        <f>ROUND(I204*H204,2)</f>
        <v>0</v>
      </c>
      <c r="K204" s="184" t="s">
        <v>632</v>
      </c>
      <c r="L204" s="42"/>
      <c r="M204" s="189" t="s">
        <v>19</v>
      </c>
      <c r="N204" s="190" t="s">
        <v>43</v>
      </c>
      <c r="O204" s="67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3" t="s">
        <v>228</v>
      </c>
      <c r="AT204" s="193" t="s">
        <v>223</v>
      </c>
      <c r="AU204" s="193" t="s">
        <v>80</v>
      </c>
      <c r="AY204" s="20" t="s">
        <v>221</v>
      </c>
      <c r="BE204" s="194">
        <f>IF(N204="základní",J204,0)</f>
        <v>0</v>
      </c>
      <c r="BF204" s="194">
        <f>IF(N204="snížená",J204,0)</f>
        <v>0</v>
      </c>
      <c r="BG204" s="194">
        <f>IF(N204="zákl. přenesená",J204,0)</f>
        <v>0</v>
      </c>
      <c r="BH204" s="194">
        <f>IF(N204="sníž. přenesená",J204,0)</f>
        <v>0</v>
      </c>
      <c r="BI204" s="194">
        <f>IF(N204="nulová",J204,0)</f>
        <v>0</v>
      </c>
      <c r="BJ204" s="20" t="s">
        <v>80</v>
      </c>
      <c r="BK204" s="194">
        <f>ROUND(I204*H204,2)</f>
        <v>0</v>
      </c>
      <c r="BL204" s="20" t="s">
        <v>228</v>
      </c>
      <c r="BM204" s="193" t="s">
        <v>842</v>
      </c>
    </row>
    <row r="205" spans="1:65" s="2" customFormat="1" ht="19.5">
      <c r="A205" s="37"/>
      <c r="B205" s="38"/>
      <c r="C205" s="39"/>
      <c r="D205" s="195" t="s">
        <v>230</v>
      </c>
      <c r="E205" s="39"/>
      <c r="F205" s="196" t="s">
        <v>2399</v>
      </c>
      <c r="G205" s="39"/>
      <c r="H205" s="39"/>
      <c r="I205" s="197"/>
      <c r="J205" s="39"/>
      <c r="K205" s="39"/>
      <c r="L205" s="42"/>
      <c r="M205" s="198"/>
      <c r="N205" s="199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20" t="s">
        <v>230</v>
      </c>
      <c r="AU205" s="20" t="s">
        <v>80</v>
      </c>
    </row>
    <row r="206" spans="1:65" s="2" customFormat="1" ht="16.5" customHeight="1">
      <c r="A206" s="37"/>
      <c r="B206" s="38"/>
      <c r="C206" s="182" t="s">
        <v>563</v>
      </c>
      <c r="D206" s="182" t="s">
        <v>223</v>
      </c>
      <c r="E206" s="183" t="s">
        <v>2400</v>
      </c>
      <c r="F206" s="184" t="s">
        <v>2401</v>
      </c>
      <c r="G206" s="185" t="s">
        <v>226</v>
      </c>
      <c r="H206" s="186">
        <v>120</v>
      </c>
      <c r="I206" s="187"/>
      <c r="J206" s="188">
        <f>ROUND(I206*H206,2)</f>
        <v>0</v>
      </c>
      <c r="K206" s="184" t="s">
        <v>632</v>
      </c>
      <c r="L206" s="42"/>
      <c r="M206" s="189" t="s">
        <v>19</v>
      </c>
      <c r="N206" s="190" t="s">
        <v>43</v>
      </c>
      <c r="O206" s="67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3" t="s">
        <v>228</v>
      </c>
      <c r="AT206" s="193" t="s">
        <v>223</v>
      </c>
      <c r="AU206" s="193" t="s">
        <v>80</v>
      </c>
      <c r="AY206" s="20" t="s">
        <v>221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20" t="s">
        <v>80</v>
      </c>
      <c r="BK206" s="194">
        <f>ROUND(I206*H206,2)</f>
        <v>0</v>
      </c>
      <c r="BL206" s="20" t="s">
        <v>228</v>
      </c>
      <c r="BM206" s="193" t="s">
        <v>855</v>
      </c>
    </row>
    <row r="207" spans="1:65" s="2" customFormat="1">
      <c r="A207" s="37"/>
      <c r="B207" s="38"/>
      <c r="C207" s="39"/>
      <c r="D207" s="195" t="s">
        <v>230</v>
      </c>
      <c r="E207" s="39"/>
      <c r="F207" s="196" t="s">
        <v>2401</v>
      </c>
      <c r="G207" s="39"/>
      <c r="H207" s="39"/>
      <c r="I207" s="197"/>
      <c r="J207" s="39"/>
      <c r="K207" s="39"/>
      <c r="L207" s="42"/>
      <c r="M207" s="198"/>
      <c r="N207" s="199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230</v>
      </c>
      <c r="AU207" s="20" t="s">
        <v>80</v>
      </c>
    </row>
    <row r="208" spans="1:65" s="2" customFormat="1" ht="21.75" customHeight="1">
      <c r="A208" s="37"/>
      <c r="B208" s="38"/>
      <c r="C208" s="182" t="s">
        <v>569</v>
      </c>
      <c r="D208" s="182" t="s">
        <v>223</v>
      </c>
      <c r="E208" s="183" t="s">
        <v>2402</v>
      </c>
      <c r="F208" s="184" t="s">
        <v>2403</v>
      </c>
      <c r="G208" s="185" t="s">
        <v>336</v>
      </c>
      <c r="H208" s="186">
        <v>60</v>
      </c>
      <c r="I208" s="187"/>
      <c r="J208" s="188">
        <f>ROUND(I208*H208,2)</f>
        <v>0</v>
      </c>
      <c r="K208" s="184" t="s">
        <v>632</v>
      </c>
      <c r="L208" s="42"/>
      <c r="M208" s="189" t="s">
        <v>19</v>
      </c>
      <c r="N208" s="190" t="s">
        <v>43</v>
      </c>
      <c r="O208" s="67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3" t="s">
        <v>228</v>
      </c>
      <c r="AT208" s="193" t="s">
        <v>223</v>
      </c>
      <c r="AU208" s="193" t="s">
        <v>80</v>
      </c>
      <c r="AY208" s="20" t="s">
        <v>221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20" t="s">
        <v>80</v>
      </c>
      <c r="BK208" s="194">
        <f>ROUND(I208*H208,2)</f>
        <v>0</v>
      </c>
      <c r="BL208" s="20" t="s">
        <v>228</v>
      </c>
      <c r="BM208" s="193" t="s">
        <v>865</v>
      </c>
    </row>
    <row r="209" spans="1:65" s="2" customFormat="1">
      <c r="A209" s="37"/>
      <c r="B209" s="38"/>
      <c r="C209" s="39"/>
      <c r="D209" s="195" t="s">
        <v>230</v>
      </c>
      <c r="E209" s="39"/>
      <c r="F209" s="196" t="s">
        <v>2403</v>
      </c>
      <c r="G209" s="39"/>
      <c r="H209" s="39"/>
      <c r="I209" s="197"/>
      <c r="J209" s="39"/>
      <c r="K209" s="39"/>
      <c r="L209" s="42"/>
      <c r="M209" s="198"/>
      <c r="N209" s="199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230</v>
      </c>
      <c r="AU209" s="20" t="s">
        <v>80</v>
      </c>
    </row>
    <row r="210" spans="1:65" s="2" customFormat="1" ht="24.2" customHeight="1">
      <c r="A210" s="37"/>
      <c r="B210" s="38"/>
      <c r="C210" s="182" t="s">
        <v>575</v>
      </c>
      <c r="D210" s="182" t="s">
        <v>223</v>
      </c>
      <c r="E210" s="183" t="s">
        <v>2187</v>
      </c>
      <c r="F210" s="184" t="s">
        <v>2188</v>
      </c>
      <c r="G210" s="185" t="s">
        <v>267</v>
      </c>
      <c r="H210" s="186">
        <v>2.996</v>
      </c>
      <c r="I210" s="187"/>
      <c r="J210" s="188">
        <f>ROUND(I210*H210,2)</f>
        <v>0</v>
      </c>
      <c r="K210" s="184" t="s">
        <v>632</v>
      </c>
      <c r="L210" s="42"/>
      <c r="M210" s="189" t="s">
        <v>19</v>
      </c>
      <c r="N210" s="190" t="s">
        <v>43</v>
      </c>
      <c r="O210" s="67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3" t="s">
        <v>228</v>
      </c>
      <c r="AT210" s="193" t="s">
        <v>223</v>
      </c>
      <c r="AU210" s="193" t="s">
        <v>80</v>
      </c>
      <c r="AY210" s="20" t="s">
        <v>221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20" t="s">
        <v>80</v>
      </c>
      <c r="BK210" s="194">
        <f>ROUND(I210*H210,2)</f>
        <v>0</v>
      </c>
      <c r="BL210" s="20" t="s">
        <v>228</v>
      </c>
      <c r="BM210" s="193" t="s">
        <v>653</v>
      </c>
    </row>
    <row r="211" spans="1:65" s="2" customFormat="1" ht="19.5">
      <c r="A211" s="37"/>
      <c r="B211" s="38"/>
      <c r="C211" s="39"/>
      <c r="D211" s="195" t="s">
        <v>230</v>
      </c>
      <c r="E211" s="39"/>
      <c r="F211" s="196" t="s">
        <v>2188</v>
      </c>
      <c r="G211" s="39"/>
      <c r="H211" s="39"/>
      <c r="I211" s="197"/>
      <c r="J211" s="39"/>
      <c r="K211" s="39"/>
      <c r="L211" s="42"/>
      <c r="M211" s="198"/>
      <c r="N211" s="199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230</v>
      </c>
      <c r="AU211" s="20" t="s">
        <v>80</v>
      </c>
    </row>
    <row r="212" spans="1:65" s="2" customFormat="1" ht="78">
      <c r="A212" s="37"/>
      <c r="B212" s="38"/>
      <c r="C212" s="39"/>
      <c r="D212" s="195" t="s">
        <v>1665</v>
      </c>
      <c r="E212" s="39"/>
      <c r="F212" s="255" t="s">
        <v>2404</v>
      </c>
      <c r="G212" s="39"/>
      <c r="H212" s="39"/>
      <c r="I212" s="197"/>
      <c r="J212" s="39"/>
      <c r="K212" s="39"/>
      <c r="L212" s="42"/>
      <c r="M212" s="198"/>
      <c r="N212" s="199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1665</v>
      </c>
      <c r="AU212" s="20" t="s">
        <v>80</v>
      </c>
    </row>
    <row r="213" spans="1:65" s="12" customFormat="1" ht="25.9" customHeight="1">
      <c r="B213" s="166"/>
      <c r="C213" s="167"/>
      <c r="D213" s="168" t="s">
        <v>71</v>
      </c>
      <c r="E213" s="169" t="s">
        <v>86</v>
      </c>
      <c r="F213" s="169" t="s">
        <v>2196</v>
      </c>
      <c r="G213" s="167"/>
      <c r="H213" s="167"/>
      <c r="I213" s="170"/>
      <c r="J213" s="171">
        <f>BK213</f>
        <v>0</v>
      </c>
      <c r="K213" s="167"/>
      <c r="L213" s="172"/>
      <c r="M213" s="173"/>
      <c r="N213" s="174"/>
      <c r="O213" s="174"/>
      <c r="P213" s="175">
        <f>SUM(P214:P237)</f>
        <v>0</v>
      </c>
      <c r="Q213" s="174"/>
      <c r="R213" s="175">
        <f>SUM(R214:R237)</f>
        <v>0</v>
      </c>
      <c r="S213" s="174"/>
      <c r="T213" s="176">
        <f>SUM(T214:T237)</f>
        <v>0</v>
      </c>
      <c r="AR213" s="177" t="s">
        <v>80</v>
      </c>
      <c r="AT213" s="178" t="s">
        <v>71</v>
      </c>
      <c r="AU213" s="178" t="s">
        <v>72</v>
      </c>
      <c r="AY213" s="177" t="s">
        <v>221</v>
      </c>
      <c r="BK213" s="179">
        <f>SUM(BK214:BK237)</f>
        <v>0</v>
      </c>
    </row>
    <row r="214" spans="1:65" s="2" customFormat="1" ht="44.25" customHeight="1">
      <c r="A214" s="37"/>
      <c r="B214" s="38"/>
      <c r="C214" s="182" t="s">
        <v>581</v>
      </c>
      <c r="D214" s="182" t="s">
        <v>223</v>
      </c>
      <c r="E214" s="183" t="s">
        <v>2405</v>
      </c>
      <c r="F214" s="184" t="s">
        <v>2406</v>
      </c>
      <c r="G214" s="185" t="s">
        <v>305</v>
      </c>
      <c r="H214" s="186">
        <v>39</v>
      </c>
      <c r="I214" s="187"/>
      <c r="J214" s="188">
        <f>ROUND(I214*H214,2)</f>
        <v>0</v>
      </c>
      <c r="K214" s="184" t="s">
        <v>632</v>
      </c>
      <c r="L214" s="42"/>
      <c r="M214" s="189" t="s">
        <v>19</v>
      </c>
      <c r="N214" s="190" t="s">
        <v>43</v>
      </c>
      <c r="O214" s="67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3" t="s">
        <v>228</v>
      </c>
      <c r="AT214" s="193" t="s">
        <v>223</v>
      </c>
      <c r="AU214" s="193" t="s">
        <v>80</v>
      </c>
      <c r="AY214" s="20" t="s">
        <v>221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20" t="s">
        <v>80</v>
      </c>
      <c r="BK214" s="194">
        <f>ROUND(I214*H214,2)</f>
        <v>0</v>
      </c>
      <c r="BL214" s="20" t="s">
        <v>228</v>
      </c>
      <c r="BM214" s="193" t="s">
        <v>884</v>
      </c>
    </row>
    <row r="215" spans="1:65" s="2" customFormat="1" ht="29.25">
      <c r="A215" s="37"/>
      <c r="B215" s="38"/>
      <c r="C215" s="39"/>
      <c r="D215" s="195" t="s">
        <v>230</v>
      </c>
      <c r="E215" s="39"/>
      <c r="F215" s="196" t="s">
        <v>2406</v>
      </c>
      <c r="G215" s="39"/>
      <c r="H215" s="39"/>
      <c r="I215" s="197"/>
      <c r="J215" s="39"/>
      <c r="K215" s="39"/>
      <c r="L215" s="42"/>
      <c r="M215" s="198"/>
      <c r="N215" s="199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230</v>
      </c>
      <c r="AU215" s="20" t="s">
        <v>80</v>
      </c>
    </row>
    <row r="216" spans="1:65" s="2" customFormat="1" ht="24.2" customHeight="1">
      <c r="A216" s="37"/>
      <c r="B216" s="38"/>
      <c r="C216" s="182" t="s">
        <v>585</v>
      </c>
      <c r="D216" s="182" t="s">
        <v>223</v>
      </c>
      <c r="E216" s="183" t="s">
        <v>2202</v>
      </c>
      <c r="F216" s="184" t="s">
        <v>2203</v>
      </c>
      <c r="G216" s="185" t="s">
        <v>305</v>
      </c>
      <c r="H216" s="186">
        <v>7</v>
      </c>
      <c r="I216" s="187"/>
      <c r="J216" s="188">
        <f>ROUND(I216*H216,2)</f>
        <v>0</v>
      </c>
      <c r="K216" s="184" t="s">
        <v>632</v>
      </c>
      <c r="L216" s="42"/>
      <c r="M216" s="189" t="s">
        <v>19</v>
      </c>
      <c r="N216" s="190" t="s">
        <v>43</v>
      </c>
      <c r="O216" s="67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3" t="s">
        <v>228</v>
      </c>
      <c r="AT216" s="193" t="s">
        <v>223</v>
      </c>
      <c r="AU216" s="193" t="s">
        <v>80</v>
      </c>
      <c r="AY216" s="20" t="s">
        <v>221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20" t="s">
        <v>80</v>
      </c>
      <c r="BK216" s="194">
        <f>ROUND(I216*H216,2)</f>
        <v>0</v>
      </c>
      <c r="BL216" s="20" t="s">
        <v>228</v>
      </c>
      <c r="BM216" s="193" t="s">
        <v>896</v>
      </c>
    </row>
    <row r="217" spans="1:65" s="2" customFormat="1" ht="19.5">
      <c r="A217" s="37"/>
      <c r="B217" s="38"/>
      <c r="C217" s="39"/>
      <c r="D217" s="195" t="s">
        <v>230</v>
      </c>
      <c r="E217" s="39"/>
      <c r="F217" s="196" t="s">
        <v>2203</v>
      </c>
      <c r="G217" s="39"/>
      <c r="H217" s="39"/>
      <c r="I217" s="197"/>
      <c r="J217" s="39"/>
      <c r="K217" s="39"/>
      <c r="L217" s="42"/>
      <c r="M217" s="198"/>
      <c r="N217" s="199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230</v>
      </c>
      <c r="AU217" s="20" t="s">
        <v>80</v>
      </c>
    </row>
    <row r="218" spans="1:65" s="2" customFormat="1" ht="29.25">
      <c r="A218" s="37"/>
      <c r="B218" s="38"/>
      <c r="C218" s="39"/>
      <c r="D218" s="195" t="s">
        <v>1665</v>
      </c>
      <c r="E218" s="39"/>
      <c r="F218" s="255" t="s">
        <v>2199</v>
      </c>
      <c r="G218" s="39"/>
      <c r="H218" s="39"/>
      <c r="I218" s="197"/>
      <c r="J218" s="39"/>
      <c r="K218" s="39"/>
      <c r="L218" s="42"/>
      <c r="M218" s="198"/>
      <c r="N218" s="199"/>
      <c r="O218" s="67"/>
      <c r="P218" s="67"/>
      <c r="Q218" s="67"/>
      <c r="R218" s="67"/>
      <c r="S218" s="67"/>
      <c r="T218" s="68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20" t="s">
        <v>1665</v>
      </c>
      <c r="AU218" s="20" t="s">
        <v>80</v>
      </c>
    </row>
    <row r="219" spans="1:65" s="2" customFormat="1" ht="33" customHeight="1">
      <c r="A219" s="37"/>
      <c r="B219" s="38"/>
      <c r="C219" s="182" t="s">
        <v>594</v>
      </c>
      <c r="D219" s="182" t="s">
        <v>223</v>
      </c>
      <c r="E219" s="183" t="s">
        <v>2204</v>
      </c>
      <c r="F219" s="184" t="s">
        <v>2205</v>
      </c>
      <c r="G219" s="185" t="s">
        <v>305</v>
      </c>
      <c r="H219" s="186">
        <v>25</v>
      </c>
      <c r="I219" s="187"/>
      <c r="J219" s="188">
        <f>ROUND(I219*H219,2)</f>
        <v>0</v>
      </c>
      <c r="K219" s="184" t="s">
        <v>632</v>
      </c>
      <c r="L219" s="42"/>
      <c r="M219" s="189" t="s">
        <v>19</v>
      </c>
      <c r="N219" s="190" t="s">
        <v>43</v>
      </c>
      <c r="O219" s="67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3" t="s">
        <v>228</v>
      </c>
      <c r="AT219" s="193" t="s">
        <v>223</v>
      </c>
      <c r="AU219" s="193" t="s">
        <v>80</v>
      </c>
      <c r="AY219" s="20" t="s">
        <v>221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20" t="s">
        <v>80</v>
      </c>
      <c r="BK219" s="194">
        <f>ROUND(I219*H219,2)</f>
        <v>0</v>
      </c>
      <c r="BL219" s="20" t="s">
        <v>228</v>
      </c>
      <c r="BM219" s="193" t="s">
        <v>909</v>
      </c>
    </row>
    <row r="220" spans="1:65" s="2" customFormat="1" ht="19.5">
      <c r="A220" s="37"/>
      <c r="B220" s="38"/>
      <c r="C220" s="39"/>
      <c r="D220" s="195" t="s">
        <v>230</v>
      </c>
      <c r="E220" s="39"/>
      <c r="F220" s="196" t="s">
        <v>2205</v>
      </c>
      <c r="G220" s="39"/>
      <c r="H220" s="39"/>
      <c r="I220" s="197"/>
      <c r="J220" s="39"/>
      <c r="K220" s="39"/>
      <c r="L220" s="42"/>
      <c r="M220" s="198"/>
      <c r="N220" s="199"/>
      <c r="O220" s="67"/>
      <c r="P220" s="67"/>
      <c r="Q220" s="67"/>
      <c r="R220" s="67"/>
      <c r="S220" s="67"/>
      <c r="T220" s="68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20" t="s">
        <v>230</v>
      </c>
      <c r="AU220" s="20" t="s">
        <v>80</v>
      </c>
    </row>
    <row r="221" spans="1:65" s="2" customFormat="1" ht="29.25">
      <c r="A221" s="37"/>
      <c r="B221" s="38"/>
      <c r="C221" s="39"/>
      <c r="D221" s="195" t="s">
        <v>1665</v>
      </c>
      <c r="E221" s="39"/>
      <c r="F221" s="255" t="s">
        <v>2199</v>
      </c>
      <c r="G221" s="39"/>
      <c r="H221" s="39"/>
      <c r="I221" s="197"/>
      <c r="J221" s="39"/>
      <c r="K221" s="39"/>
      <c r="L221" s="42"/>
      <c r="M221" s="198"/>
      <c r="N221" s="199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1665</v>
      </c>
      <c r="AU221" s="20" t="s">
        <v>80</v>
      </c>
    </row>
    <row r="222" spans="1:65" s="2" customFormat="1" ht="33" customHeight="1">
      <c r="A222" s="37"/>
      <c r="B222" s="38"/>
      <c r="C222" s="182" t="s">
        <v>602</v>
      </c>
      <c r="D222" s="182" t="s">
        <v>223</v>
      </c>
      <c r="E222" s="183" t="s">
        <v>2206</v>
      </c>
      <c r="F222" s="184" t="s">
        <v>2207</v>
      </c>
      <c r="G222" s="185" t="s">
        <v>305</v>
      </c>
      <c r="H222" s="186">
        <v>5</v>
      </c>
      <c r="I222" s="187"/>
      <c r="J222" s="188">
        <f>ROUND(I222*H222,2)</f>
        <v>0</v>
      </c>
      <c r="K222" s="184" t="s">
        <v>632</v>
      </c>
      <c r="L222" s="42"/>
      <c r="M222" s="189" t="s">
        <v>19</v>
      </c>
      <c r="N222" s="190" t="s">
        <v>43</v>
      </c>
      <c r="O222" s="67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3" t="s">
        <v>228</v>
      </c>
      <c r="AT222" s="193" t="s">
        <v>223</v>
      </c>
      <c r="AU222" s="193" t="s">
        <v>80</v>
      </c>
      <c r="AY222" s="20" t="s">
        <v>221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20" t="s">
        <v>80</v>
      </c>
      <c r="BK222" s="194">
        <f>ROUND(I222*H222,2)</f>
        <v>0</v>
      </c>
      <c r="BL222" s="20" t="s">
        <v>228</v>
      </c>
      <c r="BM222" s="193" t="s">
        <v>923</v>
      </c>
    </row>
    <row r="223" spans="1:65" s="2" customFormat="1" ht="19.5">
      <c r="A223" s="37"/>
      <c r="B223" s="38"/>
      <c r="C223" s="39"/>
      <c r="D223" s="195" t="s">
        <v>230</v>
      </c>
      <c r="E223" s="39"/>
      <c r="F223" s="196" t="s">
        <v>2207</v>
      </c>
      <c r="G223" s="39"/>
      <c r="H223" s="39"/>
      <c r="I223" s="197"/>
      <c r="J223" s="39"/>
      <c r="K223" s="39"/>
      <c r="L223" s="42"/>
      <c r="M223" s="198"/>
      <c r="N223" s="199"/>
      <c r="O223" s="67"/>
      <c r="P223" s="67"/>
      <c r="Q223" s="67"/>
      <c r="R223" s="67"/>
      <c r="S223" s="67"/>
      <c r="T223" s="68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20" t="s">
        <v>230</v>
      </c>
      <c r="AU223" s="20" t="s">
        <v>80</v>
      </c>
    </row>
    <row r="224" spans="1:65" s="2" customFormat="1" ht="29.25">
      <c r="A224" s="37"/>
      <c r="B224" s="38"/>
      <c r="C224" s="39"/>
      <c r="D224" s="195" t="s">
        <v>1665</v>
      </c>
      <c r="E224" s="39"/>
      <c r="F224" s="255" t="s">
        <v>2199</v>
      </c>
      <c r="G224" s="39"/>
      <c r="H224" s="39"/>
      <c r="I224" s="197"/>
      <c r="J224" s="39"/>
      <c r="K224" s="39"/>
      <c r="L224" s="42"/>
      <c r="M224" s="198"/>
      <c r="N224" s="199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1665</v>
      </c>
      <c r="AU224" s="20" t="s">
        <v>80</v>
      </c>
    </row>
    <row r="225" spans="1:65" s="2" customFormat="1" ht="44.25" customHeight="1">
      <c r="A225" s="37"/>
      <c r="B225" s="38"/>
      <c r="C225" s="182" t="s">
        <v>609</v>
      </c>
      <c r="D225" s="182" t="s">
        <v>223</v>
      </c>
      <c r="E225" s="183" t="s">
        <v>2210</v>
      </c>
      <c r="F225" s="184" t="s">
        <v>2211</v>
      </c>
      <c r="G225" s="185" t="s">
        <v>305</v>
      </c>
      <c r="H225" s="186">
        <v>14</v>
      </c>
      <c r="I225" s="187"/>
      <c r="J225" s="188">
        <f>ROUND(I225*H225,2)</f>
        <v>0</v>
      </c>
      <c r="K225" s="184" t="s">
        <v>632</v>
      </c>
      <c r="L225" s="42"/>
      <c r="M225" s="189" t="s">
        <v>19</v>
      </c>
      <c r="N225" s="190" t="s">
        <v>43</v>
      </c>
      <c r="O225" s="67"/>
      <c r="P225" s="191">
        <f>O225*H225</f>
        <v>0</v>
      </c>
      <c r="Q225" s="191">
        <v>0</v>
      </c>
      <c r="R225" s="191">
        <f>Q225*H225</f>
        <v>0</v>
      </c>
      <c r="S225" s="191">
        <v>0</v>
      </c>
      <c r="T225" s="192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3" t="s">
        <v>228</v>
      </c>
      <c r="AT225" s="193" t="s">
        <v>223</v>
      </c>
      <c r="AU225" s="193" t="s">
        <v>80</v>
      </c>
      <c r="AY225" s="20" t="s">
        <v>221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20" t="s">
        <v>80</v>
      </c>
      <c r="BK225" s="194">
        <f>ROUND(I225*H225,2)</f>
        <v>0</v>
      </c>
      <c r="BL225" s="20" t="s">
        <v>228</v>
      </c>
      <c r="BM225" s="193" t="s">
        <v>934</v>
      </c>
    </row>
    <row r="226" spans="1:65" s="2" customFormat="1" ht="29.25">
      <c r="A226" s="37"/>
      <c r="B226" s="38"/>
      <c r="C226" s="39"/>
      <c r="D226" s="195" t="s">
        <v>230</v>
      </c>
      <c r="E226" s="39"/>
      <c r="F226" s="196" t="s">
        <v>2211</v>
      </c>
      <c r="G226" s="39"/>
      <c r="H226" s="39"/>
      <c r="I226" s="197"/>
      <c r="J226" s="39"/>
      <c r="K226" s="39"/>
      <c r="L226" s="42"/>
      <c r="M226" s="198"/>
      <c r="N226" s="199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230</v>
      </c>
      <c r="AU226" s="20" t="s">
        <v>80</v>
      </c>
    </row>
    <row r="227" spans="1:65" s="2" customFormat="1" ht="19.5">
      <c r="A227" s="37"/>
      <c r="B227" s="38"/>
      <c r="C227" s="39"/>
      <c r="D227" s="195" t="s">
        <v>1665</v>
      </c>
      <c r="E227" s="39"/>
      <c r="F227" s="255" t="s">
        <v>2212</v>
      </c>
      <c r="G227" s="39"/>
      <c r="H227" s="39"/>
      <c r="I227" s="197"/>
      <c r="J227" s="39"/>
      <c r="K227" s="39"/>
      <c r="L227" s="42"/>
      <c r="M227" s="198"/>
      <c r="N227" s="199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1665</v>
      </c>
      <c r="AU227" s="20" t="s">
        <v>80</v>
      </c>
    </row>
    <row r="228" spans="1:65" s="2" customFormat="1" ht="49.15" customHeight="1">
      <c r="A228" s="37"/>
      <c r="B228" s="38"/>
      <c r="C228" s="182" t="s">
        <v>615</v>
      </c>
      <c r="D228" s="182" t="s">
        <v>223</v>
      </c>
      <c r="E228" s="183" t="s">
        <v>2407</v>
      </c>
      <c r="F228" s="184" t="s">
        <v>2408</v>
      </c>
      <c r="G228" s="185" t="s">
        <v>305</v>
      </c>
      <c r="H228" s="186">
        <v>7</v>
      </c>
      <c r="I228" s="187"/>
      <c r="J228" s="188">
        <f>ROUND(I228*H228,2)</f>
        <v>0</v>
      </c>
      <c r="K228" s="184" t="s">
        <v>632</v>
      </c>
      <c r="L228" s="42"/>
      <c r="M228" s="189" t="s">
        <v>19</v>
      </c>
      <c r="N228" s="190" t="s">
        <v>43</v>
      </c>
      <c r="O228" s="67"/>
      <c r="P228" s="191">
        <f>O228*H228</f>
        <v>0</v>
      </c>
      <c r="Q228" s="191">
        <v>0</v>
      </c>
      <c r="R228" s="191">
        <f>Q228*H228</f>
        <v>0</v>
      </c>
      <c r="S228" s="191">
        <v>0</v>
      </c>
      <c r="T228" s="192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3" t="s">
        <v>228</v>
      </c>
      <c r="AT228" s="193" t="s">
        <v>223</v>
      </c>
      <c r="AU228" s="193" t="s">
        <v>80</v>
      </c>
      <c r="AY228" s="20" t="s">
        <v>221</v>
      </c>
      <c r="BE228" s="194">
        <f>IF(N228="základní",J228,0)</f>
        <v>0</v>
      </c>
      <c r="BF228" s="194">
        <f>IF(N228="snížená",J228,0)</f>
        <v>0</v>
      </c>
      <c r="BG228" s="194">
        <f>IF(N228="zákl. přenesená",J228,0)</f>
        <v>0</v>
      </c>
      <c r="BH228" s="194">
        <f>IF(N228="sníž. přenesená",J228,0)</f>
        <v>0</v>
      </c>
      <c r="BI228" s="194">
        <f>IF(N228="nulová",J228,0)</f>
        <v>0</v>
      </c>
      <c r="BJ228" s="20" t="s">
        <v>80</v>
      </c>
      <c r="BK228" s="194">
        <f>ROUND(I228*H228,2)</f>
        <v>0</v>
      </c>
      <c r="BL228" s="20" t="s">
        <v>228</v>
      </c>
      <c r="BM228" s="193" t="s">
        <v>948</v>
      </c>
    </row>
    <row r="229" spans="1:65" s="2" customFormat="1" ht="29.25">
      <c r="A229" s="37"/>
      <c r="B229" s="38"/>
      <c r="C229" s="39"/>
      <c r="D229" s="195" t="s">
        <v>230</v>
      </c>
      <c r="E229" s="39"/>
      <c r="F229" s="196" t="s">
        <v>2408</v>
      </c>
      <c r="G229" s="39"/>
      <c r="H229" s="39"/>
      <c r="I229" s="197"/>
      <c r="J229" s="39"/>
      <c r="K229" s="39"/>
      <c r="L229" s="42"/>
      <c r="M229" s="198"/>
      <c r="N229" s="199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230</v>
      </c>
      <c r="AU229" s="20" t="s">
        <v>80</v>
      </c>
    </row>
    <row r="230" spans="1:65" s="2" customFormat="1" ht="39">
      <c r="A230" s="37"/>
      <c r="B230" s="38"/>
      <c r="C230" s="39"/>
      <c r="D230" s="195" t="s">
        <v>1665</v>
      </c>
      <c r="E230" s="39"/>
      <c r="F230" s="255" t="s">
        <v>2409</v>
      </c>
      <c r="G230" s="39"/>
      <c r="H230" s="39"/>
      <c r="I230" s="197"/>
      <c r="J230" s="39"/>
      <c r="K230" s="39"/>
      <c r="L230" s="42"/>
      <c r="M230" s="198"/>
      <c r="N230" s="199"/>
      <c r="O230" s="67"/>
      <c r="P230" s="67"/>
      <c r="Q230" s="67"/>
      <c r="R230" s="67"/>
      <c r="S230" s="67"/>
      <c r="T230" s="68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20" t="s">
        <v>1665</v>
      </c>
      <c r="AU230" s="20" t="s">
        <v>80</v>
      </c>
    </row>
    <row r="231" spans="1:65" s="2" customFormat="1" ht="21.75" customHeight="1">
      <c r="A231" s="37"/>
      <c r="B231" s="38"/>
      <c r="C231" s="182" t="s">
        <v>622</v>
      </c>
      <c r="D231" s="182" t="s">
        <v>223</v>
      </c>
      <c r="E231" s="183" t="s">
        <v>2410</v>
      </c>
      <c r="F231" s="184" t="s">
        <v>2216</v>
      </c>
      <c r="G231" s="185" t="s">
        <v>2217</v>
      </c>
      <c r="H231" s="186">
        <v>2</v>
      </c>
      <c r="I231" s="187"/>
      <c r="J231" s="188">
        <f>ROUND(I231*H231,2)</f>
        <v>0</v>
      </c>
      <c r="K231" s="184" t="s">
        <v>632</v>
      </c>
      <c r="L231" s="42"/>
      <c r="M231" s="189" t="s">
        <v>19</v>
      </c>
      <c r="N231" s="190" t="s">
        <v>43</v>
      </c>
      <c r="O231" s="67"/>
      <c r="P231" s="191">
        <f>O231*H231</f>
        <v>0</v>
      </c>
      <c r="Q231" s="191">
        <v>0</v>
      </c>
      <c r="R231" s="191">
        <f>Q231*H231</f>
        <v>0</v>
      </c>
      <c r="S231" s="191">
        <v>0</v>
      </c>
      <c r="T231" s="192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3" t="s">
        <v>228</v>
      </c>
      <c r="AT231" s="193" t="s">
        <v>223</v>
      </c>
      <c r="AU231" s="193" t="s">
        <v>80</v>
      </c>
      <c r="AY231" s="20" t="s">
        <v>221</v>
      </c>
      <c r="BE231" s="194">
        <f>IF(N231="základní",J231,0)</f>
        <v>0</v>
      </c>
      <c r="BF231" s="194">
        <f>IF(N231="snížená",J231,0)</f>
        <v>0</v>
      </c>
      <c r="BG231" s="194">
        <f>IF(N231="zákl. přenesená",J231,0)</f>
        <v>0</v>
      </c>
      <c r="BH231" s="194">
        <f>IF(N231="sníž. přenesená",J231,0)</f>
        <v>0</v>
      </c>
      <c r="BI231" s="194">
        <f>IF(N231="nulová",J231,0)</f>
        <v>0</v>
      </c>
      <c r="BJ231" s="20" t="s">
        <v>80</v>
      </c>
      <c r="BK231" s="194">
        <f>ROUND(I231*H231,2)</f>
        <v>0</v>
      </c>
      <c r="BL231" s="20" t="s">
        <v>228</v>
      </c>
      <c r="BM231" s="193" t="s">
        <v>958</v>
      </c>
    </row>
    <row r="232" spans="1:65" s="2" customFormat="1">
      <c r="A232" s="37"/>
      <c r="B232" s="38"/>
      <c r="C232" s="39"/>
      <c r="D232" s="195" t="s">
        <v>230</v>
      </c>
      <c r="E232" s="39"/>
      <c r="F232" s="196" t="s">
        <v>2216</v>
      </c>
      <c r="G232" s="39"/>
      <c r="H232" s="39"/>
      <c r="I232" s="197"/>
      <c r="J232" s="39"/>
      <c r="K232" s="39"/>
      <c r="L232" s="42"/>
      <c r="M232" s="198"/>
      <c r="N232" s="199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230</v>
      </c>
      <c r="AU232" s="20" t="s">
        <v>80</v>
      </c>
    </row>
    <row r="233" spans="1:65" s="2" customFormat="1" ht="16.5" customHeight="1">
      <c r="A233" s="37"/>
      <c r="B233" s="38"/>
      <c r="C233" s="182" t="s">
        <v>629</v>
      </c>
      <c r="D233" s="182" t="s">
        <v>223</v>
      </c>
      <c r="E233" s="183" t="s">
        <v>2220</v>
      </c>
      <c r="F233" s="184" t="s">
        <v>2221</v>
      </c>
      <c r="G233" s="185" t="s">
        <v>2217</v>
      </c>
      <c r="H233" s="186">
        <v>2</v>
      </c>
      <c r="I233" s="187"/>
      <c r="J233" s="188">
        <f>ROUND(I233*H233,2)</f>
        <v>0</v>
      </c>
      <c r="K233" s="184" t="s">
        <v>632</v>
      </c>
      <c r="L233" s="42"/>
      <c r="M233" s="189" t="s">
        <v>19</v>
      </c>
      <c r="N233" s="190" t="s">
        <v>43</v>
      </c>
      <c r="O233" s="67"/>
      <c r="P233" s="191">
        <f>O233*H233</f>
        <v>0</v>
      </c>
      <c r="Q233" s="191">
        <v>0</v>
      </c>
      <c r="R233" s="191">
        <f>Q233*H233</f>
        <v>0</v>
      </c>
      <c r="S233" s="191">
        <v>0</v>
      </c>
      <c r="T233" s="192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3" t="s">
        <v>228</v>
      </c>
      <c r="AT233" s="193" t="s">
        <v>223</v>
      </c>
      <c r="AU233" s="193" t="s">
        <v>80</v>
      </c>
      <c r="AY233" s="20" t="s">
        <v>221</v>
      </c>
      <c r="BE233" s="194">
        <f>IF(N233="základní",J233,0)</f>
        <v>0</v>
      </c>
      <c r="BF233" s="194">
        <f>IF(N233="snížená",J233,0)</f>
        <v>0</v>
      </c>
      <c r="BG233" s="194">
        <f>IF(N233="zákl. přenesená",J233,0)</f>
        <v>0</v>
      </c>
      <c r="BH233" s="194">
        <f>IF(N233="sníž. přenesená",J233,0)</f>
        <v>0</v>
      </c>
      <c r="BI233" s="194">
        <f>IF(N233="nulová",J233,0)</f>
        <v>0</v>
      </c>
      <c r="BJ233" s="20" t="s">
        <v>80</v>
      </c>
      <c r="BK233" s="194">
        <f>ROUND(I233*H233,2)</f>
        <v>0</v>
      </c>
      <c r="BL233" s="20" t="s">
        <v>228</v>
      </c>
      <c r="BM233" s="193" t="s">
        <v>967</v>
      </c>
    </row>
    <row r="234" spans="1:65" s="2" customFormat="1">
      <c r="A234" s="37"/>
      <c r="B234" s="38"/>
      <c r="C234" s="39"/>
      <c r="D234" s="195" t="s">
        <v>230</v>
      </c>
      <c r="E234" s="39"/>
      <c r="F234" s="196" t="s">
        <v>2221</v>
      </c>
      <c r="G234" s="39"/>
      <c r="H234" s="39"/>
      <c r="I234" s="197"/>
      <c r="J234" s="39"/>
      <c r="K234" s="39"/>
      <c r="L234" s="42"/>
      <c r="M234" s="198"/>
      <c r="N234" s="199"/>
      <c r="O234" s="67"/>
      <c r="P234" s="67"/>
      <c r="Q234" s="67"/>
      <c r="R234" s="67"/>
      <c r="S234" s="67"/>
      <c r="T234" s="68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20" t="s">
        <v>230</v>
      </c>
      <c r="AU234" s="20" t="s">
        <v>80</v>
      </c>
    </row>
    <row r="235" spans="1:65" s="2" customFormat="1" ht="24.2" customHeight="1">
      <c r="A235" s="37"/>
      <c r="B235" s="38"/>
      <c r="C235" s="182" t="s">
        <v>635</v>
      </c>
      <c r="D235" s="182" t="s">
        <v>223</v>
      </c>
      <c r="E235" s="183" t="s">
        <v>2226</v>
      </c>
      <c r="F235" s="184" t="s">
        <v>2227</v>
      </c>
      <c r="G235" s="185" t="s">
        <v>267</v>
      </c>
      <c r="H235" s="186">
        <v>0.14699999999999999</v>
      </c>
      <c r="I235" s="187"/>
      <c r="J235" s="188">
        <f>ROUND(I235*H235,2)</f>
        <v>0</v>
      </c>
      <c r="K235" s="184" t="s">
        <v>632</v>
      </c>
      <c r="L235" s="42"/>
      <c r="M235" s="189" t="s">
        <v>19</v>
      </c>
      <c r="N235" s="190" t="s">
        <v>43</v>
      </c>
      <c r="O235" s="67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3" t="s">
        <v>228</v>
      </c>
      <c r="AT235" s="193" t="s">
        <v>223</v>
      </c>
      <c r="AU235" s="193" t="s">
        <v>80</v>
      </c>
      <c r="AY235" s="20" t="s">
        <v>221</v>
      </c>
      <c r="BE235" s="194">
        <f>IF(N235="základní",J235,0)</f>
        <v>0</v>
      </c>
      <c r="BF235" s="194">
        <f>IF(N235="snížená",J235,0)</f>
        <v>0</v>
      </c>
      <c r="BG235" s="194">
        <f>IF(N235="zákl. přenesená",J235,0)</f>
        <v>0</v>
      </c>
      <c r="BH235" s="194">
        <f>IF(N235="sníž. přenesená",J235,0)</f>
        <v>0</v>
      </c>
      <c r="BI235" s="194">
        <f>IF(N235="nulová",J235,0)</f>
        <v>0</v>
      </c>
      <c r="BJ235" s="20" t="s">
        <v>80</v>
      </c>
      <c r="BK235" s="194">
        <f>ROUND(I235*H235,2)</f>
        <v>0</v>
      </c>
      <c r="BL235" s="20" t="s">
        <v>228</v>
      </c>
      <c r="BM235" s="193" t="s">
        <v>977</v>
      </c>
    </row>
    <row r="236" spans="1:65" s="2" customFormat="1">
      <c r="A236" s="37"/>
      <c r="B236" s="38"/>
      <c r="C236" s="39"/>
      <c r="D236" s="195" t="s">
        <v>230</v>
      </c>
      <c r="E236" s="39"/>
      <c r="F236" s="196" t="s">
        <v>2227</v>
      </c>
      <c r="G236" s="39"/>
      <c r="H236" s="39"/>
      <c r="I236" s="197"/>
      <c r="J236" s="39"/>
      <c r="K236" s="39"/>
      <c r="L236" s="42"/>
      <c r="M236" s="198"/>
      <c r="N236" s="199"/>
      <c r="O236" s="67"/>
      <c r="P236" s="67"/>
      <c r="Q236" s="67"/>
      <c r="R236" s="67"/>
      <c r="S236" s="67"/>
      <c r="T236" s="68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20" t="s">
        <v>230</v>
      </c>
      <c r="AU236" s="20" t="s">
        <v>80</v>
      </c>
    </row>
    <row r="237" spans="1:65" s="2" customFormat="1" ht="58.5">
      <c r="A237" s="37"/>
      <c r="B237" s="38"/>
      <c r="C237" s="39"/>
      <c r="D237" s="195" t="s">
        <v>1665</v>
      </c>
      <c r="E237" s="39"/>
      <c r="F237" s="255" t="s">
        <v>2411</v>
      </c>
      <c r="G237" s="39"/>
      <c r="H237" s="39"/>
      <c r="I237" s="197"/>
      <c r="J237" s="39"/>
      <c r="K237" s="39"/>
      <c r="L237" s="42"/>
      <c r="M237" s="198"/>
      <c r="N237" s="199"/>
      <c r="O237" s="67"/>
      <c r="P237" s="67"/>
      <c r="Q237" s="67"/>
      <c r="R237" s="67"/>
      <c r="S237" s="67"/>
      <c r="T237" s="68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20" t="s">
        <v>1665</v>
      </c>
      <c r="AU237" s="20" t="s">
        <v>80</v>
      </c>
    </row>
    <row r="238" spans="1:65" s="12" customFormat="1" ht="25.9" customHeight="1">
      <c r="B238" s="166"/>
      <c r="C238" s="167"/>
      <c r="D238" s="168" t="s">
        <v>71</v>
      </c>
      <c r="E238" s="169" t="s">
        <v>125</v>
      </c>
      <c r="F238" s="169" t="s">
        <v>2229</v>
      </c>
      <c r="G238" s="167"/>
      <c r="H238" s="167"/>
      <c r="I238" s="170"/>
      <c r="J238" s="171">
        <f>BK238</f>
        <v>0</v>
      </c>
      <c r="K238" s="167"/>
      <c r="L238" s="172"/>
      <c r="M238" s="173"/>
      <c r="N238" s="174"/>
      <c r="O238" s="174"/>
      <c r="P238" s="175">
        <f>SUM(P239:P257)</f>
        <v>0</v>
      </c>
      <c r="Q238" s="174"/>
      <c r="R238" s="175">
        <f>SUM(R239:R257)</f>
        <v>0</v>
      </c>
      <c r="S238" s="174"/>
      <c r="T238" s="176">
        <f>SUM(T239:T257)</f>
        <v>0</v>
      </c>
      <c r="AR238" s="177" t="s">
        <v>80</v>
      </c>
      <c r="AT238" s="178" t="s">
        <v>71</v>
      </c>
      <c r="AU238" s="178" t="s">
        <v>72</v>
      </c>
      <c r="AY238" s="177" t="s">
        <v>221</v>
      </c>
      <c r="BK238" s="179">
        <f>SUM(BK239:BK257)</f>
        <v>0</v>
      </c>
    </row>
    <row r="239" spans="1:65" s="2" customFormat="1" ht="37.9" customHeight="1">
      <c r="A239" s="37"/>
      <c r="B239" s="38"/>
      <c r="C239" s="182" t="s">
        <v>640</v>
      </c>
      <c r="D239" s="182" t="s">
        <v>223</v>
      </c>
      <c r="E239" s="183" t="s">
        <v>2412</v>
      </c>
      <c r="F239" s="184" t="s">
        <v>2413</v>
      </c>
      <c r="G239" s="185" t="s">
        <v>336</v>
      </c>
      <c r="H239" s="186">
        <v>2</v>
      </c>
      <c r="I239" s="187"/>
      <c r="J239" s="188">
        <f>ROUND(I239*H239,2)</f>
        <v>0</v>
      </c>
      <c r="K239" s="184" t="s">
        <v>632</v>
      </c>
      <c r="L239" s="42"/>
      <c r="M239" s="189" t="s">
        <v>19</v>
      </c>
      <c r="N239" s="190" t="s">
        <v>43</v>
      </c>
      <c r="O239" s="67"/>
      <c r="P239" s="191">
        <f>O239*H239</f>
        <v>0</v>
      </c>
      <c r="Q239" s="191">
        <v>0</v>
      </c>
      <c r="R239" s="191">
        <f>Q239*H239</f>
        <v>0</v>
      </c>
      <c r="S239" s="191">
        <v>0</v>
      </c>
      <c r="T239" s="192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3" t="s">
        <v>228</v>
      </c>
      <c r="AT239" s="193" t="s">
        <v>223</v>
      </c>
      <c r="AU239" s="193" t="s">
        <v>80</v>
      </c>
      <c r="AY239" s="20" t="s">
        <v>221</v>
      </c>
      <c r="BE239" s="194">
        <f>IF(N239="základní",J239,0)</f>
        <v>0</v>
      </c>
      <c r="BF239" s="194">
        <f>IF(N239="snížená",J239,0)</f>
        <v>0</v>
      </c>
      <c r="BG239" s="194">
        <f>IF(N239="zákl. přenesená",J239,0)</f>
        <v>0</v>
      </c>
      <c r="BH239" s="194">
        <f>IF(N239="sníž. přenesená",J239,0)</f>
        <v>0</v>
      </c>
      <c r="BI239" s="194">
        <f>IF(N239="nulová",J239,0)</f>
        <v>0</v>
      </c>
      <c r="BJ239" s="20" t="s">
        <v>80</v>
      </c>
      <c r="BK239" s="194">
        <f>ROUND(I239*H239,2)</f>
        <v>0</v>
      </c>
      <c r="BL239" s="20" t="s">
        <v>228</v>
      </c>
      <c r="BM239" s="193" t="s">
        <v>988</v>
      </c>
    </row>
    <row r="240" spans="1:65" s="2" customFormat="1" ht="19.5">
      <c r="A240" s="37"/>
      <c r="B240" s="38"/>
      <c r="C240" s="39"/>
      <c r="D240" s="195" t="s">
        <v>230</v>
      </c>
      <c r="E240" s="39"/>
      <c r="F240" s="196" t="s">
        <v>2413</v>
      </c>
      <c r="G240" s="39"/>
      <c r="H240" s="39"/>
      <c r="I240" s="197"/>
      <c r="J240" s="39"/>
      <c r="K240" s="39"/>
      <c r="L240" s="42"/>
      <c r="M240" s="198"/>
      <c r="N240" s="199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230</v>
      </c>
      <c r="AU240" s="20" t="s">
        <v>80</v>
      </c>
    </row>
    <row r="241" spans="1:65" s="2" customFormat="1" ht="24.2" customHeight="1">
      <c r="A241" s="37"/>
      <c r="B241" s="38"/>
      <c r="C241" s="182" t="s">
        <v>646</v>
      </c>
      <c r="D241" s="182" t="s">
        <v>223</v>
      </c>
      <c r="E241" s="183" t="s">
        <v>2414</v>
      </c>
      <c r="F241" s="184" t="s">
        <v>2415</v>
      </c>
      <c r="G241" s="185" t="s">
        <v>336</v>
      </c>
      <c r="H241" s="186">
        <v>2</v>
      </c>
      <c r="I241" s="187"/>
      <c r="J241" s="188">
        <f>ROUND(I241*H241,2)</f>
        <v>0</v>
      </c>
      <c r="K241" s="184" t="s">
        <v>632</v>
      </c>
      <c r="L241" s="42"/>
      <c r="M241" s="189" t="s">
        <v>19</v>
      </c>
      <c r="N241" s="190" t="s">
        <v>43</v>
      </c>
      <c r="O241" s="67"/>
      <c r="P241" s="191">
        <f>O241*H241</f>
        <v>0</v>
      </c>
      <c r="Q241" s="191">
        <v>0</v>
      </c>
      <c r="R241" s="191">
        <f>Q241*H241</f>
        <v>0</v>
      </c>
      <c r="S241" s="191">
        <v>0</v>
      </c>
      <c r="T241" s="192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3" t="s">
        <v>228</v>
      </c>
      <c r="AT241" s="193" t="s">
        <v>223</v>
      </c>
      <c r="AU241" s="193" t="s">
        <v>80</v>
      </c>
      <c r="AY241" s="20" t="s">
        <v>221</v>
      </c>
      <c r="BE241" s="194">
        <f>IF(N241="základní",J241,0)</f>
        <v>0</v>
      </c>
      <c r="BF241" s="194">
        <f>IF(N241="snížená",J241,0)</f>
        <v>0</v>
      </c>
      <c r="BG241" s="194">
        <f>IF(N241="zákl. přenesená",J241,0)</f>
        <v>0</v>
      </c>
      <c r="BH241" s="194">
        <f>IF(N241="sníž. přenesená",J241,0)</f>
        <v>0</v>
      </c>
      <c r="BI241" s="194">
        <f>IF(N241="nulová",J241,0)</f>
        <v>0</v>
      </c>
      <c r="BJ241" s="20" t="s">
        <v>80</v>
      </c>
      <c r="BK241" s="194">
        <f>ROUND(I241*H241,2)</f>
        <v>0</v>
      </c>
      <c r="BL241" s="20" t="s">
        <v>228</v>
      </c>
      <c r="BM241" s="193" t="s">
        <v>1002</v>
      </c>
    </row>
    <row r="242" spans="1:65" s="2" customFormat="1" ht="19.5">
      <c r="A242" s="37"/>
      <c r="B242" s="38"/>
      <c r="C242" s="39"/>
      <c r="D242" s="195" t="s">
        <v>230</v>
      </c>
      <c r="E242" s="39"/>
      <c r="F242" s="196" t="s">
        <v>2415</v>
      </c>
      <c r="G242" s="39"/>
      <c r="H242" s="39"/>
      <c r="I242" s="197"/>
      <c r="J242" s="39"/>
      <c r="K242" s="39"/>
      <c r="L242" s="42"/>
      <c r="M242" s="198"/>
      <c r="N242" s="199"/>
      <c r="O242" s="67"/>
      <c r="P242" s="67"/>
      <c r="Q242" s="67"/>
      <c r="R242" s="67"/>
      <c r="S242" s="67"/>
      <c r="T242" s="68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20" t="s">
        <v>230</v>
      </c>
      <c r="AU242" s="20" t="s">
        <v>80</v>
      </c>
    </row>
    <row r="243" spans="1:65" s="2" customFormat="1" ht="33" customHeight="1">
      <c r="A243" s="37"/>
      <c r="B243" s="38"/>
      <c r="C243" s="182" t="s">
        <v>655</v>
      </c>
      <c r="D243" s="182" t="s">
        <v>223</v>
      </c>
      <c r="E243" s="183" t="s">
        <v>2416</v>
      </c>
      <c r="F243" s="184" t="s">
        <v>2417</v>
      </c>
      <c r="G243" s="185" t="s">
        <v>336</v>
      </c>
      <c r="H243" s="186">
        <v>2</v>
      </c>
      <c r="I243" s="187"/>
      <c r="J243" s="188">
        <f>ROUND(I243*H243,2)</f>
        <v>0</v>
      </c>
      <c r="K243" s="184" t="s">
        <v>632</v>
      </c>
      <c r="L243" s="42"/>
      <c r="M243" s="189" t="s">
        <v>19</v>
      </c>
      <c r="N243" s="190" t="s">
        <v>43</v>
      </c>
      <c r="O243" s="67"/>
      <c r="P243" s="191">
        <f>O243*H243</f>
        <v>0</v>
      </c>
      <c r="Q243" s="191">
        <v>0</v>
      </c>
      <c r="R243" s="191">
        <f>Q243*H243</f>
        <v>0</v>
      </c>
      <c r="S243" s="191">
        <v>0</v>
      </c>
      <c r="T243" s="192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3" t="s">
        <v>228</v>
      </c>
      <c r="AT243" s="193" t="s">
        <v>223</v>
      </c>
      <c r="AU243" s="193" t="s">
        <v>80</v>
      </c>
      <c r="AY243" s="20" t="s">
        <v>221</v>
      </c>
      <c r="BE243" s="194">
        <f>IF(N243="základní",J243,0)</f>
        <v>0</v>
      </c>
      <c r="BF243" s="194">
        <f>IF(N243="snížená",J243,0)</f>
        <v>0</v>
      </c>
      <c r="BG243" s="194">
        <f>IF(N243="zákl. přenesená",J243,0)</f>
        <v>0</v>
      </c>
      <c r="BH243" s="194">
        <f>IF(N243="sníž. přenesená",J243,0)</f>
        <v>0</v>
      </c>
      <c r="BI243" s="194">
        <f>IF(N243="nulová",J243,0)</f>
        <v>0</v>
      </c>
      <c r="BJ243" s="20" t="s">
        <v>80</v>
      </c>
      <c r="BK243" s="194">
        <f>ROUND(I243*H243,2)</f>
        <v>0</v>
      </c>
      <c r="BL243" s="20" t="s">
        <v>228</v>
      </c>
      <c r="BM243" s="193" t="s">
        <v>1015</v>
      </c>
    </row>
    <row r="244" spans="1:65" s="2" customFormat="1" ht="19.5">
      <c r="A244" s="37"/>
      <c r="B244" s="38"/>
      <c r="C244" s="39"/>
      <c r="D244" s="195" t="s">
        <v>230</v>
      </c>
      <c r="E244" s="39"/>
      <c r="F244" s="196" t="s">
        <v>2417</v>
      </c>
      <c r="G244" s="39"/>
      <c r="H244" s="39"/>
      <c r="I244" s="197"/>
      <c r="J244" s="39"/>
      <c r="K244" s="39"/>
      <c r="L244" s="42"/>
      <c r="M244" s="198"/>
      <c r="N244" s="199"/>
      <c r="O244" s="67"/>
      <c r="P244" s="67"/>
      <c r="Q244" s="67"/>
      <c r="R244" s="67"/>
      <c r="S244" s="67"/>
      <c r="T244" s="68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20" t="s">
        <v>230</v>
      </c>
      <c r="AU244" s="20" t="s">
        <v>80</v>
      </c>
    </row>
    <row r="245" spans="1:65" s="2" customFormat="1" ht="24.2" customHeight="1">
      <c r="A245" s="37"/>
      <c r="B245" s="38"/>
      <c r="C245" s="182" t="s">
        <v>662</v>
      </c>
      <c r="D245" s="182" t="s">
        <v>223</v>
      </c>
      <c r="E245" s="183" t="s">
        <v>2418</v>
      </c>
      <c r="F245" s="184" t="s">
        <v>2419</v>
      </c>
      <c r="G245" s="185" t="s">
        <v>336</v>
      </c>
      <c r="H245" s="186">
        <v>2</v>
      </c>
      <c r="I245" s="187"/>
      <c r="J245" s="188">
        <f>ROUND(I245*H245,2)</f>
        <v>0</v>
      </c>
      <c r="K245" s="184" t="s">
        <v>632</v>
      </c>
      <c r="L245" s="42"/>
      <c r="M245" s="189" t="s">
        <v>19</v>
      </c>
      <c r="N245" s="190" t="s">
        <v>43</v>
      </c>
      <c r="O245" s="67"/>
      <c r="P245" s="191">
        <f>O245*H245</f>
        <v>0</v>
      </c>
      <c r="Q245" s="191">
        <v>0</v>
      </c>
      <c r="R245" s="191">
        <f>Q245*H245</f>
        <v>0</v>
      </c>
      <c r="S245" s="191">
        <v>0</v>
      </c>
      <c r="T245" s="192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3" t="s">
        <v>228</v>
      </c>
      <c r="AT245" s="193" t="s">
        <v>223</v>
      </c>
      <c r="AU245" s="193" t="s">
        <v>80</v>
      </c>
      <c r="AY245" s="20" t="s">
        <v>221</v>
      </c>
      <c r="BE245" s="194">
        <f>IF(N245="základní",J245,0)</f>
        <v>0</v>
      </c>
      <c r="BF245" s="194">
        <f>IF(N245="snížená",J245,0)</f>
        <v>0</v>
      </c>
      <c r="BG245" s="194">
        <f>IF(N245="zákl. přenesená",J245,0)</f>
        <v>0</v>
      </c>
      <c r="BH245" s="194">
        <f>IF(N245="sníž. přenesená",J245,0)</f>
        <v>0</v>
      </c>
      <c r="BI245" s="194">
        <f>IF(N245="nulová",J245,0)</f>
        <v>0</v>
      </c>
      <c r="BJ245" s="20" t="s">
        <v>80</v>
      </c>
      <c r="BK245" s="194">
        <f>ROUND(I245*H245,2)</f>
        <v>0</v>
      </c>
      <c r="BL245" s="20" t="s">
        <v>228</v>
      </c>
      <c r="BM245" s="193" t="s">
        <v>165</v>
      </c>
    </row>
    <row r="246" spans="1:65" s="2" customFormat="1">
      <c r="A246" s="37"/>
      <c r="B246" s="38"/>
      <c r="C246" s="39"/>
      <c r="D246" s="195" t="s">
        <v>230</v>
      </c>
      <c r="E246" s="39"/>
      <c r="F246" s="196" t="s">
        <v>2419</v>
      </c>
      <c r="G246" s="39"/>
      <c r="H246" s="39"/>
      <c r="I246" s="197"/>
      <c r="J246" s="39"/>
      <c r="K246" s="39"/>
      <c r="L246" s="42"/>
      <c r="M246" s="198"/>
      <c r="N246" s="199"/>
      <c r="O246" s="67"/>
      <c r="P246" s="67"/>
      <c r="Q246" s="67"/>
      <c r="R246" s="67"/>
      <c r="S246" s="67"/>
      <c r="T246" s="68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20" t="s">
        <v>230</v>
      </c>
      <c r="AU246" s="20" t="s">
        <v>80</v>
      </c>
    </row>
    <row r="247" spans="1:65" s="2" customFormat="1" ht="55.5" customHeight="1">
      <c r="A247" s="37"/>
      <c r="B247" s="38"/>
      <c r="C247" s="182" t="s">
        <v>404</v>
      </c>
      <c r="D247" s="182" t="s">
        <v>223</v>
      </c>
      <c r="E247" s="183" t="s">
        <v>2420</v>
      </c>
      <c r="F247" s="184" t="s">
        <v>2421</v>
      </c>
      <c r="G247" s="185" t="s">
        <v>336</v>
      </c>
      <c r="H247" s="186">
        <v>1</v>
      </c>
      <c r="I247" s="187"/>
      <c r="J247" s="188">
        <f>ROUND(I247*H247,2)</f>
        <v>0</v>
      </c>
      <c r="K247" s="184" t="s">
        <v>632</v>
      </c>
      <c r="L247" s="42"/>
      <c r="M247" s="189" t="s">
        <v>19</v>
      </c>
      <c r="N247" s="190" t="s">
        <v>43</v>
      </c>
      <c r="O247" s="67"/>
      <c r="P247" s="191">
        <f>O247*H247</f>
        <v>0</v>
      </c>
      <c r="Q247" s="191">
        <v>0</v>
      </c>
      <c r="R247" s="191">
        <f>Q247*H247</f>
        <v>0</v>
      </c>
      <c r="S247" s="191">
        <v>0</v>
      </c>
      <c r="T247" s="192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3" t="s">
        <v>228</v>
      </c>
      <c r="AT247" s="193" t="s">
        <v>223</v>
      </c>
      <c r="AU247" s="193" t="s">
        <v>80</v>
      </c>
      <c r="AY247" s="20" t="s">
        <v>221</v>
      </c>
      <c r="BE247" s="194">
        <f>IF(N247="základní",J247,0)</f>
        <v>0</v>
      </c>
      <c r="BF247" s="194">
        <f>IF(N247="snížená",J247,0)</f>
        <v>0</v>
      </c>
      <c r="BG247" s="194">
        <f>IF(N247="zákl. přenesená",J247,0)</f>
        <v>0</v>
      </c>
      <c r="BH247" s="194">
        <f>IF(N247="sníž. přenesená",J247,0)</f>
        <v>0</v>
      </c>
      <c r="BI247" s="194">
        <f>IF(N247="nulová",J247,0)</f>
        <v>0</v>
      </c>
      <c r="BJ247" s="20" t="s">
        <v>80</v>
      </c>
      <c r="BK247" s="194">
        <f>ROUND(I247*H247,2)</f>
        <v>0</v>
      </c>
      <c r="BL247" s="20" t="s">
        <v>228</v>
      </c>
      <c r="BM247" s="193" t="s">
        <v>1039</v>
      </c>
    </row>
    <row r="248" spans="1:65" s="2" customFormat="1" ht="39">
      <c r="A248" s="37"/>
      <c r="B248" s="38"/>
      <c r="C248" s="39"/>
      <c r="D248" s="195" t="s">
        <v>230</v>
      </c>
      <c r="E248" s="39"/>
      <c r="F248" s="196" t="s">
        <v>2421</v>
      </c>
      <c r="G248" s="39"/>
      <c r="H248" s="39"/>
      <c r="I248" s="197"/>
      <c r="J248" s="39"/>
      <c r="K248" s="39"/>
      <c r="L248" s="42"/>
      <c r="M248" s="198"/>
      <c r="N248" s="199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20" t="s">
        <v>230</v>
      </c>
      <c r="AU248" s="20" t="s">
        <v>80</v>
      </c>
    </row>
    <row r="249" spans="1:65" s="2" customFormat="1" ht="55.5" customHeight="1">
      <c r="A249" s="37"/>
      <c r="B249" s="38"/>
      <c r="C249" s="182" t="s">
        <v>452</v>
      </c>
      <c r="D249" s="182" t="s">
        <v>223</v>
      </c>
      <c r="E249" s="183" t="s">
        <v>2303</v>
      </c>
      <c r="F249" s="184" t="s">
        <v>2304</v>
      </c>
      <c r="G249" s="185" t="s">
        <v>336</v>
      </c>
      <c r="H249" s="186">
        <v>1</v>
      </c>
      <c r="I249" s="187"/>
      <c r="J249" s="188">
        <f>ROUND(I249*H249,2)</f>
        <v>0</v>
      </c>
      <c r="K249" s="184" t="s">
        <v>632</v>
      </c>
      <c r="L249" s="42"/>
      <c r="M249" s="189" t="s">
        <v>19</v>
      </c>
      <c r="N249" s="190" t="s">
        <v>43</v>
      </c>
      <c r="O249" s="67"/>
      <c r="P249" s="191">
        <f>O249*H249</f>
        <v>0</v>
      </c>
      <c r="Q249" s="191">
        <v>0</v>
      </c>
      <c r="R249" s="191">
        <f>Q249*H249</f>
        <v>0</v>
      </c>
      <c r="S249" s="191">
        <v>0</v>
      </c>
      <c r="T249" s="192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3" t="s">
        <v>228</v>
      </c>
      <c r="AT249" s="193" t="s">
        <v>223</v>
      </c>
      <c r="AU249" s="193" t="s">
        <v>80</v>
      </c>
      <c r="AY249" s="20" t="s">
        <v>221</v>
      </c>
      <c r="BE249" s="194">
        <f>IF(N249="základní",J249,0)</f>
        <v>0</v>
      </c>
      <c r="BF249" s="194">
        <f>IF(N249="snížená",J249,0)</f>
        <v>0</v>
      </c>
      <c r="BG249" s="194">
        <f>IF(N249="zákl. přenesená",J249,0)</f>
        <v>0</v>
      </c>
      <c r="BH249" s="194">
        <f>IF(N249="sníž. přenesená",J249,0)</f>
        <v>0</v>
      </c>
      <c r="BI249" s="194">
        <f>IF(N249="nulová",J249,0)</f>
        <v>0</v>
      </c>
      <c r="BJ249" s="20" t="s">
        <v>80</v>
      </c>
      <c r="BK249" s="194">
        <f>ROUND(I249*H249,2)</f>
        <v>0</v>
      </c>
      <c r="BL249" s="20" t="s">
        <v>228</v>
      </c>
      <c r="BM249" s="193" t="s">
        <v>1051</v>
      </c>
    </row>
    <row r="250" spans="1:65" s="2" customFormat="1" ht="29.25">
      <c r="A250" s="37"/>
      <c r="B250" s="38"/>
      <c r="C250" s="39"/>
      <c r="D250" s="195" t="s">
        <v>230</v>
      </c>
      <c r="E250" s="39"/>
      <c r="F250" s="196" t="s">
        <v>2304</v>
      </c>
      <c r="G250" s="39"/>
      <c r="H250" s="39"/>
      <c r="I250" s="197"/>
      <c r="J250" s="39"/>
      <c r="K250" s="39"/>
      <c r="L250" s="42"/>
      <c r="M250" s="198"/>
      <c r="N250" s="199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20" t="s">
        <v>230</v>
      </c>
      <c r="AU250" s="20" t="s">
        <v>80</v>
      </c>
    </row>
    <row r="251" spans="1:65" s="2" customFormat="1" ht="24.2" customHeight="1">
      <c r="A251" s="37"/>
      <c r="B251" s="38"/>
      <c r="C251" s="182" t="s">
        <v>592</v>
      </c>
      <c r="D251" s="182" t="s">
        <v>223</v>
      </c>
      <c r="E251" s="183" t="s">
        <v>2422</v>
      </c>
      <c r="F251" s="184" t="s">
        <v>2423</v>
      </c>
      <c r="G251" s="185" t="s">
        <v>336</v>
      </c>
      <c r="H251" s="186">
        <v>1</v>
      </c>
      <c r="I251" s="187"/>
      <c r="J251" s="188">
        <f>ROUND(I251*H251,2)</f>
        <v>0</v>
      </c>
      <c r="K251" s="184" t="s">
        <v>632</v>
      </c>
      <c r="L251" s="42"/>
      <c r="M251" s="189" t="s">
        <v>19</v>
      </c>
      <c r="N251" s="190" t="s">
        <v>43</v>
      </c>
      <c r="O251" s="67"/>
      <c r="P251" s="191">
        <f>O251*H251</f>
        <v>0</v>
      </c>
      <c r="Q251" s="191">
        <v>0</v>
      </c>
      <c r="R251" s="191">
        <f>Q251*H251</f>
        <v>0</v>
      </c>
      <c r="S251" s="191">
        <v>0</v>
      </c>
      <c r="T251" s="192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3" t="s">
        <v>228</v>
      </c>
      <c r="AT251" s="193" t="s">
        <v>223</v>
      </c>
      <c r="AU251" s="193" t="s">
        <v>80</v>
      </c>
      <c r="AY251" s="20" t="s">
        <v>221</v>
      </c>
      <c r="BE251" s="194">
        <f>IF(N251="základní",J251,0)</f>
        <v>0</v>
      </c>
      <c r="BF251" s="194">
        <f>IF(N251="snížená",J251,0)</f>
        <v>0</v>
      </c>
      <c r="BG251" s="194">
        <f>IF(N251="zákl. přenesená",J251,0)</f>
        <v>0</v>
      </c>
      <c r="BH251" s="194">
        <f>IF(N251="sníž. přenesená",J251,0)</f>
        <v>0</v>
      </c>
      <c r="BI251" s="194">
        <f>IF(N251="nulová",J251,0)</f>
        <v>0</v>
      </c>
      <c r="BJ251" s="20" t="s">
        <v>80</v>
      </c>
      <c r="BK251" s="194">
        <f>ROUND(I251*H251,2)</f>
        <v>0</v>
      </c>
      <c r="BL251" s="20" t="s">
        <v>228</v>
      </c>
      <c r="BM251" s="193" t="s">
        <v>1063</v>
      </c>
    </row>
    <row r="252" spans="1:65" s="2" customFormat="1">
      <c r="A252" s="37"/>
      <c r="B252" s="38"/>
      <c r="C252" s="39"/>
      <c r="D252" s="195" t="s">
        <v>230</v>
      </c>
      <c r="E252" s="39"/>
      <c r="F252" s="196" t="s">
        <v>2423</v>
      </c>
      <c r="G252" s="39"/>
      <c r="H252" s="39"/>
      <c r="I252" s="197"/>
      <c r="J252" s="39"/>
      <c r="K252" s="39"/>
      <c r="L252" s="42"/>
      <c r="M252" s="198"/>
      <c r="N252" s="199"/>
      <c r="O252" s="67"/>
      <c r="P252" s="67"/>
      <c r="Q252" s="67"/>
      <c r="R252" s="67"/>
      <c r="S252" s="67"/>
      <c r="T252" s="68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20" t="s">
        <v>230</v>
      </c>
      <c r="AU252" s="20" t="s">
        <v>80</v>
      </c>
    </row>
    <row r="253" spans="1:65" s="2" customFormat="1" ht="16.5" customHeight="1">
      <c r="A253" s="37"/>
      <c r="B253" s="38"/>
      <c r="C253" s="182" t="s">
        <v>684</v>
      </c>
      <c r="D253" s="182" t="s">
        <v>223</v>
      </c>
      <c r="E253" s="183" t="s">
        <v>2424</v>
      </c>
      <c r="F253" s="184" t="s">
        <v>2425</v>
      </c>
      <c r="G253" s="185" t="s">
        <v>336</v>
      </c>
      <c r="H253" s="186">
        <v>1</v>
      </c>
      <c r="I253" s="187"/>
      <c r="J253" s="188">
        <f>ROUND(I253*H253,2)</f>
        <v>0</v>
      </c>
      <c r="K253" s="184" t="s">
        <v>632</v>
      </c>
      <c r="L253" s="42"/>
      <c r="M253" s="189" t="s">
        <v>19</v>
      </c>
      <c r="N253" s="190" t="s">
        <v>43</v>
      </c>
      <c r="O253" s="67"/>
      <c r="P253" s="191">
        <f>O253*H253</f>
        <v>0</v>
      </c>
      <c r="Q253" s="191">
        <v>0</v>
      </c>
      <c r="R253" s="191">
        <f>Q253*H253</f>
        <v>0</v>
      </c>
      <c r="S253" s="191">
        <v>0</v>
      </c>
      <c r="T253" s="192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3" t="s">
        <v>228</v>
      </c>
      <c r="AT253" s="193" t="s">
        <v>223</v>
      </c>
      <c r="AU253" s="193" t="s">
        <v>80</v>
      </c>
      <c r="AY253" s="20" t="s">
        <v>221</v>
      </c>
      <c r="BE253" s="194">
        <f>IF(N253="základní",J253,0)</f>
        <v>0</v>
      </c>
      <c r="BF253" s="194">
        <f>IF(N253="snížená",J253,0)</f>
        <v>0</v>
      </c>
      <c r="BG253" s="194">
        <f>IF(N253="zákl. přenesená",J253,0)</f>
        <v>0</v>
      </c>
      <c r="BH253" s="194">
        <f>IF(N253="sníž. přenesená",J253,0)</f>
        <v>0</v>
      </c>
      <c r="BI253" s="194">
        <f>IF(N253="nulová",J253,0)</f>
        <v>0</v>
      </c>
      <c r="BJ253" s="20" t="s">
        <v>80</v>
      </c>
      <c r="BK253" s="194">
        <f>ROUND(I253*H253,2)</f>
        <v>0</v>
      </c>
      <c r="BL253" s="20" t="s">
        <v>228</v>
      </c>
      <c r="BM253" s="193" t="s">
        <v>1073</v>
      </c>
    </row>
    <row r="254" spans="1:65" s="2" customFormat="1">
      <c r="A254" s="37"/>
      <c r="B254" s="38"/>
      <c r="C254" s="39"/>
      <c r="D254" s="195" t="s">
        <v>230</v>
      </c>
      <c r="E254" s="39"/>
      <c r="F254" s="196" t="s">
        <v>2425</v>
      </c>
      <c r="G254" s="39"/>
      <c r="H254" s="39"/>
      <c r="I254" s="197"/>
      <c r="J254" s="39"/>
      <c r="K254" s="39"/>
      <c r="L254" s="42"/>
      <c r="M254" s="198"/>
      <c r="N254" s="199"/>
      <c r="O254" s="67"/>
      <c r="P254" s="67"/>
      <c r="Q254" s="67"/>
      <c r="R254" s="67"/>
      <c r="S254" s="67"/>
      <c r="T254" s="68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20" t="s">
        <v>230</v>
      </c>
      <c r="AU254" s="20" t="s">
        <v>80</v>
      </c>
    </row>
    <row r="255" spans="1:65" s="2" customFormat="1" ht="24.2" customHeight="1">
      <c r="A255" s="37"/>
      <c r="B255" s="38"/>
      <c r="C255" s="182" t="s">
        <v>690</v>
      </c>
      <c r="D255" s="182" t="s">
        <v>223</v>
      </c>
      <c r="E255" s="183" t="s">
        <v>2426</v>
      </c>
      <c r="F255" s="184" t="s">
        <v>2427</v>
      </c>
      <c r="G255" s="185" t="s">
        <v>267</v>
      </c>
      <c r="H255" s="186">
        <v>1.2999999999999999E-2</v>
      </c>
      <c r="I255" s="187"/>
      <c r="J255" s="188">
        <f>ROUND(I255*H255,2)</f>
        <v>0</v>
      </c>
      <c r="K255" s="184" t="s">
        <v>632</v>
      </c>
      <c r="L255" s="42"/>
      <c r="M255" s="189" t="s">
        <v>19</v>
      </c>
      <c r="N255" s="190" t="s">
        <v>43</v>
      </c>
      <c r="O255" s="67"/>
      <c r="P255" s="191">
        <f>O255*H255</f>
        <v>0</v>
      </c>
      <c r="Q255" s="191">
        <v>0</v>
      </c>
      <c r="R255" s="191">
        <f>Q255*H255</f>
        <v>0</v>
      </c>
      <c r="S255" s="191">
        <v>0</v>
      </c>
      <c r="T255" s="192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3" t="s">
        <v>228</v>
      </c>
      <c r="AT255" s="193" t="s">
        <v>223</v>
      </c>
      <c r="AU255" s="193" t="s">
        <v>80</v>
      </c>
      <c r="AY255" s="20" t="s">
        <v>221</v>
      </c>
      <c r="BE255" s="194">
        <f>IF(N255="základní",J255,0)</f>
        <v>0</v>
      </c>
      <c r="BF255" s="194">
        <f>IF(N255="snížená",J255,0)</f>
        <v>0</v>
      </c>
      <c r="BG255" s="194">
        <f>IF(N255="zákl. přenesená",J255,0)</f>
        <v>0</v>
      </c>
      <c r="BH255" s="194">
        <f>IF(N255="sníž. přenesená",J255,0)</f>
        <v>0</v>
      </c>
      <c r="BI255" s="194">
        <f>IF(N255="nulová",J255,0)</f>
        <v>0</v>
      </c>
      <c r="BJ255" s="20" t="s">
        <v>80</v>
      </c>
      <c r="BK255" s="194">
        <f>ROUND(I255*H255,2)</f>
        <v>0</v>
      </c>
      <c r="BL255" s="20" t="s">
        <v>228</v>
      </c>
      <c r="BM255" s="193" t="s">
        <v>1085</v>
      </c>
    </row>
    <row r="256" spans="1:65" s="2" customFormat="1">
      <c r="A256" s="37"/>
      <c r="B256" s="38"/>
      <c r="C256" s="39"/>
      <c r="D256" s="195" t="s">
        <v>230</v>
      </c>
      <c r="E256" s="39"/>
      <c r="F256" s="196" t="s">
        <v>2427</v>
      </c>
      <c r="G256" s="39"/>
      <c r="H256" s="39"/>
      <c r="I256" s="197"/>
      <c r="J256" s="39"/>
      <c r="K256" s="39"/>
      <c r="L256" s="42"/>
      <c r="M256" s="198"/>
      <c r="N256" s="199"/>
      <c r="O256" s="67"/>
      <c r="P256" s="67"/>
      <c r="Q256" s="67"/>
      <c r="R256" s="67"/>
      <c r="S256" s="67"/>
      <c r="T256" s="68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20" t="s">
        <v>230</v>
      </c>
      <c r="AU256" s="20" t="s">
        <v>80</v>
      </c>
    </row>
    <row r="257" spans="1:65" s="2" customFormat="1" ht="48.75">
      <c r="A257" s="37"/>
      <c r="B257" s="38"/>
      <c r="C257" s="39"/>
      <c r="D257" s="195" t="s">
        <v>1665</v>
      </c>
      <c r="E257" s="39"/>
      <c r="F257" s="255" t="s">
        <v>2428</v>
      </c>
      <c r="G257" s="39"/>
      <c r="H257" s="39"/>
      <c r="I257" s="197"/>
      <c r="J257" s="39"/>
      <c r="K257" s="39"/>
      <c r="L257" s="42"/>
      <c r="M257" s="198"/>
      <c r="N257" s="199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1665</v>
      </c>
      <c r="AU257" s="20" t="s">
        <v>80</v>
      </c>
    </row>
    <row r="258" spans="1:65" s="12" customFormat="1" ht="25.9" customHeight="1">
      <c r="B258" s="166"/>
      <c r="C258" s="167"/>
      <c r="D258" s="168" t="s">
        <v>71</v>
      </c>
      <c r="E258" s="169" t="s">
        <v>2308</v>
      </c>
      <c r="F258" s="169" t="s">
        <v>2323</v>
      </c>
      <c r="G258" s="167"/>
      <c r="H258" s="167"/>
      <c r="I258" s="170"/>
      <c r="J258" s="171">
        <f>BK258</f>
        <v>0</v>
      </c>
      <c r="K258" s="167"/>
      <c r="L258" s="172"/>
      <c r="M258" s="173"/>
      <c r="N258" s="174"/>
      <c r="O258" s="174"/>
      <c r="P258" s="175">
        <f>SUM(P259:P270)</f>
        <v>0</v>
      </c>
      <c r="Q258" s="174"/>
      <c r="R258" s="175">
        <f>SUM(R259:R270)</f>
        <v>0</v>
      </c>
      <c r="S258" s="174"/>
      <c r="T258" s="176">
        <f>SUM(T259:T270)</f>
        <v>0</v>
      </c>
      <c r="AR258" s="177" t="s">
        <v>80</v>
      </c>
      <c r="AT258" s="178" t="s">
        <v>71</v>
      </c>
      <c r="AU258" s="178" t="s">
        <v>72</v>
      </c>
      <c r="AY258" s="177" t="s">
        <v>221</v>
      </c>
      <c r="BK258" s="179">
        <f>SUM(BK259:BK270)</f>
        <v>0</v>
      </c>
    </row>
    <row r="259" spans="1:65" s="2" customFormat="1" ht="16.5" customHeight="1">
      <c r="A259" s="37"/>
      <c r="B259" s="38"/>
      <c r="C259" s="182" t="s">
        <v>697</v>
      </c>
      <c r="D259" s="182" t="s">
        <v>223</v>
      </c>
      <c r="E259" s="183" t="s">
        <v>2429</v>
      </c>
      <c r="F259" s="184" t="s">
        <v>2430</v>
      </c>
      <c r="G259" s="185" t="s">
        <v>305</v>
      </c>
      <c r="H259" s="186">
        <v>39</v>
      </c>
      <c r="I259" s="187"/>
      <c r="J259" s="188">
        <f>ROUND(I259*H259,2)</f>
        <v>0</v>
      </c>
      <c r="K259" s="184" t="s">
        <v>632</v>
      </c>
      <c r="L259" s="42"/>
      <c r="M259" s="189" t="s">
        <v>19</v>
      </c>
      <c r="N259" s="190" t="s">
        <v>43</v>
      </c>
      <c r="O259" s="67"/>
      <c r="P259" s="191">
        <f>O259*H259</f>
        <v>0</v>
      </c>
      <c r="Q259" s="191">
        <v>0</v>
      </c>
      <c r="R259" s="191">
        <f>Q259*H259</f>
        <v>0</v>
      </c>
      <c r="S259" s="191">
        <v>0</v>
      </c>
      <c r="T259" s="192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3" t="s">
        <v>228</v>
      </c>
      <c r="AT259" s="193" t="s">
        <v>223</v>
      </c>
      <c r="AU259" s="193" t="s">
        <v>80</v>
      </c>
      <c r="AY259" s="20" t="s">
        <v>221</v>
      </c>
      <c r="BE259" s="194">
        <f>IF(N259="základní",J259,0)</f>
        <v>0</v>
      </c>
      <c r="BF259" s="194">
        <f>IF(N259="snížená",J259,0)</f>
        <v>0</v>
      </c>
      <c r="BG259" s="194">
        <f>IF(N259="zákl. přenesená",J259,0)</f>
        <v>0</v>
      </c>
      <c r="BH259" s="194">
        <f>IF(N259="sníž. přenesená",J259,0)</f>
        <v>0</v>
      </c>
      <c r="BI259" s="194">
        <f>IF(N259="nulová",J259,0)</f>
        <v>0</v>
      </c>
      <c r="BJ259" s="20" t="s">
        <v>80</v>
      </c>
      <c r="BK259" s="194">
        <f>ROUND(I259*H259,2)</f>
        <v>0</v>
      </c>
      <c r="BL259" s="20" t="s">
        <v>228</v>
      </c>
      <c r="BM259" s="193" t="s">
        <v>1099</v>
      </c>
    </row>
    <row r="260" spans="1:65" s="2" customFormat="1">
      <c r="A260" s="37"/>
      <c r="B260" s="38"/>
      <c r="C260" s="39"/>
      <c r="D260" s="195" t="s">
        <v>230</v>
      </c>
      <c r="E260" s="39"/>
      <c r="F260" s="196" t="s">
        <v>2430</v>
      </c>
      <c r="G260" s="39"/>
      <c r="H260" s="39"/>
      <c r="I260" s="197"/>
      <c r="J260" s="39"/>
      <c r="K260" s="39"/>
      <c r="L260" s="42"/>
      <c r="M260" s="198"/>
      <c r="N260" s="199"/>
      <c r="O260" s="67"/>
      <c r="P260" s="67"/>
      <c r="Q260" s="67"/>
      <c r="R260" s="67"/>
      <c r="S260" s="67"/>
      <c r="T260" s="68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20" t="s">
        <v>230</v>
      </c>
      <c r="AU260" s="20" t="s">
        <v>80</v>
      </c>
    </row>
    <row r="261" spans="1:65" s="2" customFormat="1" ht="19.5">
      <c r="A261" s="37"/>
      <c r="B261" s="38"/>
      <c r="C261" s="39"/>
      <c r="D261" s="195" t="s">
        <v>1665</v>
      </c>
      <c r="E261" s="39"/>
      <c r="F261" s="255" t="s">
        <v>2431</v>
      </c>
      <c r="G261" s="39"/>
      <c r="H261" s="39"/>
      <c r="I261" s="197"/>
      <c r="J261" s="39"/>
      <c r="K261" s="39"/>
      <c r="L261" s="42"/>
      <c r="M261" s="198"/>
      <c r="N261" s="199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1665</v>
      </c>
      <c r="AU261" s="20" t="s">
        <v>80</v>
      </c>
    </row>
    <row r="262" spans="1:65" s="2" customFormat="1" ht="21.75" customHeight="1">
      <c r="A262" s="37"/>
      <c r="B262" s="38"/>
      <c r="C262" s="182" t="s">
        <v>703</v>
      </c>
      <c r="D262" s="182" t="s">
        <v>223</v>
      </c>
      <c r="E262" s="183" t="s">
        <v>2324</v>
      </c>
      <c r="F262" s="184" t="s">
        <v>2325</v>
      </c>
      <c r="G262" s="185" t="s">
        <v>305</v>
      </c>
      <c r="H262" s="186">
        <v>7</v>
      </c>
      <c r="I262" s="187"/>
      <c r="J262" s="188">
        <f>ROUND(I262*H262,2)</f>
        <v>0</v>
      </c>
      <c r="K262" s="184" t="s">
        <v>632</v>
      </c>
      <c r="L262" s="42"/>
      <c r="M262" s="189" t="s">
        <v>19</v>
      </c>
      <c r="N262" s="190" t="s">
        <v>43</v>
      </c>
      <c r="O262" s="67"/>
      <c r="P262" s="191">
        <f>O262*H262</f>
        <v>0</v>
      </c>
      <c r="Q262" s="191">
        <v>0</v>
      </c>
      <c r="R262" s="191">
        <f>Q262*H262</f>
        <v>0</v>
      </c>
      <c r="S262" s="191">
        <v>0</v>
      </c>
      <c r="T262" s="192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3" t="s">
        <v>228</v>
      </c>
      <c r="AT262" s="193" t="s">
        <v>223</v>
      </c>
      <c r="AU262" s="193" t="s">
        <v>80</v>
      </c>
      <c r="AY262" s="20" t="s">
        <v>221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20" t="s">
        <v>80</v>
      </c>
      <c r="BK262" s="194">
        <f>ROUND(I262*H262,2)</f>
        <v>0</v>
      </c>
      <c r="BL262" s="20" t="s">
        <v>228</v>
      </c>
      <c r="BM262" s="193" t="s">
        <v>1111</v>
      </c>
    </row>
    <row r="263" spans="1:65" s="2" customFormat="1">
      <c r="A263" s="37"/>
      <c r="B263" s="38"/>
      <c r="C263" s="39"/>
      <c r="D263" s="195" t="s">
        <v>230</v>
      </c>
      <c r="E263" s="39"/>
      <c r="F263" s="196" t="s">
        <v>2325</v>
      </c>
      <c r="G263" s="39"/>
      <c r="H263" s="39"/>
      <c r="I263" s="197"/>
      <c r="J263" s="39"/>
      <c r="K263" s="39"/>
      <c r="L263" s="42"/>
      <c r="M263" s="198"/>
      <c r="N263" s="199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230</v>
      </c>
      <c r="AU263" s="20" t="s">
        <v>80</v>
      </c>
    </row>
    <row r="264" spans="1:65" s="2" customFormat="1" ht="19.5">
      <c r="A264" s="37"/>
      <c r="B264" s="38"/>
      <c r="C264" s="39"/>
      <c r="D264" s="195" t="s">
        <v>1665</v>
      </c>
      <c r="E264" s="39"/>
      <c r="F264" s="255" t="s">
        <v>2432</v>
      </c>
      <c r="G264" s="39"/>
      <c r="H264" s="39"/>
      <c r="I264" s="197"/>
      <c r="J264" s="39"/>
      <c r="K264" s="39"/>
      <c r="L264" s="42"/>
      <c r="M264" s="198"/>
      <c r="N264" s="199"/>
      <c r="O264" s="67"/>
      <c r="P264" s="67"/>
      <c r="Q264" s="67"/>
      <c r="R264" s="67"/>
      <c r="S264" s="67"/>
      <c r="T264" s="68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20" t="s">
        <v>1665</v>
      </c>
      <c r="AU264" s="20" t="s">
        <v>80</v>
      </c>
    </row>
    <row r="265" spans="1:65" s="2" customFormat="1" ht="24.2" customHeight="1">
      <c r="A265" s="37"/>
      <c r="B265" s="38"/>
      <c r="C265" s="182" t="s">
        <v>709</v>
      </c>
      <c r="D265" s="182" t="s">
        <v>223</v>
      </c>
      <c r="E265" s="183" t="s">
        <v>2327</v>
      </c>
      <c r="F265" s="184" t="s">
        <v>2328</v>
      </c>
      <c r="G265" s="185" t="s">
        <v>305</v>
      </c>
      <c r="H265" s="186">
        <v>37</v>
      </c>
      <c r="I265" s="187"/>
      <c r="J265" s="188">
        <f>ROUND(I265*H265,2)</f>
        <v>0</v>
      </c>
      <c r="K265" s="184" t="s">
        <v>632</v>
      </c>
      <c r="L265" s="42"/>
      <c r="M265" s="189" t="s">
        <v>19</v>
      </c>
      <c r="N265" s="190" t="s">
        <v>43</v>
      </c>
      <c r="O265" s="67"/>
      <c r="P265" s="191">
        <f>O265*H265</f>
        <v>0</v>
      </c>
      <c r="Q265" s="191">
        <v>0</v>
      </c>
      <c r="R265" s="191">
        <f>Q265*H265</f>
        <v>0</v>
      </c>
      <c r="S265" s="191">
        <v>0</v>
      </c>
      <c r="T265" s="192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3" t="s">
        <v>228</v>
      </c>
      <c r="AT265" s="193" t="s">
        <v>223</v>
      </c>
      <c r="AU265" s="193" t="s">
        <v>80</v>
      </c>
      <c r="AY265" s="20" t="s">
        <v>221</v>
      </c>
      <c r="BE265" s="194">
        <f>IF(N265="základní",J265,0)</f>
        <v>0</v>
      </c>
      <c r="BF265" s="194">
        <f>IF(N265="snížená",J265,0)</f>
        <v>0</v>
      </c>
      <c r="BG265" s="194">
        <f>IF(N265="zákl. přenesená",J265,0)</f>
        <v>0</v>
      </c>
      <c r="BH265" s="194">
        <f>IF(N265="sníž. přenesená",J265,0)</f>
        <v>0</v>
      </c>
      <c r="BI265" s="194">
        <f>IF(N265="nulová",J265,0)</f>
        <v>0</v>
      </c>
      <c r="BJ265" s="20" t="s">
        <v>80</v>
      </c>
      <c r="BK265" s="194">
        <f>ROUND(I265*H265,2)</f>
        <v>0</v>
      </c>
      <c r="BL265" s="20" t="s">
        <v>228</v>
      </c>
      <c r="BM265" s="193" t="s">
        <v>1123</v>
      </c>
    </row>
    <row r="266" spans="1:65" s="2" customFormat="1">
      <c r="A266" s="37"/>
      <c r="B266" s="38"/>
      <c r="C266" s="39"/>
      <c r="D266" s="195" t="s">
        <v>230</v>
      </c>
      <c r="E266" s="39"/>
      <c r="F266" s="196" t="s">
        <v>2328</v>
      </c>
      <c r="G266" s="39"/>
      <c r="H266" s="39"/>
      <c r="I266" s="197"/>
      <c r="J266" s="39"/>
      <c r="K266" s="39"/>
      <c r="L266" s="42"/>
      <c r="M266" s="198"/>
      <c r="N266" s="199"/>
      <c r="O266" s="67"/>
      <c r="P266" s="67"/>
      <c r="Q266" s="67"/>
      <c r="R266" s="67"/>
      <c r="S266" s="67"/>
      <c r="T266" s="68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20" t="s">
        <v>230</v>
      </c>
      <c r="AU266" s="20" t="s">
        <v>80</v>
      </c>
    </row>
    <row r="267" spans="1:65" s="2" customFormat="1" ht="39">
      <c r="A267" s="37"/>
      <c r="B267" s="38"/>
      <c r="C267" s="39"/>
      <c r="D267" s="195" t="s">
        <v>1665</v>
      </c>
      <c r="E267" s="39"/>
      <c r="F267" s="255" t="s">
        <v>2433</v>
      </c>
      <c r="G267" s="39"/>
      <c r="H267" s="39"/>
      <c r="I267" s="197"/>
      <c r="J267" s="39"/>
      <c r="K267" s="39"/>
      <c r="L267" s="42"/>
      <c r="M267" s="198"/>
      <c r="N267" s="199"/>
      <c r="O267" s="67"/>
      <c r="P267" s="67"/>
      <c r="Q267" s="67"/>
      <c r="R267" s="67"/>
      <c r="S267" s="67"/>
      <c r="T267" s="68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20" t="s">
        <v>1665</v>
      </c>
      <c r="AU267" s="20" t="s">
        <v>80</v>
      </c>
    </row>
    <row r="268" spans="1:65" s="2" customFormat="1" ht="24.2" customHeight="1">
      <c r="A268" s="37"/>
      <c r="B268" s="38"/>
      <c r="C268" s="182" t="s">
        <v>717</v>
      </c>
      <c r="D268" s="182" t="s">
        <v>223</v>
      </c>
      <c r="E268" s="183" t="s">
        <v>2330</v>
      </c>
      <c r="F268" s="184" t="s">
        <v>2331</v>
      </c>
      <c r="G268" s="185" t="s">
        <v>305</v>
      </c>
      <c r="H268" s="186">
        <v>14</v>
      </c>
      <c r="I268" s="187"/>
      <c r="J268" s="188">
        <f>ROUND(I268*H268,2)</f>
        <v>0</v>
      </c>
      <c r="K268" s="184" t="s">
        <v>632</v>
      </c>
      <c r="L268" s="42"/>
      <c r="M268" s="189" t="s">
        <v>19</v>
      </c>
      <c r="N268" s="190" t="s">
        <v>43</v>
      </c>
      <c r="O268" s="67"/>
      <c r="P268" s="191">
        <f>O268*H268</f>
        <v>0</v>
      </c>
      <c r="Q268" s="191">
        <v>0</v>
      </c>
      <c r="R268" s="191">
        <f>Q268*H268</f>
        <v>0</v>
      </c>
      <c r="S268" s="191">
        <v>0</v>
      </c>
      <c r="T268" s="192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3" t="s">
        <v>228</v>
      </c>
      <c r="AT268" s="193" t="s">
        <v>223</v>
      </c>
      <c r="AU268" s="193" t="s">
        <v>80</v>
      </c>
      <c r="AY268" s="20" t="s">
        <v>221</v>
      </c>
      <c r="BE268" s="194">
        <f>IF(N268="základní",J268,0)</f>
        <v>0</v>
      </c>
      <c r="BF268" s="194">
        <f>IF(N268="snížená",J268,0)</f>
        <v>0</v>
      </c>
      <c r="BG268" s="194">
        <f>IF(N268="zákl. přenesená",J268,0)</f>
        <v>0</v>
      </c>
      <c r="BH268" s="194">
        <f>IF(N268="sníž. přenesená",J268,0)</f>
        <v>0</v>
      </c>
      <c r="BI268" s="194">
        <f>IF(N268="nulová",J268,0)</f>
        <v>0</v>
      </c>
      <c r="BJ268" s="20" t="s">
        <v>80</v>
      </c>
      <c r="BK268" s="194">
        <f>ROUND(I268*H268,2)</f>
        <v>0</v>
      </c>
      <c r="BL268" s="20" t="s">
        <v>228</v>
      </c>
      <c r="BM268" s="193" t="s">
        <v>1134</v>
      </c>
    </row>
    <row r="269" spans="1:65" s="2" customFormat="1">
      <c r="A269" s="37"/>
      <c r="B269" s="38"/>
      <c r="C269" s="39"/>
      <c r="D269" s="195" t="s">
        <v>230</v>
      </c>
      <c r="E269" s="39"/>
      <c r="F269" s="196" t="s">
        <v>2331</v>
      </c>
      <c r="G269" s="39"/>
      <c r="H269" s="39"/>
      <c r="I269" s="197"/>
      <c r="J269" s="39"/>
      <c r="K269" s="39"/>
      <c r="L269" s="42"/>
      <c r="M269" s="198"/>
      <c r="N269" s="199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230</v>
      </c>
      <c r="AU269" s="20" t="s">
        <v>80</v>
      </c>
    </row>
    <row r="270" spans="1:65" s="2" customFormat="1" ht="19.5">
      <c r="A270" s="37"/>
      <c r="B270" s="38"/>
      <c r="C270" s="39"/>
      <c r="D270" s="195" t="s">
        <v>1665</v>
      </c>
      <c r="E270" s="39"/>
      <c r="F270" s="255" t="s">
        <v>2434</v>
      </c>
      <c r="G270" s="39"/>
      <c r="H270" s="39"/>
      <c r="I270" s="197"/>
      <c r="J270" s="39"/>
      <c r="K270" s="39"/>
      <c r="L270" s="42"/>
      <c r="M270" s="259"/>
      <c r="N270" s="260"/>
      <c r="O270" s="261"/>
      <c r="P270" s="261"/>
      <c r="Q270" s="261"/>
      <c r="R270" s="261"/>
      <c r="S270" s="261"/>
      <c r="T270" s="262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1665</v>
      </c>
      <c r="AU270" s="20" t="s">
        <v>80</v>
      </c>
    </row>
    <row r="271" spans="1:65" s="2" customFormat="1" ht="6.95" customHeight="1">
      <c r="A271" s="37"/>
      <c r="B271" s="50"/>
      <c r="C271" s="51"/>
      <c r="D271" s="51"/>
      <c r="E271" s="51"/>
      <c r="F271" s="51"/>
      <c r="G271" s="51"/>
      <c r="H271" s="51"/>
      <c r="I271" s="51"/>
      <c r="J271" s="51"/>
      <c r="K271" s="51"/>
      <c r="L271" s="42"/>
      <c r="M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</row>
  </sheetData>
  <sheetProtection algorithmName="SHA-512" hashValue="W7K+J1p3BqpusqJJIVYi2gjW+0+Exu99ESnMpu0QOBRNuO3NNxe0FWqGK8tRXLDVbipb2alzNwxZ7H4NvW+u0A==" saltValue="zHzy1TOiLpP/iK5PckR+eNrQQQEC6/mpF7SYUveTQwSWwxHFqDnyWHtrwxBrW6Unueyt8UdADEiBObzOYbdz9w==" spinCount="100000" sheet="1" objects="1" scenarios="1" formatColumns="0" formatRows="0" autoFilter="0"/>
  <autoFilter ref="C96:K270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20" t="s">
        <v>102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135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21" t="str">
        <f>'Rekapitulace stavby'!K6</f>
        <v>DĚTSKÁ SKUPINA TURNOV</v>
      </c>
      <c r="F7" s="422"/>
      <c r="G7" s="422"/>
      <c r="H7" s="422"/>
      <c r="L7" s="23"/>
    </row>
    <row r="8" spans="1:46" ht="12.75">
      <c r="B8" s="23"/>
      <c r="D8" s="116" t="s">
        <v>144</v>
      </c>
      <c r="L8" s="23"/>
    </row>
    <row r="9" spans="1:46" s="1" customFormat="1" ht="16.5" customHeight="1">
      <c r="B9" s="23"/>
      <c r="E9" s="421" t="s">
        <v>2119</v>
      </c>
      <c r="F9" s="402"/>
      <c r="G9" s="402"/>
      <c r="H9" s="402"/>
      <c r="L9" s="23"/>
    </row>
    <row r="10" spans="1:46" s="1" customFormat="1" ht="12" customHeight="1">
      <c r="B10" s="23"/>
      <c r="D10" s="116" t="s">
        <v>2120</v>
      </c>
      <c r="L10" s="23"/>
    </row>
    <row r="11" spans="1:46" s="2" customFormat="1" ht="16.5" customHeight="1">
      <c r="A11" s="37"/>
      <c r="B11" s="42"/>
      <c r="C11" s="37"/>
      <c r="D11" s="37"/>
      <c r="E11" s="429" t="s">
        <v>2121</v>
      </c>
      <c r="F11" s="424"/>
      <c r="G11" s="424"/>
      <c r="H11" s="424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6" t="s">
        <v>2122</v>
      </c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42"/>
      <c r="C13" s="37"/>
      <c r="D13" s="37"/>
      <c r="E13" s="423" t="s">
        <v>2435</v>
      </c>
      <c r="F13" s="424"/>
      <c r="G13" s="424"/>
      <c r="H13" s="424"/>
      <c r="I13" s="37"/>
      <c r="J13" s="37"/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>
      <c r="A14" s="37"/>
      <c r="B14" s="42"/>
      <c r="C14" s="37"/>
      <c r="D14" s="37"/>
      <c r="E14" s="37"/>
      <c r="F14" s="37"/>
      <c r="G14" s="37"/>
      <c r="H14" s="37"/>
      <c r="I14" s="37"/>
      <c r="J14" s="37"/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42"/>
      <c r="C15" s="37"/>
      <c r="D15" s="116" t="s">
        <v>18</v>
      </c>
      <c r="E15" s="37"/>
      <c r="F15" s="106" t="s">
        <v>19</v>
      </c>
      <c r="G15" s="37"/>
      <c r="H15" s="37"/>
      <c r="I15" s="116" t="s">
        <v>20</v>
      </c>
      <c r="J15" s="106" t="s">
        <v>19</v>
      </c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21</v>
      </c>
      <c r="E16" s="37"/>
      <c r="F16" s="106" t="s">
        <v>22</v>
      </c>
      <c r="G16" s="37"/>
      <c r="H16" s="37"/>
      <c r="I16" s="116" t="s">
        <v>23</v>
      </c>
      <c r="J16" s="118" t="str">
        <f>'Rekapitulace stavby'!AN8</f>
        <v>3. 10. 2023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42"/>
      <c r="C17" s="37"/>
      <c r="D17" s="37"/>
      <c r="E17" s="37"/>
      <c r="F17" s="37"/>
      <c r="G17" s="37"/>
      <c r="H17" s="37"/>
      <c r="I17" s="37"/>
      <c r="J17" s="37"/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42"/>
      <c r="C18" s="37"/>
      <c r="D18" s="116" t="s">
        <v>25</v>
      </c>
      <c r="E18" s="37"/>
      <c r="F18" s="37"/>
      <c r="G18" s="37"/>
      <c r="H18" s="37"/>
      <c r="I18" s="116" t="s">
        <v>26</v>
      </c>
      <c r="J18" s="106" t="s">
        <v>19</v>
      </c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42"/>
      <c r="C19" s="37"/>
      <c r="D19" s="37"/>
      <c r="E19" s="106" t="s">
        <v>27</v>
      </c>
      <c r="F19" s="37"/>
      <c r="G19" s="37"/>
      <c r="H19" s="37"/>
      <c r="I19" s="116" t="s">
        <v>28</v>
      </c>
      <c r="J19" s="106" t="s">
        <v>19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42"/>
      <c r="C20" s="37"/>
      <c r="D20" s="37"/>
      <c r="E20" s="37"/>
      <c r="F20" s="37"/>
      <c r="G20" s="37"/>
      <c r="H20" s="37"/>
      <c r="I20" s="37"/>
      <c r="J20" s="37"/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42"/>
      <c r="C21" s="37"/>
      <c r="D21" s="116" t="s">
        <v>29</v>
      </c>
      <c r="E21" s="37"/>
      <c r="F21" s="37"/>
      <c r="G21" s="37"/>
      <c r="H21" s="37"/>
      <c r="I21" s="116" t="s">
        <v>26</v>
      </c>
      <c r="J21" s="33" t="str">
        <f>'Rekapitulace stavby'!AN13</f>
        <v>Vyplň údaj</v>
      </c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42"/>
      <c r="C22" s="37"/>
      <c r="D22" s="37"/>
      <c r="E22" s="425" t="str">
        <f>'Rekapitulace stavby'!E14</f>
        <v>Vyplň údaj</v>
      </c>
      <c r="F22" s="426"/>
      <c r="G22" s="426"/>
      <c r="H22" s="426"/>
      <c r="I22" s="116" t="s">
        <v>28</v>
      </c>
      <c r="J22" s="33" t="str">
        <f>'Rekapitulace stavby'!AN14</f>
        <v>Vyplň údaj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42"/>
      <c r="C23" s="37"/>
      <c r="D23" s="37"/>
      <c r="E23" s="37"/>
      <c r="F23" s="37"/>
      <c r="G23" s="37"/>
      <c r="H23" s="37"/>
      <c r="I23" s="37"/>
      <c r="J23" s="37"/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42"/>
      <c r="C24" s="37"/>
      <c r="D24" s="116" t="s">
        <v>31</v>
      </c>
      <c r="E24" s="37"/>
      <c r="F24" s="37"/>
      <c r="G24" s="37"/>
      <c r="H24" s="37"/>
      <c r="I24" s="116" t="s">
        <v>26</v>
      </c>
      <c r="J24" s="106" t="s">
        <v>19</v>
      </c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42"/>
      <c r="C25" s="37"/>
      <c r="D25" s="37"/>
      <c r="E25" s="106" t="s">
        <v>32</v>
      </c>
      <c r="F25" s="37"/>
      <c r="G25" s="37"/>
      <c r="H25" s="37"/>
      <c r="I25" s="116" t="s">
        <v>28</v>
      </c>
      <c r="J25" s="106" t="s">
        <v>19</v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42"/>
      <c r="C26" s="37"/>
      <c r="D26" s="37"/>
      <c r="E26" s="37"/>
      <c r="F26" s="37"/>
      <c r="G26" s="37"/>
      <c r="H26" s="37"/>
      <c r="I26" s="37"/>
      <c r="J26" s="37"/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42"/>
      <c r="C27" s="37"/>
      <c r="D27" s="116" t="s">
        <v>34</v>
      </c>
      <c r="E27" s="37"/>
      <c r="F27" s="37"/>
      <c r="G27" s="37"/>
      <c r="H27" s="37"/>
      <c r="I27" s="116" t="s">
        <v>26</v>
      </c>
      <c r="J27" s="106" t="s">
        <v>19</v>
      </c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42"/>
      <c r="C28" s="37"/>
      <c r="D28" s="37"/>
      <c r="E28" s="106" t="s">
        <v>35</v>
      </c>
      <c r="F28" s="37"/>
      <c r="G28" s="37"/>
      <c r="H28" s="37"/>
      <c r="I28" s="116" t="s">
        <v>28</v>
      </c>
      <c r="J28" s="106" t="s">
        <v>19</v>
      </c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37"/>
      <c r="E29" s="37"/>
      <c r="F29" s="37"/>
      <c r="G29" s="37"/>
      <c r="H29" s="37"/>
      <c r="I29" s="37"/>
      <c r="J29" s="37"/>
      <c r="K29" s="37"/>
      <c r="L29" s="11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42"/>
      <c r="C30" s="37"/>
      <c r="D30" s="116" t="s">
        <v>36</v>
      </c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71.25" customHeight="1">
      <c r="A31" s="119"/>
      <c r="B31" s="120"/>
      <c r="C31" s="119"/>
      <c r="D31" s="119"/>
      <c r="E31" s="427" t="s">
        <v>37</v>
      </c>
      <c r="F31" s="427"/>
      <c r="G31" s="427"/>
      <c r="H31" s="427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>
      <c r="A32" s="37"/>
      <c r="B32" s="42"/>
      <c r="C32" s="37"/>
      <c r="D32" s="37"/>
      <c r="E32" s="37"/>
      <c r="F32" s="37"/>
      <c r="G32" s="37"/>
      <c r="H32" s="37"/>
      <c r="I32" s="37"/>
      <c r="J32" s="37"/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2"/>
      <c r="E33" s="122"/>
      <c r="F33" s="122"/>
      <c r="G33" s="122"/>
      <c r="H33" s="122"/>
      <c r="I33" s="122"/>
      <c r="J33" s="122"/>
      <c r="K33" s="122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25.35" customHeight="1">
      <c r="A34" s="37"/>
      <c r="B34" s="42"/>
      <c r="C34" s="37"/>
      <c r="D34" s="123" t="s">
        <v>38</v>
      </c>
      <c r="E34" s="37"/>
      <c r="F34" s="37"/>
      <c r="G34" s="37"/>
      <c r="H34" s="37"/>
      <c r="I34" s="37"/>
      <c r="J34" s="124">
        <f>ROUND(J98, 2)</f>
        <v>0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6.95" customHeight="1">
      <c r="A35" s="37"/>
      <c r="B35" s="42"/>
      <c r="C35" s="37"/>
      <c r="D35" s="122"/>
      <c r="E35" s="122"/>
      <c r="F35" s="122"/>
      <c r="G35" s="122"/>
      <c r="H35" s="122"/>
      <c r="I35" s="122"/>
      <c r="J35" s="122"/>
      <c r="K35" s="122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37"/>
      <c r="F36" s="125" t="s">
        <v>40</v>
      </c>
      <c r="G36" s="37"/>
      <c r="H36" s="37"/>
      <c r="I36" s="125" t="s">
        <v>39</v>
      </c>
      <c r="J36" s="125" t="s">
        <v>41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42"/>
      <c r="C37" s="37"/>
      <c r="D37" s="126" t="s">
        <v>42</v>
      </c>
      <c r="E37" s="116" t="s">
        <v>43</v>
      </c>
      <c r="F37" s="127">
        <f>ROUND((SUM(BE98:BE253)),  2)</f>
        <v>0</v>
      </c>
      <c r="G37" s="37"/>
      <c r="H37" s="37"/>
      <c r="I37" s="128">
        <v>0.21</v>
      </c>
      <c r="J37" s="127">
        <f>ROUND(((SUM(BE98:BE253))*I37),  2)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42"/>
      <c r="C38" s="37"/>
      <c r="D38" s="37"/>
      <c r="E38" s="116" t="s">
        <v>44</v>
      </c>
      <c r="F38" s="127">
        <f>ROUND((SUM(BF98:BF253)),  2)</f>
        <v>0</v>
      </c>
      <c r="G38" s="37"/>
      <c r="H38" s="37"/>
      <c r="I38" s="128">
        <v>0.12</v>
      </c>
      <c r="J38" s="127">
        <f>ROUND(((SUM(BF98:BF253))*I38),  2)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45</v>
      </c>
      <c r="F39" s="127">
        <f>ROUND((SUM(BG98:BG253)),  2)</f>
        <v>0</v>
      </c>
      <c r="G39" s="37"/>
      <c r="H39" s="37"/>
      <c r="I39" s="128">
        <v>0.21</v>
      </c>
      <c r="J39" s="127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hidden="1" customHeight="1">
      <c r="A40" s="37"/>
      <c r="B40" s="42"/>
      <c r="C40" s="37"/>
      <c r="D40" s="37"/>
      <c r="E40" s="116" t="s">
        <v>46</v>
      </c>
      <c r="F40" s="127">
        <f>ROUND((SUM(BH98:BH253)),  2)</f>
        <v>0</v>
      </c>
      <c r="G40" s="37"/>
      <c r="H40" s="37"/>
      <c r="I40" s="128">
        <v>0.12</v>
      </c>
      <c r="J40" s="127">
        <f>0</f>
        <v>0</v>
      </c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42"/>
      <c r="C41" s="37"/>
      <c r="D41" s="37"/>
      <c r="E41" s="116" t="s">
        <v>47</v>
      </c>
      <c r="F41" s="127">
        <f>ROUND((SUM(BI98:BI253)),  2)</f>
        <v>0</v>
      </c>
      <c r="G41" s="37"/>
      <c r="H41" s="37"/>
      <c r="I41" s="128">
        <v>0</v>
      </c>
      <c r="J41" s="127">
        <f>0</f>
        <v>0</v>
      </c>
      <c r="K41" s="37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6.95" customHeight="1">
      <c r="A42" s="37"/>
      <c r="B42" s="42"/>
      <c r="C42" s="37"/>
      <c r="D42" s="37"/>
      <c r="E42" s="37"/>
      <c r="F42" s="37"/>
      <c r="G42" s="37"/>
      <c r="H42" s="37"/>
      <c r="I42" s="37"/>
      <c r="J42" s="37"/>
      <c r="K42" s="37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25.35" customHeight="1">
      <c r="A43" s="37"/>
      <c r="B43" s="42"/>
      <c r="C43" s="129"/>
      <c r="D43" s="130" t="s">
        <v>48</v>
      </c>
      <c r="E43" s="131"/>
      <c r="F43" s="131"/>
      <c r="G43" s="132" t="s">
        <v>49</v>
      </c>
      <c r="H43" s="133" t="s">
        <v>50</v>
      </c>
      <c r="I43" s="131"/>
      <c r="J43" s="134">
        <f>SUM(J34:J41)</f>
        <v>0</v>
      </c>
      <c r="K43" s="135"/>
      <c r="L43" s="11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customHeight="1">
      <c r="A44" s="37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8" spans="1:31" s="2" customFormat="1" ht="6.95" customHeight="1">
      <c r="A48" s="37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2" customFormat="1" ht="24.95" customHeight="1">
      <c r="A49" s="37"/>
      <c r="B49" s="38"/>
      <c r="C49" s="26" t="s">
        <v>168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31" s="2" customFormat="1" ht="6.95" customHeight="1">
      <c r="A50" s="37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31" s="2" customFormat="1" ht="12" customHeight="1">
      <c r="A51" s="37"/>
      <c r="B51" s="38"/>
      <c r="C51" s="32" t="s">
        <v>16</v>
      </c>
      <c r="D51" s="39"/>
      <c r="E51" s="39"/>
      <c r="F51" s="39"/>
      <c r="G51" s="39"/>
      <c r="H51" s="39"/>
      <c r="I51" s="39"/>
      <c r="J51" s="39"/>
      <c r="K51" s="39"/>
      <c r="L51" s="11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31" s="2" customFormat="1" ht="16.5" customHeight="1">
      <c r="A52" s="37"/>
      <c r="B52" s="38"/>
      <c r="C52" s="39"/>
      <c r="D52" s="39"/>
      <c r="E52" s="419" t="str">
        <f>E7</f>
        <v>DĚTSKÁ SKUPINA TURNOV</v>
      </c>
      <c r="F52" s="420"/>
      <c r="G52" s="420"/>
      <c r="H52" s="420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1" s="1" customFormat="1" ht="12" customHeight="1">
      <c r="B53" s="24"/>
      <c r="C53" s="32" t="s">
        <v>144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419" t="s">
        <v>2119</v>
      </c>
      <c r="F54" s="387"/>
      <c r="G54" s="387"/>
      <c r="H54" s="387"/>
      <c r="I54" s="25"/>
      <c r="J54" s="25"/>
      <c r="K54" s="25"/>
      <c r="L54" s="23"/>
    </row>
    <row r="55" spans="1:31" s="1" customFormat="1" ht="12" customHeight="1">
      <c r="B55" s="24"/>
      <c r="C55" s="32" t="s">
        <v>2120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7"/>
      <c r="B56" s="38"/>
      <c r="C56" s="39"/>
      <c r="D56" s="39"/>
      <c r="E56" s="428" t="s">
        <v>2121</v>
      </c>
      <c r="F56" s="418"/>
      <c r="G56" s="418"/>
      <c r="H56" s="418"/>
      <c r="I56" s="39"/>
      <c r="J56" s="39"/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 s="2" customFormat="1" ht="12" customHeight="1">
      <c r="A57" s="37"/>
      <c r="B57" s="38"/>
      <c r="C57" s="32" t="s">
        <v>2122</v>
      </c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 s="2" customFormat="1" ht="16.5" customHeight="1">
      <c r="A58" s="37"/>
      <c r="B58" s="38"/>
      <c r="C58" s="39"/>
      <c r="D58" s="39"/>
      <c r="E58" s="375" t="str">
        <f>E13</f>
        <v>D.4.1.3. - Vnitřní vodovod</v>
      </c>
      <c r="F58" s="418"/>
      <c r="G58" s="418"/>
      <c r="H58" s="418"/>
      <c r="I58" s="39"/>
      <c r="J58" s="39"/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 s="2" customFormat="1" ht="6.95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 s="2" customFormat="1" ht="12" customHeight="1">
      <c r="A60" s="37"/>
      <c r="B60" s="38"/>
      <c r="C60" s="32" t="s">
        <v>21</v>
      </c>
      <c r="D60" s="39"/>
      <c r="E60" s="39"/>
      <c r="F60" s="30" t="str">
        <f>F16</f>
        <v>parc.č. 1007/3, k.ú. Turnov</v>
      </c>
      <c r="G60" s="39"/>
      <c r="H60" s="39"/>
      <c r="I60" s="32" t="s">
        <v>23</v>
      </c>
      <c r="J60" s="62" t="str">
        <f>IF(J16="","",J16)</f>
        <v>3. 10. 2023</v>
      </c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 s="2" customFormat="1" ht="6.9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s="2" customFormat="1" ht="25.7" customHeight="1">
      <c r="A62" s="37"/>
      <c r="B62" s="38"/>
      <c r="C62" s="32" t="s">
        <v>25</v>
      </c>
      <c r="D62" s="39"/>
      <c r="E62" s="39"/>
      <c r="F62" s="30" t="str">
        <f>E19</f>
        <v>Město Turnov</v>
      </c>
      <c r="G62" s="39"/>
      <c r="H62" s="39"/>
      <c r="I62" s="32" t="s">
        <v>31</v>
      </c>
      <c r="J62" s="35" t="str">
        <f>E25</f>
        <v>ING. ARCH. Tomáš Adámek</v>
      </c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 s="2" customFormat="1" ht="15.2" customHeight="1">
      <c r="A63" s="37"/>
      <c r="B63" s="38"/>
      <c r="C63" s="32" t="s">
        <v>29</v>
      </c>
      <c r="D63" s="39"/>
      <c r="E63" s="39"/>
      <c r="F63" s="30" t="str">
        <f>IF(E22="","",E22)</f>
        <v>Vyplň údaj</v>
      </c>
      <c r="G63" s="39"/>
      <c r="H63" s="39"/>
      <c r="I63" s="32" t="s">
        <v>34</v>
      </c>
      <c r="J63" s="35" t="str">
        <f>E28</f>
        <v>Michal Jirka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 s="2" customFormat="1" ht="10.3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1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47" s="2" customFormat="1" ht="29.25" customHeight="1">
      <c r="A65" s="37"/>
      <c r="B65" s="38"/>
      <c r="C65" s="140" t="s">
        <v>169</v>
      </c>
      <c r="D65" s="141"/>
      <c r="E65" s="141"/>
      <c r="F65" s="141"/>
      <c r="G65" s="141"/>
      <c r="H65" s="141"/>
      <c r="I65" s="141"/>
      <c r="J65" s="142" t="s">
        <v>170</v>
      </c>
      <c r="K65" s="141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47" s="2" customFormat="1" ht="10.3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47" s="2" customFormat="1" ht="22.9" customHeight="1">
      <c r="A67" s="37"/>
      <c r="B67" s="38"/>
      <c r="C67" s="143" t="s">
        <v>70</v>
      </c>
      <c r="D67" s="39"/>
      <c r="E67" s="39"/>
      <c r="F67" s="39"/>
      <c r="G67" s="39"/>
      <c r="H67" s="39"/>
      <c r="I67" s="39"/>
      <c r="J67" s="80">
        <f>J98</f>
        <v>0</v>
      </c>
      <c r="K67" s="39"/>
      <c r="L67" s="11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U67" s="20" t="s">
        <v>171</v>
      </c>
    </row>
    <row r="68" spans="1:47" s="9" customFormat="1" ht="24.95" customHeight="1">
      <c r="B68" s="144"/>
      <c r="C68" s="145"/>
      <c r="D68" s="146" t="s">
        <v>2124</v>
      </c>
      <c r="E68" s="147"/>
      <c r="F68" s="147"/>
      <c r="G68" s="147"/>
      <c r="H68" s="147"/>
      <c r="I68" s="147"/>
      <c r="J68" s="148">
        <f>J99</f>
        <v>0</v>
      </c>
      <c r="K68" s="145"/>
      <c r="L68" s="149"/>
    </row>
    <row r="69" spans="1:47" s="9" customFormat="1" ht="24.95" customHeight="1">
      <c r="B69" s="144"/>
      <c r="C69" s="145"/>
      <c r="D69" s="146" t="s">
        <v>2125</v>
      </c>
      <c r="E69" s="147"/>
      <c r="F69" s="147"/>
      <c r="G69" s="147"/>
      <c r="H69" s="147"/>
      <c r="I69" s="147"/>
      <c r="J69" s="148">
        <f>J135</f>
        <v>0</v>
      </c>
      <c r="K69" s="145"/>
      <c r="L69" s="149"/>
    </row>
    <row r="70" spans="1:47" s="9" customFormat="1" ht="24.95" customHeight="1">
      <c r="B70" s="144"/>
      <c r="C70" s="145"/>
      <c r="D70" s="146" t="s">
        <v>2436</v>
      </c>
      <c r="E70" s="147"/>
      <c r="F70" s="147"/>
      <c r="G70" s="147"/>
      <c r="H70" s="147"/>
      <c r="I70" s="147"/>
      <c r="J70" s="148">
        <f>J138</f>
        <v>0</v>
      </c>
      <c r="K70" s="145"/>
      <c r="L70" s="149"/>
    </row>
    <row r="71" spans="1:47" s="9" customFormat="1" ht="24.95" customHeight="1">
      <c r="B71" s="144"/>
      <c r="C71" s="145"/>
      <c r="D71" s="146" t="s">
        <v>2437</v>
      </c>
      <c r="E71" s="147"/>
      <c r="F71" s="147"/>
      <c r="G71" s="147"/>
      <c r="H71" s="147"/>
      <c r="I71" s="147"/>
      <c r="J71" s="148">
        <f>J168</f>
        <v>0</v>
      </c>
      <c r="K71" s="145"/>
      <c r="L71" s="149"/>
    </row>
    <row r="72" spans="1:47" s="9" customFormat="1" ht="24.95" customHeight="1">
      <c r="B72" s="144"/>
      <c r="C72" s="145"/>
      <c r="D72" s="146" t="s">
        <v>2438</v>
      </c>
      <c r="E72" s="147"/>
      <c r="F72" s="147"/>
      <c r="G72" s="147"/>
      <c r="H72" s="147"/>
      <c r="I72" s="147"/>
      <c r="J72" s="148">
        <f>J186</f>
        <v>0</v>
      </c>
      <c r="K72" s="145"/>
      <c r="L72" s="149"/>
    </row>
    <row r="73" spans="1:47" s="9" customFormat="1" ht="24.95" customHeight="1">
      <c r="B73" s="144"/>
      <c r="C73" s="145"/>
      <c r="D73" s="146" t="s">
        <v>2439</v>
      </c>
      <c r="E73" s="147"/>
      <c r="F73" s="147"/>
      <c r="G73" s="147"/>
      <c r="H73" s="147"/>
      <c r="I73" s="147"/>
      <c r="J73" s="148">
        <f>J217</f>
        <v>0</v>
      </c>
      <c r="K73" s="145"/>
      <c r="L73" s="149"/>
    </row>
    <row r="74" spans="1:47" s="9" customFormat="1" ht="24.95" customHeight="1">
      <c r="B74" s="144"/>
      <c r="C74" s="145"/>
      <c r="D74" s="146" t="s">
        <v>2130</v>
      </c>
      <c r="E74" s="147"/>
      <c r="F74" s="147"/>
      <c r="G74" s="147"/>
      <c r="H74" s="147"/>
      <c r="I74" s="147"/>
      <c r="J74" s="148">
        <f>J244</f>
        <v>0</v>
      </c>
      <c r="K74" s="145"/>
      <c r="L74" s="149"/>
    </row>
    <row r="75" spans="1:47" s="2" customFormat="1" ht="21.7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47" s="2" customFormat="1" ht="6.95" customHeight="1">
      <c r="A76" s="37"/>
      <c r="B76" s="50"/>
      <c r="C76" s="51"/>
      <c r="D76" s="51"/>
      <c r="E76" s="51"/>
      <c r="F76" s="51"/>
      <c r="G76" s="51"/>
      <c r="H76" s="51"/>
      <c r="I76" s="51"/>
      <c r="J76" s="51"/>
      <c r="K76" s="51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spans="1:47" s="2" customFormat="1" ht="6.95" customHeight="1">
      <c r="A80" s="37"/>
      <c r="B80" s="52"/>
      <c r="C80" s="53"/>
      <c r="D80" s="53"/>
      <c r="E80" s="53"/>
      <c r="F80" s="53"/>
      <c r="G80" s="53"/>
      <c r="H80" s="53"/>
      <c r="I80" s="53"/>
      <c r="J80" s="53"/>
      <c r="K80" s="53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31" s="2" customFormat="1" ht="24.95" customHeight="1">
      <c r="A81" s="37"/>
      <c r="B81" s="38"/>
      <c r="C81" s="26" t="s">
        <v>206</v>
      </c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12" customHeight="1">
      <c r="A83" s="37"/>
      <c r="B83" s="38"/>
      <c r="C83" s="32" t="s">
        <v>16</v>
      </c>
      <c r="D83" s="39"/>
      <c r="E83" s="39"/>
      <c r="F83" s="39"/>
      <c r="G83" s="39"/>
      <c r="H83" s="39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6.5" customHeight="1">
      <c r="A84" s="37"/>
      <c r="B84" s="38"/>
      <c r="C84" s="39"/>
      <c r="D84" s="39"/>
      <c r="E84" s="419" t="str">
        <f>E7</f>
        <v>DĚTSKÁ SKUPINA TURNOV</v>
      </c>
      <c r="F84" s="420"/>
      <c r="G84" s="420"/>
      <c r="H84" s="420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1" customFormat="1" ht="12" customHeight="1">
      <c r="B85" s="24"/>
      <c r="C85" s="32" t="s">
        <v>144</v>
      </c>
      <c r="D85" s="25"/>
      <c r="E85" s="25"/>
      <c r="F85" s="25"/>
      <c r="G85" s="25"/>
      <c r="H85" s="25"/>
      <c r="I85" s="25"/>
      <c r="J85" s="25"/>
      <c r="K85" s="25"/>
      <c r="L85" s="23"/>
    </row>
    <row r="86" spans="1:31" s="1" customFormat="1" ht="16.5" customHeight="1">
      <c r="B86" s="24"/>
      <c r="C86" s="25"/>
      <c r="D86" s="25"/>
      <c r="E86" s="419" t="s">
        <v>2119</v>
      </c>
      <c r="F86" s="387"/>
      <c r="G86" s="387"/>
      <c r="H86" s="387"/>
      <c r="I86" s="25"/>
      <c r="J86" s="25"/>
      <c r="K86" s="25"/>
      <c r="L86" s="23"/>
    </row>
    <row r="87" spans="1:31" s="1" customFormat="1" ht="12" customHeight="1">
      <c r="B87" s="24"/>
      <c r="C87" s="32" t="s">
        <v>2120</v>
      </c>
      <c r="D87" s="25"/>
      <c r="E87" s="25"/>
      <c r="F87" s="25"/>
      <c r="G87" s="25"/>
      <c r="H87" s="25"/>
      <c r="I87" s="25"/>
      <c r="J87" s="25"/>
      <c r="K87" s="25"/>
      <c r="L87" s="23"/>
    </row>
    <row r="88" spans="1:31" s="2" customFormat="1" ht="16.5" customHeight="1">
      <c r="A88" s="37"/>
      <c r="B88" s="38"/>
      <c r="C88" s="39"/>
      <c r="D88" s="39"/>
      <c r="E88" s="428" t="s">
        <v>2121</v>
      </c>
      <c r="F88" s="418"/>
      <c r="G88" s="418"/>
      <c r="H88" s="418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2" customHeight="1">
      <c r="A89" s="37"/>
      <c r="B89" s="38"/>
      <c r="C89" s="32" t="s">
        <v>2122</v>
      </c>
      <c r="D89" s="39"/>
      <c r="E89" s="39"/>
      <c r="F89" s="39"/>
      <c r="G89" s="39"/>
      <c r="H89" s="39"/>
      <c r="I89" s="39"/>
      <c r="J89" s="39"/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6.5" customHeight="1">
      <c r="A90" s="37"/>
      <c r="B90" s="38"/>
      <c r="C90" s="39"/>
      <c r="D90" s="39"/>
      <c r="E90" s="375" t="str">
        <f>E13</f>
        <v>D.4.1.3. - Vnitřní vodovod</v>
      </c>
      <c r="F90" s="418"/>
      <c r="G90" s="418"/>
      <c r="H90" s="418"/>
      <c r="I90" s="39"/>
      <c r="J90" s="39"/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6.9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1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12" customHeight="1">
      <c r="A92" s="37"/>
      <c r="B92" s="38"/>
      <c r="C92" s="32" t="s">
        <v>21</v>
      </c>
      <c r="D92" s="39"/>
      <c r="E92" s="39"/>
      <c r="F92" s="30" t="str">
        <f>F16</f>
        <v>parc.č. 1007/3, k.ú. Turnov</v>
      </c>
      <c r="G92" s="39"/>
      <c r="H92" s="39"/>
      <c r="I92" s="32" t="s">
        <v>23</v>
      </c>
      <c r="J92" s="62" t="str">
        <f>IF(J16="","",J16)</f>
        <v>3. 10. 2023</v>
      </c>
      <c r="K92" s="39"/>
      <c r="L92" s="11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6.9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25.7" customHeight="1">
      <c r="A94" s="37"/>
      <c r="B94" s="38"/>
      <c r="C94" s="32" t="s">
        <v>25</v>
      </c>
      <c r="D94" s="39"/>
      <c r="E94" s="39"/>
      <c r="F94" s="30" t="str">
        <f>E19</f>
        <v>Město Turnov</v>
      </c>
      <c r="G94" s="39"/>
      <c r="H94" s="39"/>
      <c r="I94" s="32" t="s">
        <v>31</v>
      </c>
      <c r="J94" s="35" t="str">
        <f>E25</f>
        <v>ING. ARCH. Tomáš Adámek</v>
      </c>
      <c r="K94" s="39"/>
      <c r="L94" s="11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5.2" customHeight="1">
      <c r="A95" s="37"/>
      <c r="B95" s="38"/>
      <c r="C95" s="32" t="s">
        <v>29</v>
      </c>
      <c r="D95" s="39"/>
      <c r="E95" s="39"/>
      <c r="F95" s="30" t="str">
        <f>IF(E22="","",E22)</f>
        <v>Vyplň údaj</v>
      </c>
      <c r="G95" s="39"/>
      <c r="H95" s="39"/>
      <c r="I95" s="32" t="s">
        <v>34</v>
      </c>
      <c r="J95" s="35" t="str">
        <f>E28</f>
        <v>Michal Jirka</v>
      </c>
      <c r="K95" s="39"/>
      <c r="L95" s="11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0.35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1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11" customFormat="1" ht="29.25" customHeight="1">
      <c r="A97" s="155"/>
      <c r="B97" s="156"/>
      <c r="C97" s="157" t="s">
        <v>207</v>
      </c>
      <c r="D97" s="158" t="s">
        <v>57</v>
      </c>
      <c r="E97" s="158" t="s">
        <v>53</v>
      </c>
      <c r="F97" s="158" t="s">
        <v>54</v>
      </c>
      <c r="G97" s="158" t="s">
        <v>208</v>
      </c>
      <c r="H97" s="158" t="s">
        <v>209</v>
      </c>
      <c r="I97" s="158" t="s">
        <v>210</v>
      </c>
      <c r="J97" s="158" t="s">
        <v>170</v>
      </c>
      <c r="K97" s="159" t="s">
        <v>211</v>
      </c>
      <c r="L97" s="160"/>
      <c r="M97" s="71" t="s">
        <v>19</v>
      </c>
      <c r="N97" s="72" t="s">
        <v>42</v>
      </c>
      <c r="O97" s="72" t="s">
        <v>212</v>
      </c>
      <c r="P97" s="72" t="s">
        <v>213</v>
      </c>
      <c r="Q97" s="72" t="s">
        <v>214</v>
      </c>
      <c r="R97" s="72" t="s">
        <v>215</v>
      </c>
      <c r="S97" s="72" t="s">
        <v>216</v>
      </c>
      <c r="T97" s="73" t="s">
        <v>217</v>
      </c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</row>
    <row r="98" spans="1:65" s="2" customFormat="1" ht="22.9" customHeight="1">
      <c r="A98" s="37"/>
      <c r="B98" s="38"/>
      <c r="C98" s="78" t="s">
        <v>218</v>
      </c>
      <c r="D98" s="39"/>
      <c r="E98" s="39"/>
      <c r="F98" s="39"/>
      <c r="G98" s="39"/>
      <c r="H98" s="39"/>
      <c r="I98" s="39"/>
      <c r="J98" s="161">
        <f>BK98</f>
        <v>0</v>
      </c>
      <c r="K98" s="39"/>
      <c r="L98" s="42"/>
      <c r="M98" s="74"/>
      <c r="N98" s="162"/>
      <c r="O98" s="75"/>
      <c r="P98" s="163">
        <f>P99+P135+P138+P168+P186+P217+P244</f>
        <v>0</v>
      </c>
      <c r="Q98" s="75"/>
      <c r="R98" s="163">
        <f>R99+R135+R138+R168+R186+R217+R244</f>
        <v>0</v>
      </c>
      <c r="S98" s="75"/>
      <c r="T98" s="164">
        <f>T99+T135+T138+T168+T186+T217+T244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71</v>
      </c>
      <c r="AU98" s="20" t="s">
        <v>171</v>
      </c>
      <c r="BK98" s="165">
        <f>BK99+BK135+BK138+BK168+BK186+BK217+BK244</f>
        <v>0</v>
      </c>
    </row>
    <row r="99" spans="1:65" s="12" customFormat="1" ht="25.9" customHeight="1">
      <c r="B99" s="166"/>
      <c r="C99" s="167"/>
      <c r="D99" s="168" t="s">
        <v>71</v>
      </c>
      <c r="E99" s="169" t="s">
        <v>77</v>
      </c>
      <c r="F99" s="169" t="s">
        <v>222</v>
      </c>
      <c r="G99" s="167"/>
      <c r="H99" s="167"/>
      <c r="I99" s="170"/>
      <c r="J99" s="171">
        <f>BK99</f>
        <v>0</v>
      </c>
      <c r="K99" s="167"/>
      <c r="L99" s="172"/>
      <c r="M99" s="173"/>
      <c r="N99" s="174"/>
      <c r="O99" s="174"/>
      <c r="P99" s="175">
        <f>SUM(P100:P134)</f>
        <v>0</v>
      </c>
      <c r="Q99" s="174"/>
      <c r="R99" s="175">
        <f>SUM(R100:R134)</f>
        <v>0</v>
      </c>
      <c r="S99" s="174"/>
      <c r="T99" s="176">
        <f>SUM(T100:T134)</f>
        <v>0</v>
      </c>
      <c r="AR99" s="177" t="s">
        <v>80</v>
      </c>
      <c r="AT99" s="178" t="s">
        <v>71</v>
      </c>
      <c r="AU99" s="178" t="s">
        <v>72</v>
      </c>
      <c r="AY99" s="177" t="s">
        <v>221</v>
      </c>
      <c r="BK99" s="179">
        <f>SUM(BK100:BK134)</f>
        <v>0</v>
      </c>
    </row>
    <row r="100" spans="1:65" s="2" customFormat="1" ht="24.2" customHeight="1">
      <c r="A100" s="37"/>
      <c r="B100" s="38"/>
      <c r="C100" s="182" t="s">
        <v>80</v>
      </c>
      <c r="D100" s="182" t="s">
        <v>223</v>
      </c>
      <c r="E100" s="183" t="s">
        <v>2131</v>
      </c>
      <c r="F100" s="184" t="s">
        <v>2132</v>
      </c>
      <c r="G100" s="185" t="s">
        <v>238</v>
      </c>
      <c r="H100" s="186">
        <v>88</v>
      </c>
      <c r="I100" s="187"/>
      <c r="J100" s="188">
        <f>ROUND(I100*H100,2)</f>
        <v>0</v>
      </c>
      <c r="K100" s="184" t="s">
        <v>632</v>
      </c>
      <c r="L100" s="42"/>
      <c r="M100" s="189" t="s">
        <v>19</v>
      </c>
      <c r="N100" s="190" t="s">
        <v>43</v>
      </c>
      <c r="O100" s="67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3" t="s">
        <v>228</v>
      </c>
      <c r="AT100" s="193" t="s">
        <v>223</v>
      </c>
      <c r="AU100" s="193" t="s">
        <v>80</v>
      </c>
      <c r="AY100" s="20" t="s">
        <v>221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20" t="s">
        <v>80</v>
      </c>
      <c r="BK100" s="194">
        <f>ROUND(I100*H100,2)</f>
        <v>0</v>
      </c>
      <c r="BL100" s="20" t="s">
        <v>228</v>
      </c>
      <c r="BM100" s="193" t="s">
        <v>82</v>
      </c>
    </row>
    <row r="101" spans="1:65" s="2" customFormat="1" ht="19.5">
      <c r="A101" s="37"/>
      <c r="B101" s="38"/>
      <c r="C101" s="39"/>
      <c r="D101" s="195" t="s">
        <v>230</v>
      </c>
      <c r="E101" s="39"/>
      <c r="F101" s="196" t="s">
        <v>2132</v>
      </c>
      <c r="G101" s="39"/>
      <c r="H101" s="39"/>
      <c r="I101" s="197"/>
      <c r="J101" s="39"/>
      <c r="K101" s="39"/>
      <c r="L101" s="42"/>
      <c r="M101" s="198"/>
      <c r="N101" s="199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230</v>
      </c>
      <c r="AU101" s="20" t="s">
        <v>80</v>
      </c>
    </row>
    <row r="102" spans="1:65" s="2" customFormat="1" ht="68.25">
      <c r="A102" s="37"/>
      <c r="B102" s="38"/>
      <c r="C102" s="39"/>
      <c r="D102" s="195" t="s">
        <v>1665</v>
      </c>
      <c r="E102" s="39"/>
      <c r="F102" s="255" t="s">
        <v>2133</v>
      </c>
      <c r="G102" s="39"/>
      <c r="H102" s="39"/>
      <c r="I102" s="197"/>
      <c r="J102" s="39"/>
      <c r="K102" s="39"/>
      <c r="L102" s="42"/>
      <c r="M102" s="198"/>
      <c r="N102" s="199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1665</v>
      </c>
      <c r="AU102" s="20" t="s">
        <v>80</v>
      </c>
    </row>
    <row r="103" spans="1:65" s="2" customFormat="1" ht="24.2" customHeight="1">
      <c r="A103" s="37"/>
      <c r="B103" s="38"/>
      <c r="C103" s="182" t="s">
        <v>82</v>
      </c>
      <c r="D103" s="182" t="s">
        <v>223</v>
      </c>
      <c r="E103" s="183" t="s">
        <v>2139</v>
      </c>
      <c r="F103" s="184" t="s">
        <v>2140</v>
      </c>
      <c r="G103" s="185" t="s">
        <v>238</v>
      </c>
      <c r="H103" s="186">
        <v>26.4</v>
      </c>
      <c r="I103" s="187"/>
      <c r="J103" s="188">
        <f>ROUND(I103*H103,2)</f>
        <v>0</v>
      </c>
      <c r="K103" s="184" t="s">
        <v>632</v>
      </c>
      <c r="L103" s="42"/>
      <c r="M103" s="189" t="s">
        <v>19</v>
      </c>
      <c r="N103" s="190" t="s">
        <v>43</v>
      </c>
      <c r="O103" s="67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3" t="s">
        <v>228</v>
      </c>
      <c r="AT103" s="193" t="s">
        <v>223</v>
      </c>
      <c r="AU103" s="193" t="s">
        <v>80</v>
      </c>
      <c r="AY103" s="20" t="s">
        <v>221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20" t="s">
        <v>80</v>
      </c>
      <c r="BK103" s="194">
        <f>ROUND(I103*H103,2)</f>
        <v>0</v>
      </c>
      <c r="BL103" s="20" t="s">
        <v>228</v>
      </c>
      <c r="BM103" s="193" t="s">
        <v>228</v>
      </c>
    </row>
    <row r="104" spans="1:65" s="2" customFormat="1">
      <c r="A104" s="37"/>
      <c r="B104" s="38"/>
      <c r="C104" s="39"/>
      <c r="D104" s="195" t="s">
        <v>230</v>
      </c>
      <c r="E104" s="39"/>
      <c r="F104" s="196" t="s">
        <v>2140</v>
      </c>
      <c r="G104" s="39"/>
      <c r="H104" s="39"/>
      <c r="I104" s="197"/>
      <c r="J104" s="39"/>
      <c r="K104" s="39"/>
      <c r="L104" s="42"/>
      <c r="M104" s="198"/>
      <c r="N104" s="199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230</v>
      </c>
      <c r="AU104" s="20" t="s">
        <v>80</v>
      </c>
    </row>
    <row r="105" spans="1:65" s="2" customFormat="1" ht="48.75">
      <c r="A105" s="37"/>
      <c r="B105" s="38"/>
      <c r="C105" s="39"/>
      <c r="D105" s="195" t="s">
        <v>1665</v>
      </c>
      <c r="E105" s="39"/>
      <c r="F105" s="255" t="s">
        <v>2141</v>
      </c>
      <c r="G105" s="39"/>
      <c r="H105" s="39"/>
      <c r="I105" s="197"/>
      <c r="J105" s="39"/>
      <c r="K105" s="39"/>
      <c r="L105" s="42"/>
      <c r="M105" s="198"/>
      <c r="N105" s="199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1665</v>
      </c>
      <c r="AU105" s="20" t="s">
        <v>80</v>
      </c>
    </row>
    <row r="106" spans="1:65" s="2" customFormat="1" ht="24.2" customHeight="1">
      <c r="A106" s="37"/>
      <c r="B106" s="38"/>
      <c r="C106" s="182" t="s">
        <v>95</v>
      </c>
      <c r="D106" s="182" t="s">
        <v>223</v>
      </c>
      <c r="E106" s="183" t="s">
        <v>2142</v>
      </c>
      <c r="F106" s="184" t="s">
        <v>2143</v>
      </c>
      <c r="G106" s="185" t="s">
        <v>238</v>
      </c>
      <c r="H106" s="186">
        <v>88</v>
      </c>
      <c r="I106" s="187"/>
      <c r="J106" s="188">
        <f>ROUND(I106*H106,2)</f>
        <v>0</v>
      </c>
      <c r="K106" s="184" t="s">
        <v>632</v>
      </c>
      <c r="L106" s="42"/>
      <c r="M106" s="189" t="s">
        <v>19</v>
      </c>
      <c r="N106" s="190" t="s">
        <v>43</v>
      </c>
      <c r="O106" s="67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3" t="s">
        <v>228</v>
      </c>
      <c r="AT106" s="193" t="s">
        <v>223</v>
      </c>
      <c r="AU106" s="193" t="s">
        <v>80</v>
      </c>
      <c r="AY106" s="20" t="s">
        <v>221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20" t="s">
        <v>80</v>
      </c>
      <c r="BK106" s="194">
        <f>ROUND(I106*H106,2)</f>
        <v>0</v>
      </c>
      <c r="BL106" s="20" t="s">
        <v>228</v>
      </c>
      <c r="BM106" s="193" t="s">
        <v>264</v>
      </c>
    </row>
    <row r="107" spans="1:65" s="2" customFormat="1" ht="19.5">
      <c r="A107" s="37"/>
      <c r="B107" s="38"/>
      <c r="C107" s="39"/>
      <c r="D107" s="195" t="s">
        <v>230</v>
      </c>
      <c r="E107" s="39"/>
      <c r="F107" s="196" t="s">
        <v>2143</v>
      </c>
      <c r="G107" s="39"/>
      <c r="H107" s="39"/>
      <c r="I107" s="197"/>
      <c r="J107" s="39"/>
      <c r="K107" s="39"/>
      <c r="L107" s="42"/>
      <c r="M107" s="198"/>
      <c r="N107" s="199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230</v>
      </c>
      <c r="AU107" s="20" t="s">
        <v>80</v>
      </c>
    </row>
    <row r="108" spans="1:65" s="2" customFormat="1" ht="29.25">
      <c r="A108" s="37"/>
      <c r="B108" s="38"/>
      <c r="C108" s="39"/>
      <c r="D108" s="195" t="s">
        <v>1665</v>
      </c>
      <c r="E108" s="39"/>
      <c r="F108" s="255" t="s">
        <v>2144</v>
      </c>
      <c r="G108" s="39"/>
      <c r="H108" s="39"/>
      <c r="I108" s="197"/>
      <c r="J108" s="39"/>
      <c r="K108" s="39"/>
      <c r="L108" s="42"/>
      <c r="M108" s="198"/>
      <c r="N108" s="199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1665</v>
      </c>
      <c r="AU108" s="20" t="s">
        <v>80</v>
      </c>
    </row>
    <row r="109" spans="1:65" s="2" customFormat="1" ht="24.2" customHeight="1">
      <c r="A109" s="37"/>
      <c r="B109" s="38"/>
      <c r="C109" s="182" t="s">
        <v>228</v>
      </c>
      <c r="D109" s="182" t="s">
        <v>223</v>
      </c>
      <c r="E109" s="183" t="s">
        <v>2145</v>
      </c>
      <c r="F109" s="184" t="s">
        <v>2146</v>
      </c>
      <c r="G109" s="185" t="s">
        <v>238</v>
      </c>
      <c r="H109" s="186">
        <v>132</v>
      </c>
      <c r="I109" s="187"/>
      <c r="J109" s="188">
        <f>ROUND(I109*H109,2)</f>
        <v>0</v>
      </c>
      <c r="K109" s="184" t="s">
        <v>632</v>
      </c>
      <c r="L109" s="42"/>
      <c r="M109" s="189" t="s">
        <v>19</v>
      </c>
      <c r="N109" s="190" t="s">
        <v>43</v>
      </c>
      <c r="O109" s="67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3" t="s">
        <v>228</v>
      </c>
      <c r="AT109" s="193" t="s">
        <v>223</v>
      </c>
      <c r="AU109" s="193" t="s">
        <v>80</v>
      </c>
      <c r="AY109" s="20" t="s">
        <v>221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20" t="s">
        <v>80</v>
      </c>
      <c r="BK109" s="194">
        <f>ROUND(I109*H109,2)</f>
        <v>0</v>
      </c>
      <c r="BL109" s="20" t="s">
        <v>228</v>
      </c>
      <c r="BM109" s="193" t="s">
        <v>279</v>
      </c>
    </row>
    <row r="110" spans="1:65" s="2" customFormat="1" ht="19.5">
      <c r="A110" s="37"/>
      <c r="B110" s="38"/>
      <c r="C110" s="39"/>
      <c r="D110" s="195" t="s">
        <v>230</v>
      </c>
      <c r="E110" s="39"/>
      <c r="F110" s="196" t="s">
        <v>2147</v>
      </c>
      <c r="G110" s="39"/>
      <c r="H110" s="39"/>
      <c r="I110" s="197"/>
      <c r="J110" s="39"/>
      <c r="K110" s="39"/>
      <c r="L110" s="42"/>
      <c r="M110" s="198"/>
      <c r="N110" s="199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230</v>
      </c>
      <c r="AU110" s="20" t="s">
        <v>80</v>
      </c>
    </row>
    <row r="111" spans="1:65" s="2" customFormat="1" ht="29.25">
      <c r="A111" s="37"/>
      <c r="B111" s="38"/>
      <c r="C111" s="39"/>
      <c r="D111" s="195" t="s">
        <v>1665</v>
      </c>
      <c r="E111" s="39"/>
      <c r="F111" s="255" t="s">
        <v>2148</v>
      </c>
      <c r="G111" s="39"/>
      <c r="H111" s="39"/>
      <c r="I111" s="197"/>
      <c r="J111" s="39"/>
      <c r="K111" s="39"/>
      <c r="L111" s="42"/>
      <c r="M111" s="198"/>
      <c r="N111" s="199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1665</v>
      </c>
      <c r="AU111" s="20" t="s">
        <v>80</v>
      </c>
    </row>
    <row r="112" spans="1:65" s="2" customFormat="1" ht="24.2" customHeight="1">
      <c r="A112" s="37"/>
      <c r="B112" s="38"/>
      <c r="C112" s="182" t="s">
        <v>257</v>
      </c>
      <c r="D112" s="182" t="s">
        <v>223</v>
      </c>
      <c r="E112" s="183" t="s">
        <v>2149</v>
      </c>
      <c r="F112" s="184" t="s">
        <v>2150</v>
      </c>
      <c r="G112" s="185" t="s">
        <v>238</v>
      </c>
      <c r="H112" s="186">
        <v>22</v>
      </c>
      <c r="I112" s="187"/>
      <c r="J112" s="188">
        <f>ROUND(I112*H112,2)</f>
        <v>0</v>
      </c>
      <c r="K112" s="184" t="s">
        <v>632</v>
      </c>
      <c r="L112" s="42"/>
      <c r="M112" s="189" t="s">
        <v>19</v>
      </c>
      <c r="N112" s="190" t="s">
        <v>43</v>
      </c>
      <c r="O112" s="67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3" t="s">
        <v>228</v>
      </c>
      <c r="AT112" s="193" t="s">
        <v>223</v>
      </c>
      <c r="AU112" s="193" t="s">
        <v>80</v>
      </c>
      <c r="AY112" s="20" t="s">
        <v>221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20" t="s">
        <v>80</v>
      </c>
      <c r="BK112" s="194">
        <f>ROUND(I112*H112,2)</f>
        <v>0</v>
      </c>
      <c r="BL112" s="20" t="s">
        <v>228</v>
      </c>
      <c r="BM112" s="193" t="s">
        <v>294</v>
      </c>
    </row>
    <row r="113" spans="1:65" s="2" customFormat="1" ht="19.5">
      <c r="A113" s="37"/>
      <c r="B113" s="38"/>
      <c r="C113" s="39"/>
      <c r="D113" s="195" t="s">
        <v>230</v>
      </c>
      <c r="E113" s="39"/>
      <c r="F113" s="196" t="s">
        <v>2151</v>
      </c>
      <c r="G113" s="39"/>
      <c r="H113" s="39"/>
      <c r="I113" s="197"/>
      <c r="J113" s="39"/>
      <c r="K113" s="39"/>
      <c r="L113" s="42"/>
      <c r="M113" s="198"/>
      <c r="N113" s="199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230</v>
      </c>
      <c r="AU113" s="20" t="s">
        <v>80</v>
      </c>
    </row>
    <row r="114" spans="1:65" s="2" customFormat="1" ht="29.25">
      <c r="A114" s="37"/>
      <c r="B114" s="38"/>
      <c r="C114" s="39"/>
      <c r="D114" s="195" t="s">
        <v>1665</v>
      </c>
      <c r="E114" s="39"/>
      <c r="F114" s="255" t="s">
        <v>2148</v>
      </c>
      <c r="G114" s="39"/>
      <c r="H114" s="39"/>
      <c r="I114" s="197"/>
      <c r="J114" s="39"/>
      <c r="K114" s="39"/>
      <c r="L114" s="42"/>
      <c r="M114" s="198"/>
      <c r="N114" s="199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1665</v>
      </c>
      <c r="AU114" s="20" t="s">
        <v>80</v>
      </c>
    </row>
    <row r="115" spans="1:65" s="2" customFormat="1" ht="33" customHeight="1">
      <c r="A115" s="37"/>
      <c r="B115" s="38"/>
      <c r="C115" s="182" t="s">
        <v>264</v>
      </c>
      <c r="D115" s="182" t="s">
        <v>223</v>
      </c>
      <c r="E115" s="183" t="s">
        <v>2152</v>
      </c>
      <c r="F115" s="184" t="s">
        <v>2153</v>
      </c>
      <c r="G115" s="185" t="s">
        <v>238</v>
      </c>
      <c r="H115" s="186">
        <v>22</v>
      </c>
      <c r="I115" s="187"/>
      <c r="J115" s="188">
        <f>ROUND(I115*H115,2)</f>
        <v>0</v>
      </c>
      <c r="K115" s="184" t="s">
        <v>632</v>
      </c>
      <c r="L115" s="42"/>
      <c r="M115" s="189" t="s">
        <v>19</v>
      </c>
      <c r="N115" s="190" t="s">
        <v>43</v>
      </c>
      <c r="O115" s="67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3" t="s">
        <v>228</v>
      </c>
      <c r="AT115" s="193" t="s">
        <v>223</v>
      </c>
      <c r="AU115" s="193" t="s">
        <v>80</v>
      </c>
      <c r="AY115" s="20" t="s">
        <v>221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20" t="s">
        <v>80</v>
      </c>
      <c r="BK115" s="194">
        <f>ROUND(I115*H115,2)</f>
        <v>0</v>
      </c>
      <c r="BL115" s="20" t="s">
        <v>228</v>
      </c>
      <c r="BM115" s="193" t="s">
        <v>8</v>
      </c>
    </row>
    <row r="116" spans="1:65" s="2" customFormat="1" ht="19.5">
      <c r="A116" s="37"/>
      <c r="B116" s="38"/>
      <c r="C116" s="39"/>
      <c r="D116" s="195" t="s">
        <v>230</v>
      </c>
      <c r="E116" s="39"/>
      <c r="F116" s="196" t="s">
        <v>2154</v>
      </c>
      <c r="G116" s="39"/>
      <c r="H116" s="39"/>
      <c r="I116" s="197"/>
      <c r="J116" s="39"/>
      <c r="K116" s="39"/>
      <c r="L116" s="42"/>
      <c r="M116" s="198"/>
      <c r="N116" s="199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230</v>
      </c>
      <c r="AU116" s="20" t="s">
        <v>80</v>
      </c>
    </row>
    <row r="117" spans="1:65" s="2" customFormat="1" ht="33" customHeight="1">
      <c r="A117" s="37"/>
      <c r="B117" s="38"/>
      <c r="C117" s="182" t="s">
        <v>272</v>
      </c>
      <c r="D117" s="182" t="s">
        <v>223</v>
      </c>
      <c r="E117" s="183" t="s">
        <v>2155</v>
      </c>
      <c r="F117" s="184" t="s">
        <v>2156</v>
      </c>
      <c r="G117" s="185" t="s">
        <v>238</v>
      </c>
      <c r="H117" s="186">
        <v>22</v>
      </c>
      <c r="I117" s="187"/>
      <c r="J117" s="188">
        <f>ROUND(I117*H117,2)</f>
        <v>0</v>
      </c>
      <c r="K117" s="184" t="s">
        <v>632</v>
      </c>
      <c r="L117" s="42"/>
      <c r="M117" s="189" t="s">
        <v>19</v>
      </c>
      <c r="N117" s="190" t="s">
        <v>43</v>
      </c>
      <c r="O117" s="67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3" t="s">
        <v>228</v>
      </c>
      <c r="AT117" s="193" t="s">
        <v>223</v>
      </c>
      <c r="AU117" s="193" t="s">
        <v>80</v>
      </c>
      <c r="AY117" s="20" t="s">
        <v>221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20" t="s">
        <v>80</v>
      </c>
      <c r="BK117" s="194">
        <f>ROUND(I117*H117,2)</f>
        <v>0</v>
      </c>
      <c r="BL117" s="20" t="s">
        <v>228</v>
      </c>
      <c r="BM117" s="193" t="s">
        <v>323</v>
      </c>
    </row>
    <row r="118" spans="1:65" s="2" customFormat="1" ht="19.5">
      <c r="A118" s="37"/>
      <c r="B118" s="38"/>
      <c r="C118" s="39"/>
      <c r="D118" s="195" t="s">
        <v>230</v>
      </c>
      <c r="E118" s="39"/>
      <c r="F118" s="196" t="s">
        <v>2156</v>
      </c>
      <c r="G118" s="39"/>
      <c r="H118" s="39"/>
      <c r="I118" s="197"/>
      <c r="J118" s="39"/>
      <c r="K118" s="39"/>
      <c r="L118" s="42"/>
      <c r="M118" s="198"/>
      <c r="N118" s="199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230</v>
      </c>
      <c r="AU118" s="20" t="s">
        <v>80</v>
      </c>
    </row>
    <row r="119" spans="1:65" s="2" customFormat="1" ht="24.2" customHeight="1">
      <c r="A119" s="37"/>
      <c r="B119" s="38"/>
      <c r="C119" s="182" t="s">
        <v>279</v>
      </c>
      <c r="D119" s="182" t="s">
        <v>223</v>
      </c>
      <c r="E119" s="183" t="s">
        <v>2157</v>
      </c>
      <c r="F119" s="184" t="s">
        <v>2158</v>
      </c>
      <c r="G119" s="185" t="s">
        <v>238</v>
      </c>
      <c r="H119" s="186">
        <v>44</v>
      </c>
      <c r="I119" s="187"/>
      <c r="J119" s="188">
        <f>ROUND(I119*H119,2)</f>
        <v>0</v>
      </c>
      <c r="K119" s="184" t="s">
        <v>632</v>
      </c>
      <c r="L119" s="42"/>
      <c r="M119" s="189" t="s">
        <v>19</v>
      </c>
      <c r="N119" s="190" t="s">
        <v>43</v>
      </c>
      <c r="O119" s="67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3" t="s">
        <v>228</v>
      </c>
      <c r="AT119" s="193" t="s">
        <v>223</v>
      </c>
      <c r="AU119" s="193" t="s">
        <v>80</v>
      </c>
      <c r="AY119" s="20" t="s">
        <v>221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20" t="s">
        <v>80</v>
      </c>
      <c r="BK119" s="194">
        <f>ROUND(I119*H119,2)</f>
        <v>0</v>
      </c>
      <c r="BL119" s="20" t="s">
        <v>228</v>
      </c>
      <c r="BM119" s="193" t="s">
        <v>341</v>
      </c>
    </row>
    <row r="120" spans="1:65" s="2" customFormat="1" ht="19.5">
      <c r="A120" s="37"/>
      <c r="B120" s="38"/>
      <c r="C120" s="39"/>
      <c r="D120" s="195" t="s">
        <v>230</v>
      </c>
      <c r="E120" s="39"/>
      <c r="F120" s="196" t="s">
        <v>2158</v>
      </c>
      <c r="G120" s="39"/>
      <c r="H120" s="39"/>
      <c r="I120" s="197"/>
      <c r="J120" s="39"/>
      <c r="K120" s="39"/>
      <c r="L120" s="42"/>
      <c r="M120" s="198"/>
      <c r="N120" s="199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230</v>
      </c>
      <c r="AU120" s="20" t="s">
        <v>80</v>
      </c>
    </row>
    <row r="121" spans="1:65" s="2" customFormat="1" ht="24.2" customHeight="1">
      <c r="A121" s="37"/>
      <c r="B121" s="38"/>
      <c r="C121" s="182" t="s">
        <v>286</v>
      </c>
      <c r="D121" s="182" t="s">
        <v>223</v>
      </c>
      <c r="E121" s="183" t="s">
        <v>2159</v>
      </c>
      <c r="F121" s="184" t="s">
        <v>2160</v>
      </c>
      <c r="G121" s="185" t="s">
        <v>238</v>
      </c>
      <c r="H121" s="186">
        <v>7.33</v>
      </c>
      <c r="I121" s="187"/>
      <c r="J121" s="188">
        <f>ROUND(I121*H121,2)</f>
        <v>0</v>
      </c>
      <c r="K121" s="184" t="s">
        <v>632</v>
      </c>
      <c r="L121" s="42"/>
      <c r="M121" s="189" t="s">
        <v>19</v>
      </c>
      <c r="N121" s="190" t="s">
        <v>43</v>
      </c>
      <c r="O121" s="67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3" t="s">
        <v>228</v>
      </c>
      <c r="AT121" s="193" t="s">
        <v>223</v>
      </c>
      <c r="AU121" s="193" t="s">
        <v>80</v>
      </c>
      <c r="AY121" s="20" t="s">
        <v>221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20" t="s">
        <v>80</v>
      </c>
      <c r="BK121" s="194">
        <f>ROUND(I121*H121,2)</f>
        <v>0</v>
      </c>
      <c r="BL121" s="20" t="s">
        <v>228</v>
      </c>
      <c r="BM121" s="193" t="s">
        <v>355</v>
      </c>
    </row>
    <row r="122" spans="1:65" s="2" customFormat="1">
      <c r="A122" s="37"/>
      <c r="B122" s="38"/>
      <c r="C122" s="39"/>
      <c r="D122" s="195" t="s">
        <v>230</v>
      </c>
      <c r="E122" s="39"/>
      <c r="F122" s="196" t="s">
        <v>2160</v>
      </c>
      <c r="G122" s="39"/>
      <c r="H122" s="39"/>
      <c r="I122" s="197"/>
      <c r="J122" s="39"/>
      <c r="K122" s="39"/>
      <c r="L122" s="42"/>
      <c r="M122" s="198"/>
      <c r="N122" s="199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230</v>
      </c>
      <c r="AU122" s="20" t="s">
        <v>80</v>
      </c>
    </row>
    <row r="123" spans="1:65" s="2" customFormat="1" ht="29.25">
      <c r="A123" s="37"/>
      <c r="B123" s="38"/>
      <c r="C123" s="39"/>
      <c r="D123" s="195" t="s">
        <v>1665</v>
      </c>
      <c r="E123" s="39"/>
      <c r="F123" s="255" t="s">
        <v>2161</v>
      </c>
      <c r="G123" s="39"/>
      <c r="H123" s="39"/>
      <c r="I123" s="197"/>
      <c r="J123" s="39"/>
      <c r="K123" s="39"/>
      <c r="L123" s="42"/>
      <c r="M123" s="198"/>
      <c r="N123" s="199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1665</v>
      </c>
      <c r="AU123" s="20" t="s">
        <v>80</v>
      </c>
    </row>
    <row r="124" spans="1:65" s="2" customFormat="1" ht="24.2" customHeight="1">
      <c r="A124" s="37"/>
      <c r="B124" s="38"/>
      <c r="C124" s="182" t="s">
        <v>294</v>
      </c>
      <c r="D124" s="182" t="s">
        <v>223</v>
      </c>
      <c r="E124" s="183" t="s">
        <v>2162</v>
      </c>
      <c r="F124" s="184" t="s">
        <v>2163</v>
      </c>
      <c r="G124" s="185" t="s">
        <v>238</v>
      </c>
      <c r="H124" s="186">
        <v>14.67</v>
      </c>
      <c r="I124" s="187"/>
      <c r="J124" s="188">
        <f>ROUND(I124*H124,2)</f>
        <v>0</v>
      </c>
      <c r="K124" s="184" t="s">
        <v>632</v>
      </c>
      <c r="L124" s="42"/>
      <c r="M124" s="189" t="s">
        <v>19</v>
      </c>
      <c r="N124" s="190" t="s">
        <v>43</v>
      </c>
      <c r="O124" s="67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3" t="s">
        <v>228</v>
      </c>
      <c r="AT124" s="193" t="s">
        <v>223</v>
      </c>
      <c r="AU124" s="193" t="s">
        <v>80</v>
      </c>
      <c r="AY124" s="20" t="s">
        <v>221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20" t="s">
        <v>80</v>
      </c>
      <c r="BK124" s="194">
        <f>ROUND(I124*H124,2)</f>
        <v>0</v>
      </c>
      <c r="BL124" s="20" t="s">
        <v>228</v>
      </c>
      <c r="BM124" s="193" t="s">
        <v>370</v>
      </c>
    </row>
    <row r="125" spans="1:65" s="2" customFormat="1" ht="19.5">
      <c r="A125" s="37"/>
      <c r="B125" s="38"/>
      <c r="C125" s="39"/>
      <c r="D125" s="195" t="s">
        <v>230</v>
      </c>
      <c r="E125" s="39"/>
      <c r="F125" s="196" t="s">
        <v>2163</v>
      </c>
      <c r="G125" s="39"/>
      <c r="H125" s="39"/>
      <c r="I125" s="197"/>
      <c r="J125" s="39"/>
      <c r="K125" s="39"/>
      <c r="L125" s="42"/>
      <c r="M125" s="198"/>
      <c r="N125" s="199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230</v>
      </c>
      <c r="AU125" s="20" t="s">
        <v>80</v>
      </c>
    </row>
    <row r="126" spans="1:65" s="2" customFormat="1" ht="48.75">
      <c r="A126" s="37"/>
      <c r="B126" s="38"/>
      <c r="C126" s="39"/>
      <c r="D126" s="195" t="s">
        <v>1665</v>
      </c>
      <c r="E126" s="39"/>
      <c r="F126" s="255" t="s">
        <v>2164</v>
      </c>
      <c r="G126" s="39"/>
      <c r="H126" s="39"/>
      <c r="I126" s="197"/>
      <c r="J126" s="39"/>
      <c r="K126" s="39"/>
      <c r="L126" s="42"/>
      <c r="M126" s="198"/>
      <c r="N126" s="199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1665</v>
      </c>
      <c r="AU126" s="20" t="s">
        <v>80</v>
      </c>
    </row>
    <row r="127" spans="1:65" s="2" customFormat="1" ht="16.5" customHeight="1">
      <c r="A127" s="37"/>
      <c r="B127" s="38"/>
      <c r="C127" s="182" t="s">
        <v>302</v>
      </c>
      <c r="D127" s="182" t="s">
        <v>223</v>
      </c>
      <c r="E127" s="183" t="s">
        <v>2165</v>
      </c>
      <c r="F127" s="184" t="s">
        <v>2166</v>
      </c>
      <c r="G127" s="185" t="s">
        <v>267</v>
      </c>
      <c r="H127" s="186">
        <v>44</v>
      </c>
      <c r="I127" s="187"/>
      <c r="J127" s="188">
        <f>ROUND(I127*H127,2)</f>
        <v>0</v>
      </c>
      <c r="K127" s="184" t="s">
        <v>632</v>
      </c>
      <c r="L127" s="42"/>
      <c r="M127" s="189" t="s">
        <v>19</v>
      </c>
      <c r="N127" s="190" t="s">
        <v>43</v>
      </c>
      <c r="O127" s="6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3" t="s">
        <v>228</v>
      </c>
      <c r="AT127" s="193" t="s">
        <v>223</v>
      </c>
      <c r="AU127" s="193" t="s">
        <v>80</v>
      </c>
      <c r="AY127" s="20" t="s">
        <v>221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20" t="s">
        <v>80</v>
      </c>
      <c r="BK127" s="194">
        <f>ROUND(I127*H127,2)</f>
        <v>0</v>
      </c>
      <c r="BL127" s="20" t="s">
        <v>228</v>
      </c>
      <c r="BM127" s="193" t="s">
        <v>381</v>
      </c>
    </row>
    <row r="128" spans="1:65" s="2" customFormat="1">
      <c r="A128" s="37"/>
      <c r="B128" s="38"/>
      <c r="C128" s="39"/>
      <c r="D128" s="195" t="s">
        <v>230</v>
      </c>
      <c r="E128" s="39"/>
      <c r="F128" s="196" t="s">
        <v>2166</v>
      </c>
      <c r="G128" s="39"/>
      <c r="H128" s="39"/>
      <c r="I128" s="197"/>
      <c r="J128" s="39"/>
      <c r="K128" s="39"/>
      <c r="L128" s="42"/>
      <c r="M128" s="198"/>
      <c r="N128" s="199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230</v>
      </c>
      <c r="AU128" s="20" t="s">
        <v>80</v>
      </c>
    </row>
    <row r="129" spans="1:65" s="2" customFormat="1" ht="24.2" customHeight="1">
      <c r="A129" s="37"/>
      <c r="B129" s="38"/>
      <c r="C129" s="182" t="s">
        <v>8</v>
      </c>
      <c r="D129" s="182" t="s">
        <v>223</v>
      </c>
      <c r="E129" s="183" t="s">
        <v>2167</v>
      </c>
      <c r="F129" s="184" t="s">
        <v>2168</v>
      </c>
      <c r="G129" s="185" t="s">
        <v>238</v>
      </c>
      <c r="H129" s="186">
        <v>66</v>
      </c>
      <c r="I129" s="187"/>
      <c r="J129" s="188">
        <f>ROUND(I129*H129,2)</f>
        <v>0</v>
      </c>
      <c r="K129" s="184" t="s">
        <v>632</v>
      </c>
      <c r="L129" s="42"/>
      <c r="M129" s="189" t="s">
        <v>19</v>
      </c>
      <c r="N129" s="190" t="s">
        <v>43</v>
      </c>
      <c r="O129" s="67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3" t="s">
        <v>228</v>
      </c>
      <c r="AT129" s="193" t="s">
        <v>223</v>
      </c>
      <c r="AU129" s="193" t="s">
        <v>80</v>
      </c>
      <c r="AY129" s="20" t="s">
        <v>221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20" t="s">
        <v>80</v>
      </c>
      <c r="BK129" s="194">
        <f>ROUND(I129*H129,2)</f>
        <v>0</v>
      </c>
      <c r="BL129" s="20" t="s">
        <v>228</v>
      </c>
      <c r="BM129" s="193" t="s">
        <v>396</v>
      </c>
    </row>
    <row r="130" spans="1:65" s="2" customFormat="1" ht="19.5">
      <c r="A130" s="37"/>
      <c r="B130" s="38"/>
      <c r="C130" s="39"/>
      <c r="D130" s="195" t="s">
        <v>230</v>
      </c>
      <c r="E130" s="39"/>
      <c r="F130" s="196" t="s">
        <v>2168</v>
      </c>
      <c r="G130" s="39"/>
      <c r="H130" s="39"/>
      <c r="I130" s="197"/>
      <c r="J130" s="39"/>
      <c r="K130" s="39"/>
      <c r="L130" s="42"/>
      <c r="M130" s="198"/>
      <c r="N130" s="199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230</v>
      </c>
      <c r="AU130" s="20" t="s">
        <v>80</v>
      </c>
    </row>
    <row r="131" spans="1:65" s="2" customFormat="1" ht="19.5">
      <c r="A131" s="37"/>
      <c r="B131" s="38"/>
      <c r="C131" s="39"/>
      <c r="D131" s="195" t="s">
        <v>1665</v>
      </c>
      <c r="E131" s="39"/>
      <c r="F131" s="255" t="s">
        <v>2169</v>
      </c>
      <c r="G131" s="39"/>
      <c r="H131" s="39"/>
      <c r="I131" s="197"/>
      <c r="J131" s="39"/>
      <c r="K131" s="39"/>
      <c r="L131" s="42"/>
      <c r="M131" s="198"/>
      <c r="N131" s="199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1665</v>
      </c>
      <c r="AU131" s="20" t="s">
        <v>80</v>
      </c>
    </row>
    <row r="132" spans="1:65" s="2" customFormat="1" ht="24.2" customHeight="1">
      <c r="A132" s="37"/>
      <c r="B132" s="38"/>
      <c r="C132" s="182" t="s">
        <v>316</v>
      </c>
      <c r="D132" s="182" t="s">
        <v>223</v>
      </c>
      <c r="E132" s="183" t="s">
        <v>2170</v>
      </c>
      <c r="F132" s="184" t="s">
        <v>2171</v>
      </c>
      <c r="G132" s="185" t="s">
        <v>267</v>
      </c>
      <c r="H132" s="186">
        <v>44</v>
      </c>
      <c r="I132" s="187"/>
      <c r="J132" s="188">
        <f>ROUND(I132*H132,2)</f>
        <v>0</v>
      </c>
      <c r="K132" s="184" t="s">
        <v>632</v>
      </c>
      <c r="L132" s="42"/>
      <c r="M132" s="189" t="s">
        <v>19</v>
      </c>
      <c r="N132" s="190" t="s">
        <v>43</v>
      </c>
      <c r="O132" s="6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3" t="s">
        <v>228</v>
      </c>
      <c r="AT132" s="193" t="s">
        <v>223</v>
      </c>
      <c r="AU132" s="193" t="s">
        <v>80</v>
      </c>
      <c r="AY132" s="20" t="s">
        <v>221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20" t="s">
        <v>80</v>
      </c>
      <c r="BK132" s="194">
        <f>ROUND(I132*H132,2)</f>
        <v>0</v>
      </c>
      <c r="BL132" s="20" t="s">
        <v>228</v>
      </c>
      <c r="BM132" s="193" t="s">
        <v>431</v>
      </c>
    </row>
    <row r="133" spans="1:65" s="2" customFormat="1" ht="19.5">
      <c r="A133" s="37"/>
      <c r="B133" s="38"/>
      <c r="C133" s="39"/>
      <c r="D133" s="195" t="s">
        <v>230</v>
      </c>
      <c r="E133" s="39"/>
      <c r="F133" s="196" t="s">
        <v>2171</v>
      </c>
      <c r="G133" s="39"/>
      <c r="H133" s="39"/>
      <c r="I133" s="197"/>
      <c r="J133" s="39"/>
      <c r="K133" s="39"/>
      <c r="L133" s="42"/>
      <c r="M133" s="198"/>
      <c r="N133" s="199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230</v>
      </c>
      <c r="AU133" s="20" t="s">
        <v>80</v>
      </c>
    </row>
    <row r="134" spans="1:65" s="2" customFormat="1" ht="68.25">
      <c r="A134" s="37"/>
      <c r="B134" s="38"/>
      <c r="C134" s="39"/>
      <c r="D134" s="195" t="s">
        <v>1665</v>
      </c>
      <c r="E134" s="39"/>
      <c r="F134" s="255" t="s">
        <v>2440</v>
      </c>
      <c r="G134" s="39"/>
      <c r="H134" s="39"/>
      <c r="I134" s="197"/>
      <c r="J134" s="39"/>
      <c r="K134" s="39"/>
      <c r="L134" s="42"/>
      <c r="M134" s="198"/>
      <c r="N134" s="199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1665</v>
      </c>
      <c r="AU134" s="20" t="s">
        <v>80</v>
      </c>
    </row>
    <row r="135" spans="1:65" s="12" customFormat="1" ht="25.9" customHeight="1">
      <c r="B135" s="166"/>
      <c r="C135" s="167"/>
      <c r="D135" s="168" t="s">
        <v>71</v>
      </c>
      <c r="E135" s="169" t="s">
        <v>83</v>
      </c>
      <c r="F135" s="169" t="s">
        <v>2173</v>
      </c>
      <c r="G135" s="167"/>
      <c r="H135" s="167"/>
      <c r="I135" s="170"/>
      <c r="J135" s="171">
        <f>BK135</f>
        <v>0</v>
      </c>
      <c r="K135" s="167"/>
      <c r="L135" s="172"/>
      <c r="M135" s="173"/>
      <c r="N135" s="174"/>
      <c r="O135" s="174"/>
      <c r="P135" s="175">
        <f>SUM(P136:P137)</f>
        <v>0</v>
      </c>
      <c r="Q135" s="174"/>
      <c r="R135" s="175">
        <f>SUM(R136:R137)</f>
        <v>0</v>
      </c>
      <c r="S135" s="174"/>
      <c r="T135" s="176">
        <f>SUM(T136:T137)</f>
        <v>0</v>
      </c>
      <c r="AR135" s="177" t="s">
        <v>80</v>
      </c>
      <c r="AT135" s="178" t="s">
        <v>71</v>
      </c>
      <c r="AU135" s="178" t="s">
        <v>72</v>
      </c>
      <c r="AY135" s="177" t="s">
        <v>221</v>
      </c>
      <c r="BK135" s="179">
        <f>SUM(BK136:BK137)</f>
        <v>0</v>
      </c>
    </row>
    <row r="136" spans="1:65" s="2" customFormat="1" ht="16.5" customHeight="1">
      <c r="A136" s="37"/>
      <c r="B136" s="38"/>
      <c r="C136" s="182" t="s">
        <v>323</v>
      </c>
      <c r="D136" s="182" t="s">
        <v>223</v>
      </c>
      <c r="E136" s="183" t="s">
        <v>2441</v>
      </c>
      <c r="F136" s="184" t="s">
        <v>2442</v>
      </c>
      <c r="G136" s="185" t="s">
        <v>336</v>
      </c>
      <c r="H136" s="186">
        <v>1</v>
      </c>
      <c r="I136" s="187"/>
      <c r="J136" s="188">
        <f>ROUND(I136*H136,2)</f>
        <v>0</v>
      </c>
      <c r="K136" s="184" t="s">
        <v>632</v>
      </c>
      <c r="L136" s="42"/>
      <c r="M136" s="189" t="s">
        <v>19</v>
      </c>
      <c r="N136" s="190" t="s">
        <v>43</v>
      </c>
      <c r="O136" s="6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3" t="s">
        <v>228</v>
      </c>
      <c r="AT136" s="193" t="s">
        <v>223</v>
      </c>
      <c r="AU136" s="193" t="s">
        <v>80</v>
      </c>
      <c r="AY136" s="20" t="s">
        <v>221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20" t="s">
        <v>80</v>
      </c>
      <c r="BK136" s="194">
        <f>ROUND(I136*H136,2)</f>
        <v>0</v>
      </c>
      <c r="BL136" s="20" t="s">
        <v>228</v>
      </c>
      <c r="BM136" s="193" t="s">
        <v>461</v>
      </c>
    </row>
    <row r="137" spans="1:65" s="2" customFormat="1">
      <c r="A137" s="37"/>
      <c r="B137" s="38"/>
      <c r="C137" s="39"/>
      <c r="D137" s="195" t="s">
        <v>230</v>
      </c>
      <c r="E137" s="39"/>
      <c r="F137" s="196" t="s">
        <v>2442</v>
      </c>
      <c r="G137" s="39"/>
      <c r="H137" s="39"/>
      <c r="I137" s="197"/>
      <c r="J137" s="39"/>
      <c r="K137" s="39"/>
      <c r="L137" s="42"/>
      <c r="M137" s="198"/>
      <c r="N137" s="199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230</v>
      </c>
      <c r="AU137" s="20" t="s">
        <v>80</v>
      </c>
    </row>
    <row r="138" spans="1:65" s="12" customFormat="1" ht="25.9" customHeight="1">
      <c r="B138" s="166"/>
      <c r="C138" s="167"/>
      <c r="D138" s="168" t="s">
        <v>71</v>
      </c>
      <c r="E138" s="169" t="s">
        <v>2190</v>
      </c>
      <c r="F138" s="169" t="s">
        <v>101</v>
      </c>
      <c r="G138" s="167"/>
      <c r="H138" s="167"/>
      <c r="I138" s="170"/>
      <c r="J138" s="171">
        <f>BK138</f>
        <v>0</v>
      </c>
      <c r="K138" s="167"/>
      <c r="L138" s="172"/>
      <c r="M138" s="173"/>
      <c r="N138" s="174"/>
      <c r="O138" s="174"/>
      <c r="P138" s="175">
        <f>SUM(P139:P167)</f>
        <v>0</v>
      </c>
      <c r="Q138" s="174"/>
      <c r="R138" s="175">
        <f>SUM(R139:R167)</f>
        <v>0</v>
      </c>
      <c r="S138" s="174"/>
      <c r="T138" s="176">
        <f>SUM(T139:T167)</f>
        <v>0</v>
      </c>
      <c r="AR138" s="177" t="s">
        <v>80</v>
      </c>
      <c r="AT138" s="178" t="s">
        <v>71</v>
      </c>
      <c r="AU138" s="178" t="s">
        <v>72</v>
      </c>
      <c r="AY138" s="177" t="s">
        <v>221</v>
      </c>
      <c r="BK138" s="179">
        <f>SUM(BK139:BK167)</f>
        <v>0</v>
      </c>
    </row>
    <row r="139" spans="1:65" s="2" customFormat="1" ht="37.9" customHeight="1">
      <c r="A139" s="37"/>
      <c r="B139" s="38"/>
      <c r="C139" s="182" t="s">
        <v>333</v>
      </c>
      <c r="D139" s="182" t="s">
        <v>223</v>
      </c>
      <c r="E139" s="183" t="s">
        <v>2443</v>
      </c>
      <c r="F139" s="184" t="s">
        <v>2444</v>
      </c>
      <c r="G139" s="185" t="s">
        <v>305</v>
      </c>
      <c r="H139" s="186">
        <v>60</v>
      </c>
      <c r="I139" s="187"/>
      <c r="J139" s="188">
        <f>ROUND(I139*H139,2)</f>
        <v>0</v>
      </c>
      <c r="K139" s="184" t="s">
        <v>632</v>
      </c>
      <c r="L139" s="42"/>
      <c r="M139" s="189" t="s">
        <v>19</v>
      </c>
      <c r="N139" s="190" t="s">
        <v>43</v>
      </c>
      <c r="O139" s="6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3" t="s">
        <v>228</v>
      </c>
      <c r="AT139" s="193" t="s">
        <v>223</v>
      </c>
      <c r="AU139" s="193" t="s">
        <v>80</v>
      </c>
      <c r="AY139" s="20" t="s">
        <v>221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20" t="s">
        <v>80</v>
      </c>
      <c r="BK139" s="194">
        <f>ROUND(I139*H139,2)</f>
        <v>0</v>
      </c>
      <c r="BL139" s="20" t="s">
        <v>228</v>
      </c>
      <c r="BM139" s="193" t="s">
        <v>473</v>
      </c>
    </row>
    <row r="140" spans="1:65" s="2" customFormat="1" ht="19.5">
      <c r="A140" s="37"/>
      <c r="B140" s="38"/>
      <c r="C140" s="39"/>
      <c r="D140" s="195" t="s">
        <v>230</v>
      </c>
      <c r="E140" s="39"/>
      <c r="F140" s="196" t="s">
        <v>2444</v>
      </c>
      <c r="G140" s="39"/>
      <c r="H140" s="39"/>
      <c r="I140" s="197"/>
      <c r="J140" s="39"/>
      <c r="K140" s="39"/>
      <c r="L140" s="42"/>
      <c r="M140" s="198"/>
      <c r="N140" s="199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230</v>
      </c>
      <c r="AU140" s="20" t="s">
        <v>80</v>
      </c>
    </row>
    <row r="141" spans="1:65" s="2" customFormat="1" ht="58.5">
      <c r="A141" s="37"/>
      <c r="B141" s="38"/>
      <c r="C141" s="39"/>
      <c r="D141" s="195" t="s">
        <v>1665</v>
      </c>
      <c r="E141" s="39"/>
      <c r="F141" s="255" t="s">
        <v>2445</v>
      </c>
      <c r="G141" s="39"/>
      <c r="H141" s="39"/>
      <c r="I141" s="197"/>
      <c r="J141" s="39"/>
      <c r="K141" s="39"/>
      <c r="L141" s="42"/>
      <c r="M141" s="198"/>
      <c r="N141" s="199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1665</v>
      </c>
      <c r="AU141" s="20" t="s">
        <v>80</v>
      </c>
    </row>
    <row r="142" spans="1:65" s="2" customFormat="1" ht="33" customHeight="1">
      <c r="A142" s="37"/>
      <c r="B142" s="38"/>
      <c r="C142" s="182" t="s">
        <v>341</v>
      </c>
      <c r="D142" s="182" t="s">
        <v>223</v>
      </c>
      <c r="E142" s="183" t="s">
        <v>2446</v>
      </c>
      <c r="F142" s="184" t="s">
        <v>2447</v>
      </c>
      <c r="G142" s="185" t="s">
        <v>305</v>
      </c>
      <c r="H142" s="186">
        <v>55</v>
      </c>
      <c r="I142" s="187"/>
      <c r="J142" s="188">
        <f>ROUND(I142*H142,2)</f>
        <v>0</v>
      </c>
      <c r="K142" s="184" t="s">
        <v>632</v>
      </c>
      <c r="L142" s="42"/>
      <c r="M142" s="189" t="s">
        <v>19</v>
      </c>
      <c r="N142" s="190" t="s">
        <v>43</v>
      </c>
      <c r="O142" s="6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3" t="s">
        <v>228</v>
      </c>
      <c r="AT142" s="193" t="s">
        <v>223</v>
      </c>
      <c r="AU142" s="193" t="s">
        <v>80</v>
      </c>
      <c r="AY142" s="20" t="s">
        <v>221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20" t="s">
        <v>80</v>
      </c>
      <c r="BK142" s="194">
        <f>ROUND(I142*H142,2)</f>
        <v>0</v>
      </c>
      <c r="BL142" s="20" t="s">
        <v>228</v>
      </c>
      <c r="BM142" s="193" t="s">
        <v>484</v>
      </c>
    </row>
    <row r="143" spans="1:65" s="2" customFormat="1" ht="19.5">
      <c r="A143" s="37"/>
      <c r="B143" s="38"/>
      <c r="C143" s="39"/>
      <c r="D143" s="195" t="s">
        <v>230</v>
      </c>
      <c r="E143" s="39"/>
      <c r="F143" s="196" t="s">
        <v>2447</v>
      </c>
      <c r="G143" s="39"/>
      <c r="H143" s="39"/>
      <c r="I143" s="197"/>
      <c r="J143" s="39"/>
      <c r="K143" s="39"/>
      <c r="L143" s="42"/>
      <c r="M143" s="198"/>
      <c r="N143" s="199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230</v>
      </c>
      <c r="AU143" s="20" t="s">
        <v>80</v>
      </c>
    </row>
    <row r="144" spans="1:65" s="2" customFormat="1" ht="39">
      <c r="A144" s="37"/>
      <c r="B144" s="38"/>
      <c r="C144" s="39"/>
      <c r="D144" s="195" t="s">
        <v>1665</v>
      </c>
      <c r="E144" s="39"/>
      <c r="F144" s="255" t="s">
        <v>2448</v>
      </c>
      <c r="G144" s="39"/>
      <c r="H144" s="39"/>
      <c r="I144" s="197"/>
      <c r="J144" s="39"/>
      <c r="K144" s="39"/>
      <c r="L144" s="42"/>
      <c r="M144" s="198"/>
      <c r="N144" s="199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1665</v>
      </c>
      <c r="AU144" s="20" t="s">
        <v>80</v>
      </c>
    </row>
    <row r="145" spans="1:65" s="2" customFormat="1" ht="33" customHeight="1">
      <c r="A145" s="37"/>
      <c r="B145" s="38"/>
      <c r="C145" s="182" t="s">
        <v>348</v>
      </c>
      <c r="D145" s="182" t="s">
        <v>223</v>
      </c>
      <c r="E145" s="183" t="s">
        <v>2449</v>
      </c>
      <c r="F145" s="184" t="s">
        <v>2450</v>
      </c>
      <c r="G145" s="185" t="s">
        <v>305</v>
      </c>
      <c r="H145" s="186">
        <v>58</v>
      </c>
      <c r="I145" s="187"/>
      <c r="J145" s="188">
        <f>ROUND(I145*H145,2)</f>
        <v>0</v>
      </c>
      <c r="K145" s="184" t="s">
        <v>632</v>
      </c>
      <c r="L145" s="42"/>
      <c r="M145" s="189" t="s">
        <v>19</v>
      </c>
      <c r="N145" s="190" t="s">
        <v>43</v>
      </c>
      <c r="O145" s="6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3" t="s">
        <v>228</v>
      </c>
      <c r="AT145" s="193" t="s">
        <v>223</v>
      </c>
      <c r="AU145" s="193" t="s">
        <v>80</v>
      </c>
      <c r="AY145" s="20" t="s">
        <v>221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20" t="s">
        <v>80</v>
      </c>
      <c r="BK145" s="194">
        <f>ROUND(I145*H145,2)</f>
        <v>0</v>
      </c>
      <c r="BL145" s="20" t="s">
        <v>228</v>
      </c>
      <c r="BM145" s="193" t="s">
        <v>497</v>
      </c>
    </row>
    <row r="146" spans="1:65" s="2" customFormat="1" ht="19.5">
      <c r="A146" s="37"/>
      <c r="B146" s="38"/>
      <c r="C146" s="39"/>
      <c r="D146" s="195" t="s">
        <v>230</v>
      </c>
      <c r="E146" s="39"/>
      <c r="F146" s="196" t="s">
        <v>2450</v>
      </c>
      <c r="G146" s="39"/>
      <c r="H146" s="39"/>
      <c r="I146" s="197"/>
      <c r="J146" s="39"/>
      <c r="K146" s="39"/>
      <c r="L146" s="42"/>
      <c r="M146" s="198"/>
      <c r="N146" s="199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230</v>
      </c>
      <c r="AU146" s="20" t="s">
        <v>80</v>
      </c>
    </row>
    <row r="147" spans="1:65" s="2" customFormat="1" ht="39">
      <c r="A147" s="37"/>
      <c r="B147" s="38"/>
      <c r="C147" s="39"/>
      <c r="D147" s="195" t="s">
        <v>1665</v>
      </c>
      <c r="E147" s="39"/>
      <c r="F147" s="255" t="s">
        <v>2448</v>
      </c>
      <c r="G147" s="39"/>
      <c r="H147" s="39"/>
      <c r="I147" s="197"/>
      <c r="J147" s="39"/>
      <c r="K147" s="39"/>
      <c r="L147" s="42"/>
      <c r="M147" s="198"/>
      <c r="N147" s="199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1665</v>
      </c>
      <c r="AU147" s="20" t="s">
        <v>80</v>
      </c>
    </row>
    <row r="148" spans="1:65" s="2" customFormat="1" ht="33" customHeight="1">
      <c r="A148" s="37"/>
      <c r="B148" s="38"/>
      <c r="C148" s="182" t="s">
        <v>355</v>
      </c>
      <c r="D148" s="182" t="s">
        <v>223</v>
      </c>
      <c r="E148" s="183" t="s">
        <v>2451</v>
      </c>
      <c r="F148" s="184" t="s">
        <v>2452</v>
      </c>
      <c r="G148" s="185" t="s">
        <v>305</v>
      </c>
      <c r="H148" s="186">
        <v>10</v>
      </c>
      <c r="I148" s="187"/>
      <c r="J148" s="188">
        <f>ROUND(I148*H148,2)</f>
        <v>0</v>
      </c>
      <c r="K148" s="184" t="s">
        <v>632</v>
      </c>
      <c r="L148" s="42"/>
      <c r="M148" s="189" t="s">
        <v>19</v>
      </c>
      <c r="N148" s="190" t="s">
        <v>43</v>
      </c>
      <c r="O148" s="6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3" t="s">
        <v>228</v>
      </c>
      <c r="AT148" s="193" t="s">
        <v>223</v>
      </c>
      <c r="AU148" s="193" t="s">
        <v>80</v>
      </c>
      <c r="AY148" s="20" t="s">
        <v>221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20" t="s">
        <v>80</v>
      </c>
      <c r="BK148" s="194">
        <f>ROUND(I148*H148,2)</f>
        <v>0</v>
      </c>
      <c r="BL148" s="20" t="s">
        <v>228</v>
      </c>
      <c r="BM148" s="193" t="s">
        <v>508</v>
      </c>
    </row>
    <row r="149" spans="1:65" s="2" customFormat="1" ht="19.5">
      <c r="A149" s="37"/>
      <c r="B149" s="38"/>
      <c r="C149" s="39"/>
      <c r="D149" s="195" t="s">
        <v>230</v>
      </c>
      <c r="E149" s="39"/>
      <c r="F149" s="196" t="s">
        <v>2452</v>
      </c>
      <c r="G149" s="39"/>
      <c r="H149" s="39"/>
      <c r="I149" s="197"/>
      <c r="J149" s="39"/>
      <c r="K149" s="39"/>
      <c r="L149" s="42"/>
      <c r="M149" s="198"/>
      <c r="N149" s="199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230</v>
      </c>
      <c r="AU149" s="20" t="s">
        <v>80</v>
      </c>
    </row>
    <row r="150" spans="1:65" s="2" customFormat="1" ht="39">
      <c r="A150" s="37"/>
      <c r="B150" s="38"/>
      <c r="C150" s="39"/>
      <c r="D150" s="195" t="s">
        <v>1665</v>
      </c>
      <c r="E150" s="39"/>
      <c r="F150" s="255" t="s">
        <v>2448</v>
      </c>
      <c r="G150" s="39"/>
      <c r="H150" s="39"/>
      <c r="I150" s="197"/>
      <c r="J150" s="39"/>
      <c r="K150" s="39"/>
      <c r="L150" s="42"/>
      <c r="M150" s="198"/>
      <c r="N150" s="199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1665</v>
      </c>
      <c r="AU150" s="20" t="s">
        <v>80</v>
      </c>
    </row>
    <row r="151" spans="1:65" s="2" customFormat="1" ht="49.15" customHeight="1">
      <c r="A151" s="37"/>
      <c r="B151" s="38"/>
      <c r="C151" s="182" t="s">
        <v>362</v>
      </c>
      <c r="D151" s="182" t="s">
        <v>223</v>
      </c>
      <c r="E151" s="183" t="s">
        <v>2453</v>
      </c>
      <c r="F151" s="184" t="s">
        <v>2454</v>
      </c>
      <c r="G151" s="185" t="s">
        <v>305</v>
      </c>
      <c r="H151" s="186">
        <v>23</v>
      </c>
      <c r="I151" s="187"/>
      <c r="J151" s="188">
        <f>ROUND(I151*H151,2)</f>
        <v>0</v>
      </c>
      <c r="K151" s="184" t="s">
        <v>632</v>
      </c>
      <c r="L151" s="42"/>
      <c r="M151" s="189" t="s">
        <v>19</v>
      </c>
      <c r="N151" s="190" t="s">
        <v>43</v>
      </c>
      <c r="O151" s="6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3" t="s">
        <v>228</v>
      </c>
      <c r="AT151" s="193" t="s">
        <v>223</v>
      </c>
      <c r="AU151" s="193" t="s">
        <v>80</v>
      </c>
      <c r="AY151" s="20" t="s">
        <v>221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20" t="s">
        <v>80</v>
      </c>
      <c r="BK151" s="194">
        <f>ROUND(I151*H151,2)</f>
        <v>0</v>
      </c>
      <c r="BL151" s="20" t="s">
        <v>228</v>
      </c>
      <c r="BM151" s="193" t="s">
        <v>520</v>
      </c>
    </row>
    <row r="152" spans="1:65" s="2" customFormat="1" ht="29.25">
      <c r="A152" s="37"/>
      <c r="B152" s="38"/>
      <c r="C152" s="39"/>
      <c r="D152" s="195" t="s">
        <v>230</v>
      </c>
      <c r="E152" s="39"/>
      <c r="F152" s="196" t="s">
        <v>2455</v>
      </c>
      <c r="G152" s="39"/>
      <c r="H152" s="39"/>
      <c r="I152" s="197"/>
      <c r="J152" s="39"/>
      <c r="K152" s="39"/>
      <c r="L152" s="42"/>
      <c r="M152" s="198"/>
      <c r="N152" s="199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230</v>
      </c>
      <c r="AU152" s="20" t="s">
        <v>80</v>
      </c>
    </row>
    <row r="153" spans="1:65" s="2" customFormat="1" ht="49.15" customHeight="1">
      <c r="A153" s="37"/>
      <c r="B153" s="38"/>
      <c r="C153" s="182" t="s">
        <v>370</v>
      </c>
      <c r="D153" s="182" t="s">
        <v>223</v>
      </c>
      <c r="E153" s="183" t="s">
        <v>2456</v>
      </c>
      <c r="F153" s="184" t="s">
        <v>2457</v>
      </c>
      <c r="G153" s="185" t="s">
        <v>305</v>
      </c>
      <c r="H153" s="186">
        <v>58</v>
      </c>
      <c r="I153" s="187"/>
      <c r="J153" s="188">
        <f>ROUND(I153*H153,2)</f>
        <v>0</v>
      </c>
      <c r="K153" s="184" t="s">
        <v>632</v>
      </c>
      <c r="L153" s="42"/>
      <c r="M153" s="189" t="s">
        <v>19</v>
      </c>
      <c r="N153" s="190" t="s">
        <v>43</v>
      </c>
      <c r="O153" s="6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3" t="s">
        <v>228</v>
      </c>
      <c r="AT153" s="193" t="s">
        <v>223</v>
      </c>
      <c r="AU153" s="193" t="s">
        <v>80</v>
      </c>
      <c r="AY153" s="20" t="s">
        <v>221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20" t="s">
        <v>80</v>
      </c>
      <c r="BK153" s="194">
        <f>ROUND(I153*H153,2)</f>
        <v>0</v>
      </c>
      <c r="BL153" s="20" t="s">
        <v>228</v>
      </c>
      <c r="BM153" s="193" t="s">
        <v>532</v>
      </c>
    </row>
    <row r="154" spans="1:65" s="2" customFormat="1" ht="29.25">
      <c r="A154" s="37"/>
      <c r="B154" s="38"/>
      <c r="C154" s="39"/>
      <c r="D154" s="195" t="s">
        <v>230</v>
      </c>
      <c r="E154" s="39"/>
      <c r="F154" s="196" t="s">
        <v>2458</v>
      </c>
      <c r="G154" s="39"/>
      <c r="H154" s="39"/>
      <c r="I154" s="197"/>
      <c r="J154" s="39"/>
      <c r="K154" s="39"/>
      <c r="L154" s="42"/>
      <c r="M154" s="198"/>
      <c r="N154" s="199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230</v>
      </c>
      <c r="AU154" s="20" t="s">
        <v>80</v>
      </c>
    </row>
    <row r="155" spans="1:65" s="2" customFormat="1" ht="49.15" customHeight="1">
      <c r="A155" s="37"/>
      <c r="B155" s="38"/>
      <c r="C155" s="182" t="s">
        <v>7</v>
      </c>
      <c r="D155" s="182" t="s">
        <v>223</v>
      </c>
      <c r="E155" s="183" t="s">
        <v>2459</v>
      </c>
      <c r="F155" s="184" t="s">
        <v>2460</v>
      </c>
      <c r="G155" s="185" t="s">
        <v>305</v>
      </c>
      <c r="H155" s="186">
        <v>10</v>
      </c>
      <c r="I155" s="187"/>
      <c r="J155" s="188">
        <f>ROUND(I155*H155,2)</f>
        <v>0</v>
      </c>
      <c r="K155" s="184" t="s">
        <v>632</v>
      </c>
      <c r="L155" s="42"/>
      <c r="M155" s="189" t="s">
        <v>19</v>
      </c>
      <c r="N155" s="190" t="s">
        <v>43</v>
      </c>
      <c r="O155" s="6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3" t="s">
        <v>228</v>
      </c>
      <c r="AT155" s="193" t="s">
        <v>223</v>
      </c>
      <c r="AU155" s="193" t="s">
        <v>80</v>
      </c>
      <c r="AY155" s="20" t="s">
        <v>221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20" t="s">
        <v>80</v>
      </c>
      <c r="BK155" s="194">
        <f>ROUND(I155*H155,2)</f>
        <v>0</v>
      </c>
      <c r="BL155" s="20" t="s">
        <v>228</v>
      </c>
      <c r="BM155" s="193" t="s">
        <v>544</v>
      </c>
    </row>
    <row r="156" spans="1:65" s="2" customFormat="1" ht="29.25">
      <c r="A156" s="37"/>
      <c r="B156" s="38"/>
      <c r="C156" s="39"/>
      <c r="D156" s="195" t="s">
        <v>230</v>
      </c>
      <c r="E156" s="39"/>
      <c r="F156" s="196" t="s">
        <v>2461</v>
      </c>
      <c r="G156" s="39"/>
      <c r="H156" s="39"/>
      <c r="I156" s="197"/>
      <c r="J156" s="39"/>
      <c r="K156" s="39"/>
      <c r="L156" s="42"/>
      <c r="M156" s="198"/>
      <c r="N156" s="199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230</v>
      </c>
      <c r="AU156" s="20" t="s">
        <v>80</v>
      </c>
    </row>
    <row r="157" spans="1:65" s="2" customFormat="1" ht="49.15" customHeight="1">
      <c r="A157" s="37"/>
      <c r="B157" s="38"/>
      <c r="C157" s="182" t="s">
        <v>381</v>
      </c>
      <c r="D157" s="182" t="s">
        <v>223</v>
      </c>
      <c r="E157" s="183" t="s">
        <v>2462</v>
      </c>
      <c r="F157" s="184" t="s">
        <v>2463</v>
      </c>
      <c r="G157" s="185" t="s">
        <v>305</v>
      </c>
      <c r="H157" s="186">
        <v>32</v>
      </c>
      <c r="I157" s="187"/>
      <c r="J157" s="188">
        <f>ROUND(I157*H157,2)</f>
        <v>0</v>
      </c>
      <c r="K157" s="184" t="s">
        <v>632</v>
      </c>
      <c r="L157" s="42"/>
      <c r="M157" s="189" t="s">
        <v>19</v>
      </c>
      <c r="N157" s="190" t="s">
        <v>43</v>
      </c>
      <c r="O157" s="6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3" t="s">
        <v>228</v>
      </c>
      <c r="AT157" s="193" t="s">
        <v>223</v>
      </c>
      <c r="AU157" s="193" t="s">
        <v>80</v>
      </c>
      <c r="AY157" s="20" t="s">
        <v>221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20" t="s">
        <v>80</v>
      </c>
      <c r="BK157" s="194">
        <f>ROUND(I157*H157,2)</f>
        <v>0</v>
      </c>
      <c r="BL157" s="20" t="s">
        <v>228</v>
      </c>
      <c r="BM157" s="193" t="s">
        <v>557</v>
      </c>
    </row>
    <row r="158" spans="1:65" s="2" customFormat="1" ht="29.25">
      <c r="A158" s="37"/>
      <c r="B158" s="38"/>
      <c r="C158" s="39"/>
      <c r="D158" s="195" t="s">
        <v>230</v>
      </c>
      <c r="E158" s="39"/>
      <c r="F158" s="196" t="s">
        <v>2464</v>
      </c>
      <c r="G158" s="39"/>
      <c r="H158" s="39"/>
      <c r="I158" s="197"/>
      <c r="J158" s="39"/>
      <c r="K158" s="39"/>
      <c r="L158" s="42"/>
      <c r="M158" s="198"/>
      <c r="N158" s="199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20" t="s">
        <v>230</v>
      </c>
      <c r="AU158" s="20" t="s">
        <v>80</v>
      </c>
    </row>
    <row r="159" spans="1:65" s="2" customFormat="1" ht="21.75" customHeight="1">
      <c r="A159" s="37"/>
      <c r="B159" s="38"/>
      <c r="C159" s="182" t="s">
        <v>389</v>
      </c>
      <c r="D159" s="182" t="s">
        <v>223</v>
      </c>
      <c r="E159" s="183" t="s">
        <v>2465</v>
      </c>
      <c r="F159" s="184" t="s">
        <v>2466</v>
      </c>
      <c r="G159" s="185" t="s">
        <v>2217</v>
      </c>
      <c r="H159" s="186">
        <v>2</v>
      </c>
      <c r="I159" s="187"/>
      <c r="J159" s="188">
        <f>ROUND(I159*H159,2)</f>
        <v>0</v>
      </c>
      <c r="K159" s="184" t="s">
        <v>632</v>
      </c>
      <c r="L159" s="42"/>
      <c r="M159" s="189" t="s">
        <v>19</v>
      </c>
      <c r="N159" s="190" t="s">
        <v>43</v>
      </c>
      <c r="O159" s="67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3" t="s">
        <v>228</v>
      </c>
      <c r="AT159" s="193" t="s">
        <v>223</v>
      </c>
      <c r="AU159" s="193" t="s">
        <v>80</v>
      </c>
      <c r="AY159" s="20" t="s">
        <v>221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20" t="s">
        <v>80</v>
      </c>
      <c r="BK159" s="194">
        <f>ROUND(I159*H159,2)</f>
        <v>0</v>
      </c>
      <c r="BL159" s="20" t="s">
        <v>228</v>
      </c>
      <c r="BM159" s="193" t="s">
        <v>569</v>
      </c>
    </row>
    <row r="160" spans="1:65" s="2" customFormat="1">
      <c r="A160" s="37"/>
      <c r="B160" s="38"/>
      <c r="C160" s="39"/>
      <c r="D160" s="195" t="s">
        <v>230</v>
      </c>
      <c r="E160" s="39"/>
      <c r="F160" s="196" t="s">
        <v>2466</v>
      </c>
      <c r="G160" s="39"/>
      <c r="H160" s="39"/>
      <c r="I160" s="197"/>
      <c r="J160" s="39"/>
      <c r="K160" s="39"/>
      <c r="L160" s="42"/>
      <c r="M160" s="198"/>
      <c r="N160" s="199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230</v>
      </c>
      <c r="AU160" s="20" t="s">
        <v>80</v>
      </c>
    </row>
    <row r="161" spans="1:65" s="2" customFormat="1" ht="21.75" customHeight="1">
      <c r="A161" s="37"/>
      <c r="B161" s="38"/>
      <c r="C161" s="182" t="s">
        <v>396</v>
      </c>
      <c r="D161" s="182" t="s">
        <v>223</v>
      </c>
      <c r="E161" s="183" t="s">
        <v>2467</v>
      </c>
      <c r="F161" s="184" t="s">
        <v>2468</v>
      </c>
      <c r="G161" s="185" t="s">
        <v>2217</v>
      </c>
      <c r="H161" s="186">
        <v>2</v>
      </c>
      <c r="I161" s="187"/>
      <c r="J161" s="188">
        <f>ROUND(I161*H161,2)</f>
        <v>0</v>
      </c>
      <c r="K161" s="184" t="s">
        <v>632</v>
      </c>
      <c r="L161" s="42"/>
      <c r="M161" s="189" t="s">
        <v>19</v>
      </c>
      <c r="N161" s="190" t="s">
        <v>43</v>
      </c>
      <c r="O161" s="67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3" t="s">
        <v>228</v>
      </c>
      <c r="AT161" s="193" t="s">
        <v>223</v>
      </c>
      <c r="AU161" s="193" t="s">
        <v>80</v>
      </c>
      <c r="AY161" s="20" t="s">
        <v>221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20" t="s">
        <v>80</v>
      </c>
      <c r="BK161" s="194">
        <f>ROUND(I161*H161,2)</f>
        <v>0</v>
      </c>
      <c r="BL161" s="20" t="s">
        <v>228</v>
      </c>
      <c r="BM161" s="193" t="s">
        <v>581</v>
      </c>
    </row>
    <row r="162" spans="1:65" s="2" customFormat="1">
      <c r="A162" s="37"/>
      <c r="B162" s="38"/>
      <c r="C162" s="39"/>
      <c r="D162" s="195" t="s">
        <v>230</v>
      </c>
      <c r="E162" s="39"/>
      <c r="F162" s="196" t="s">
        <v>2468</v>
      </c>
      <c r="G162" s="39"/>
      <c r="H162" s="39"/>
      <c r="I162" s="197"/>
      <c r="J162" s="39"/>
      <c r="K162" s="39"/>
      <c r="L162" s="42"/>
      <c r="M162" s="198"/>
      <c r="N162" s="199"/>
      <c r="O162" s="67"/>
      <c r="P162" s="67"/>
      <c r="Q162" s="67"/>
      <c r="R162" s="67"/>
      <c r="S162" s="67"/>
      <c r="T162" s="68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20" t="s">
        <v>230</v>
      </c>
      <c r="AU162" s="20" t="s">
        <v>80</v>
      </c>
    </row>
    <row r="163" spans="1:65" s="2" customFormat="1" ht="16.5" customHeight="1">
      <c r="A163" s="37"/>
      <c r="B163" s="38"/>
      <c r="C163" s="182" t="s">
        <v>406</v>
      </c>
      <c r="D163" s="182" t="s">
        <v>223</v>
      </c>
      <c r="E163" s="183" t="s">
        <v>2220</v>
      </c>
      <c r="F163" s="184" t="s">
        <v>2221</v>
      </c>
      <c r="G163" s="185" t="s">
        <v>2217</v>
      </c>
      <c r="H163" s="186">
        <v>2</v>
      </c>
      <c r="I163" s="187"/>
      <c r="J163" s="188">
        <f>ROUND(I163*H163,2)</f>
        <v>0</v>
      </c>
      <c r="K163" s="184" t="s">
        <v>632</v>
      </c>
      <c r="L163" s="42"/>
      <c r="M163" s="189" t="s">
        <v>19</v>
      </c>
      <c r="N163" s="190" t="s">
        <v>43</v>
      </c>
      <c r="O163" s="67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3" t="s">
        <v>228</v>
      </c>
      <c r="AT163" s="193" t="s">
        <v>223</v>
      </c>
      <c r="AU163" s="193" t="s">
        <v>80</v>
      </c>
      <c r="AY163" s="20" t="s">
        <v>221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20" t="s">
        <v>80</v>
      </c>
      <c r="BK163" s="194">
        <f>ROUND(I163*H163,2)</f>
        <v>0</v>
      </c>
      <c r="BL163" s="20" t="s">
        <v>228</v>
      </c>
      <c r="BM163" s="193" t="s">
        <v>594</v>
      </c>
    </row>
    <row r="164" spans="1:65" s="2" customFormat="1">
      <c r="A164" s="37"/>
      <c r="B164" s="38"/>
      <c r="C164" s="39"/>
      <c r="D164" s="195" t="s">
        <v>230</v>
      </c>
      <c r="E164" s="39"/>
      <c r="F164" s="196" t="s">
        <v>2221</v>
      </c>
      <c r="G164" s="39"/>
      <c r="H164" s="39"/>
      <c r="I164" s="197"/>
      <c r="J164" s="39"/>
      <c r="K164" s="39"/>
      <c r="L164" s="42"/>
      <c r="M164" s="198"/>
      <c r="N164" s="199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230</v>
      </c>
      <c r="AU164" s="20" t="s">
        <v>80</v>
      </c>
    </row>
    <row r="165" spans="1:65" s="2" customFormat="1" ht="24.2" customHeight="1">
      <c r="A165" s="37"/>
      <c r="B165" s="38"/>
      <c r="C165" s="182" t="s">
        <v>431</v>
      </c>
      <c r="D165" s="182" t="s">
        <v>223</v>
      </c>
      <c r="E165" s="183" t="s">
        <v>2469</v>
      </c>
      <c r="F165" s="184" t="s">
        <v>2470</v>
      </c>
      <c r="G165" s="185" t="s">
        <v>267</v>
      </c>
      <c r="H165" s="186">
        <v>0.61499999999999999</v>
      </c>
      <c r="I165" s="187"/>
      <c r="J165" s="188">
        <f>ROUND(I165*H165,2)</f>
        <v>0</v>
      </c>
      <c r="K165" s="184" t="s">
        <v>632</v>
      </c>
      <c r="L165" s="42"/>
      <c r="M165" s="189" t="s">
        <v>19</v>
      </c>
      <c r="N165" s="190" t="s">
        <v>43</v>
      </c>
      <c r="O165" s="67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3" t="s">
        <v>228</v>
      </c>
      <c r="AT165" s="193" t="s">
        <v>223</v>
      </c>
      <c r="AU165" s="193" t="s">
        <v>80</v>
      </c>
      <c r="AY165" s="20" t="s">
        <v>221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20" t="s">
        <v>80</v>
      </c>
      <c r="BK165" s="194">
        <f>ROUND(I165*H165,2)</f>
        <v>0</v>
      </c>
      <c r="BL165" s="20" t="s">
        <v>228</v>
      </c>
      <c r="BM165" s="193" t="s">
        <v>609</v>
      </c>
    </row>
    <row r="166" spans="1:65" s="2" customFormat="1">
      <c r="A166" s="37"/>
      <c r="B166" s="38"/>
      <c r="C166" s="39"/>
      <c r="D166" s="195" t="s">
        <v>230</v>
      </c>
      <c r="E166" s="39"/>
      <c r="F166" s="196" t="s">
        <v>2470</v>
      </c>
      <c r="G166" s="39"/>
      <c r="H166" s="39"/>
      <c r="I166" s="197"/>
      <c r="J166" s="39"/>
      <c r="K166" s="39"/>
      <c r="L166" s="42"/>
      <c r="M166" s="198"/>
      <c r="N166" s="199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230</v>
      </c>
      <c r="AU166" s="20" t="s">
        <v>80</v>
      </c>
    </row>
    <row r="167" spans="1:65" s="2" customFormat="1" ht="48.75">
      <c r="A167" s="37"/>
      <c r="B167" s="38"/>
      <c r="C167" s="39"/>
      <c r="D167" s="195" t="s">
        <v>1665</v>
      </c>
      <c r="E167" s="39"/>
      <c r="F167" s="255" t="s">
        <v>2471</v>
      </c>
      <c r="G167" s="39"/>
      <c r="H167" s="39"/>
      <c r="I167" s="197"/>
      <c r="J167" s="39"/>
      <c r="K167" s="39"/>
      <c r="L167" s="42"/>
      <c r="M167" s="198"/>
      <c r="N167" s="199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1665</v>
      </c>
      <c r="AU167" s="20" t="s">
        <v>80</v>
      </c>
    </row>
    <row r="168" spans="1:65" s="12" customFormat="1" ht="25.9" customHeight="1">
      <c r="B168" s="166"/>
      <c r="C168" s="167"/>
      <c r="D168" s="168" t="s">
        <v>71</v>
      </c>
      <c r="E168" s="169" t="s">
        <v>86</v>
      </c>
      <c r="F168" s="169" t="s">
        <v>2229</v>
      </c>
      <c r="G168" s="167"/>
      <c r="H168" s="167"/>
      <c r="I168" s="170"/>
      <c r="J168" s="171">
        <f>BK168</f>
        <v>0</v>
      </c>
      <c r="K168" s="167"/>
      <c r="L168" s="172"/>
      <c r="M168" s="173"/>
      <c r="N168" s="174"/>
      <c r="O168" s="174"/>
      <c r="P168" s="175">
        <f>SUM(P169:P185)</f>
        <v>0</v>
      </c>
      <c r="Q168" s="174"/>
      <c r="R168" s="175">
        <f>SUM(R169:R185)</f>
        <v>0</v>
      </c>
      <c r="S168" s="174"/>
      <c r="T168" s="176">
        <f>SUM(T169:T185)</f>
        <v>0</v>
      </c>
      <c r="AR168" s="177" t="s">
        <v>80</v>
      </c>
      <c r="AT168" s="178" t="s">
        <v>71</v>
      </c>
      <c r="AU168" s="178" t="s">
        <v>72</v>
      </c>
      <c r="AY168" s="177" t="s">
        <v>221</v>
      </c>
      <c r="BK168" s="179">
        <f>SUM(BK169:BK185)</f>
        <v>0</v>
      </c>
    </row>
    <row r="169" spans="1:65" s="2" customFormat="1" ht="37.9" customHeight="1">
      <c r="A169" s="37"/>
      <c r="B169" s="38"/>
      <c r="C169" s="182" t="s">
        <v>454</v>
      </c>
      <c r="D169" s="182" t="s">
        <v>223</v>
      </c>
      <c r="E169" s="183" t="s">
        <v>2472</v>
      </c>
      <c r="F169" s="184" t="s">
        <v>2473</v>
      </c>
      <c r="G169" s="185" t="s">
        <v>336</v>
      </c>
      <c r="H169" s="186">
        <v>6</v>
      </c>
      <c r="I169" s="187"/>
      <c r="J169" s="188">
        <f>ROUND(I169*H169,2)</f>
        <v>0</v>
      </c>
      <c r="K169" s="184" t="s">
        <v>632</v>
      </c>
      <c r="L169" s="42"/>
      <c r="M169" s="189" t="s">
        <v>19</v>
      </c>
      <c r="N169" s="190" t="s">
        <v>43</v>
      </c>
      <c r="O169" s="67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3" t="s">
        <v>228</v>
      </c>
      <c r="AT169" s="193" t="s">
        <v>223</v>
      </c>
      <c r="AU169" s="193" t="s">
        <v>80</v>
      </c>
      <c r="AY169" s="20" t="s">
        <v>221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20" t="s">
        <v>80</v>
      </c>
      <c r="BK169" s="194">
        <f>ROUND(I169*H169,2)</f>
        <v>0</v>
      </c>
      <c r="BL169" s="20" t="s">
        <v>228</v>
      </c>
      <c r="BM169" s="193" t="s">
        <v>622</v>
      </c>
    </row>
    <row r="170" spans="1:65" s="2" customFormat="1" ht="19.5">
      <c r="A170" s="37"/>
      <c r="B170" s="38"/>
      <c r="C170" s="39"/>
      <c r="D170" s="195" t="s">
        <v>230</v>
      </c>
      <c r="E170" s="39"/>
      <c r="F170" s="196" t="s">
        <v>2473</v>
      </c>
      <c r="G170" s="39"/>
      <c r="H170" s="39"/>
      <c r="I170" s="197"/>
      <c r="J170" s="39"/>
      <c r="K170" s="39"/>
      <c r="L170" s="42"/>
      <c r="M170" s="198"/>
      <c r="N170" s="199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230</v>
      </c>
      <c r="AU170" s="20" t="s">
        <v>80</v>
      </c>
    </row>
    <row r="171" spans="1:65" s="2" customFormat="1" ht="49.15" customHeight="1">
      <c r="A171" s="37"/>
      <c r="B171" s="38"/>
      <c r="C171" s="182" t="s">
        <v>461</v>
      </c>
      <c r="D171" s="182" t="s">
        <v>223</v>
      </c>
      <c r="E171" s="183" t="s">
        <v>2474</v>
      </c>
      <c r="F171" s="184" t="s">
        <v>2475</v>
      </c>
      <c r="G171" s="185" t="s">
        <v>336</v>
      </c>
      <c r="H171" s="186">
        <v>1</v>
      </c>
      <c r="I171" s="187"/>
      <c r="J171" s="188">
        <f>ROUND(I171*H171,2)</f>
        <v>0</v>
      </c>
      <c r="K171" s="184" t="s">
        <v>632</v>
      </c>
      <c r="L171" s="42"/>
      <c r="M171" s="189" t="s">
        <v>19</v>
      </c>
      <c r="N171" s="190" t="s">
        <v>43</v>
      </c>
      <c r="O171" s="67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3" t="s">
        <v>228</v>
      </c>
      <c r="AT171" s="193" t="s">
        <v>223</v>
      </c>
      <c r="AU171" s="193" t="s">
        <v>80</v>
      </c>
      <c r="AY171" s="20" t="s">
        <v>221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20" t="s">
        <v>80</v>
      </c>
      <c r="BK171" s="194">
        <f>ROUND(I171*H171,2)</f>
        <v>0</v>
      </c>
      <c r="BL171" s="20" t="s">
        <v>228</v>
      </c>
      <c r="BM171" s="193" t="s">
        <v>635</v>
      </c>
    </row>
    <row r="172" spans="1:65" s="2" customFormat="1" ht="29.25">
      <c r="A172" s="37"/>
      <c r="B172" s="38"/>
      <c r="C172" s="39"/>
      <c r="D172" s="195" t="s">
        <v>230</v>
      </c>
      <c r="E172" s="39"/>
      <c r="F172" s="196" t="s">
        <v>2476</v>
      </c>
      <c r="G172" s="39"/>
      <c r="H172" s="39"/>
      <c r="I172" s="197"/>
      <c r="J172" s="39"/>
      <c r="K172" s="39"/>
      <c r="L172" s="42"/>
      <c r="M172" s="198"/>
      <c r="N172" s="199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230</v>
      </c>
      <c r="AU172" s="20" t="s">
        <v>80</v>
      </c>
    </row>
    <row r="173" spans="1:65" s="2" customFormat="1" ht="37.9" customHeight="1">
      <c r="A173" s="37"/>
      <c r="B173" s="38"/>
      <c r="C173" s="182" t="s">
        <v>467</v>
      </c>
      <c r="D173" s="182" t="s">
        <v>223</v>
      </c>
      <c r="E173" s="183" t="s">
        <v>2477</v>
      </c>
      <c r="F173" s="184" t="s">
        <v>2478</v>
      </c>
      <c r="G173" s="185" t="s">
        <v>336</v>
      </c>
      <c r="H173" s="186">
        <v>1</v>
      </c>
      <c r="I173" s="187"/>
      <c r="J173" s="188">
        <f>ROUND(I173*H173,2)</f>
        <v>0</v>
      </c>
      <c r="K173" s="184" t="s">
        <v>632</v>
      </c>
      <c r="L173" s="42"/>
      <c r="M173" s="189" t="s">
        <v>19</v>
      </c>
      <c r="N173" s="190" t="s">
        <v>43</v>
      </c>
      <c r="O173" s="67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3" t="s">
        <v>228</v>
      </c>
      <c r="AT173" s="193" t="s">
        <v>223</v>
      </c>
      <c r="AU173" s="193" t="s">
        <v>80</v>
      </c>
      <c r="AY173" s="20" t="s">
        <v>221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20" t="s">
        <v>80</v>
      </c>
      <c r="BK173" s="194">
        <f>ROUND(I173*H173,2)</f>
        <v>0</v>
      </c>
      <c r="BL173" s="20" t="s">
        <v>228</v>
      </c>
      <c r="BM173" s="193" t="s">
        <v>646</v>
      </c>
    </row>
    <row r="174" spans="1:65" s="2" customFormat="1" ht="19.5">
      <c r="A174" s="37"/>
      <c r="B174" s="38"/>
      <c r="C174" s="39"/>
      <c r="D174" s="195" t="s">
        <v>230</v>
      </c>
      <c r="E174" s="39"/>
      <c r="F174" s="196" t="s">
        <v>2478</v>
      </c>
      <c r="G174" s="39"/>
      <c r="H174" s="39"/>
      <c r="I174" s="197"/>
      <c r="J174" s="39"/>
      <c r="K174" s="39"/>
      <c r="L174" s="42"/>
      <c r="M174" s="198"/>
      <c r="N174" s="199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230</v>
      </c>
      <c r="AU174" s="20" t="s">
        <v>80</v>
      </c>
    </row>
    <row r="175" spans="1:65" s="2" customFormat="1" ht="33" customHeight="1">
      <c r="A175" s="37"/>
      <c r="B175" s="38"/>
      <c r="C175" s="182" t="s">
        <v>473</v>
      </c>
      <c r="D175" s="182" t="s">
        <v>223</v>
      </c>
      <c r="E175" s="183" t="s">
        <v>2479</v>
      </c>
      <c r="F175" s="184" t="s">
        <v>2480</v>
      </c>
      <c r="G175" s="185" t="s">
        <v>336</v>
      </c>
      <c r="H175" s="186">
        <v>4</v>
      </c>
      <c r="I175" s="187"/>
      <c r="J175" s="188">
        <f>ROUND(I175*H175,2)</f>
        <v>0</v>
      </c>
      <c r="K175" s="184" t="s">
        <v>632</v>
      </c>
      <c r="L175" s="42"/>
      <c r="M175" s="189" t="s">
        <v>19</v>
      </c>
      <c r="N175" s="190" t="s">
        <v>43</v>
      </c>
      <c r="O175" s="67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3" t="s">
        <v>228</v>
      </c>
      <c r="AT175" s="193" t="s">
        <v>223</v>
      </c>
      <c r="AU175" s="193" t="s">
        <v>80</v>
      </c>
      <c r="AY175" s="20" t="s">
        <v>221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20" t="s">
        <v>80</v>
      </c>
      <c r="BK175" s="194">
        <f>ROUND(I175*H175,2)</f>
        <v>0</v>
      </c>
      <c r="BL175" s="20" t="s">
        <v>228</v>
      </c>
      <c r="BM175" s="193" t="s">
        <v>662</v>
      </c>
    </row>
    <row r="176" spans="1:65" s="2" customFormat="1" ht="19.5">
      <c r="A176" s="37"/>
      <c r="B176" s="38"/>
      <c r="C176" s="39"/>
      <c r="D176" s="195" t="s">
        <v>230</v>
      </c>
      <c r="E176" s="39"/>
      <c r="F176" s="196" t="s">
        <v>2480</v>
      </c>
      <c r="G176" s="39"/>
      <c r="H176" s="39"/>
      <c r="I176" s="197"/>
      <c r="J176" s="39"/>
      <c r="K176" s="39"/>
      <c r="L176" s="42"/>
      <c r="M176" s="198"/>
      <c r="N176" s="199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230</v>
      </c>
      <c r="AU176" s="20" t="s">
        <v>80</v>
      </c>
    </row>
    <row r="177" spans="1:65" s="2" customFormat="1" ht="33" customHeight="1">
      <c r="A177" s="37"/>
      <c r="B177" s="38"/>
      <c r="C177" s="182" t="s">
        <v>478</v>
      </c>
      <c r="D177" s="182" t="s">
        <v>223</v>
      </c>
      <c r="E177" s="183" t="s">
        <v>2481</v>
      </c>
      <c r="F177" s="184" t="s">
        <v>2482</v>
      </c>
      <c r="G177" s="185" t="s">
        <v>336</v>
      </c>
      <c r="H177" s="186">
        <v>1</v>
      </c>
      <c r="I177" s="187"/>
      <c r="J177" s="188">
        <f>ROUND(I177*H177,2)</f>
        <v>0</v>
      </c>
      <c r="K177" s="184" t="s">
        <v>632</v>
      </c>
      <c r="L177" s="42"/>
      <c r="M177" s="189" t="s">
        <v>19</v>
      </c>
      <c r="N177" s="190" t="s">
        <v>43</v>
      </c>
      <c r="O177" s="6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3" t="s">
        <v>228</v>
      </c>
      <c r="AT177" s="193" t="s">
        <v>223</v>
      </c>
      <c r="AU177" s="193" t="s">
        <v>80</v>
      </c>
      <c r="AY177" s="20" t="s">
        <v>221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20" t="s">
        <v>80</v>
      </c>
      <c r="BK177" s="194">
        <f>ROUND(I177*H177,2)</f>
        <v>0</v>
      </c>
      <c r="BL177" s="20" t="s">
        <v>228</v>
      </c>
      <c r="BM177" s="193" t="s">
        <v>452</v>
      </c>
    </row>
    <row r="178" spans="1:65" s="2" customFormat="1" ht="19.5">
      <c r="A178" s="37"/>
      <c r="B178" s="38"/>
      <c r="C178" s="39"/>
      <c r="D178" s="195" t="s">
        <v>230</v>
      </c>
      <c r="E178" s="39"/>
      <c r="F178" s="196" t="s">
        <v>2482</v>
      </c>
      <c r="G178" s="39"/>
      <c r="H178" s="39"/>
      <c r="I178" s="197"/>
      <c r="J178" s="39"/>
      <c r="K178" s="39"/>
      <c r="L178" s="42"/>
      <c r="M178" s="198"/>
      <c r="N178" s="199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230</v>
      </c>
      <c r="AU178" s="20" t="s">
        <v>80</v>
      </c>
    </row>
    <row r="179" spans="1:65" s="2" customFormat="1" ht="33" customHeight="1">
      <c r="A179" s="37"/>
      <c r="B179" s="38"/>
      <c r="C179" s="182" t="s">
        <v>484</v>
      </c>
      <c r="D179" s="182" t="s">
        <v>223</v>
      </c>
      <c r="E179" s="183" t="s">
        <v>2483</v>
      </c>
      <c r="F179" s="184" t="s">
        <v>2484</v>
      </c>
      <c r="G179" s="185" t="s">
        <v>336</v>
      </c>
      <c r="H179" s="186">
        <v>2</v>
      </c>
      <c r="I179" s="187"/>
      <c r="J179" s="188">
        <f>ROUND(I179*H179,2)</f>
        <v>0</v>
      </c>
      <c r="K179" s="184" t="s">
        <v>632</v>
      </c>
      <c r="L179" s="42"/>
      <c r="M179" s="189" t="s">
        <v>19</v>
      </c>
      <c r="N179" s="190" t="s">
        <v>43</v>
      </c>
      <c r="O179" s="67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3" t="s">
        <v>228</v>
      </c>
      <c r="AT179" s="193" t="s">
        <v>223</v>
      </c>
      <c r="AU179" s="193" t="s">
        <v>80</v>
      </c>
      <c r="AY179" s="20" t="s">
        <v>221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20" t="s">
        <v>80</v>
      </c>
      <c r="BK179" s="194">
        <f>ROUND(I179*H179,2)</f>
        <v>0</v>
      </c>
      <c r="BL179" s="20" t="s">
        <v>228</v>
      </c>
      <c r="BM179" s="193" t="s">
        <v>684</v>
      </c>
    </row>
    <row r="180" spans="1:65" s="2" customFormat="1" ht="19.5">
      <c r="A180" s="37"/>
      <c r="B180" s="38"/>
      <c r="C180" s="39"/>
      <c r="D180" s="195" t="s">
        <v>230</v>
      </c>
      <c r="E180" s="39"/>
      <c r="F180" s="196" t="s">
        <v>2484</v>
      </c>
      <c r="G180" s="39"/>
      <c r="H180" s="39"/>
      <c r="I180" s="197"/>
      <c r="J180" s="39"/>
      <c r="K180" s="39"/>
      <c r="L180" s="42"/>
      <c r="M180" s="198"/>
      <c r="N180" s="199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230</v>
      </c>
      <c r="AU180" s="20" t="s">
        <v>80</v>
      </c>
    </row>
    <row r="181" spans="1:65" s="2" customFormat="1" ht="33" customHeight="1">
      <c r="A181" s="37"/>
      <c r="B181" s="38"/>
      <c r="C181" s="182" t="s">
        <v>491</v>
      </c>
      <c r="D181" s="182" t="s">
        <v>223</v>
      </c>
      <c r="E181" s="183" t="s">
        <v>2485</v>
      </c>
      <c r="F181" s="184" t="s">
        <v>2486</v>
      </c>
      <c r="G181" s="185" t="s">
        <v>336</v>
      </c>
      <c r="H181" s="186">
        <v>2</v>
      </c>
      <c r="I181" s="187"/>
      <c r="J181" s="188">
        <f>ROUND(I181*H181,2)</f>
        <v>0</v>
      </c>
      <c r="K181" s="184" t="s">
        <v>632</v>
      </c>
      <c r="L181" s="42"/>
      <c r="M181" s="189" t="s">
        <v>19</v>
      </c>
      <c r="N181" s="190" t="s">
        <v>43</v>
      </c>
      <c r="O181" s="67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3" t="s">
        <v>228</v>
      </c>
      <c r="AT181" s="193" t="s">
        <v>223</v>
      </c>
      <c r="AU181" s="193" t="s">
        <v>80</v>
      </c>
      <c r="AY181" s="20" t="s">
        <v>221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20" t="s">
        <v>80</v>
      </c>
      <c r="BK181" s="194">
        <f>ROUND(I181*H181,2)</f>
        <v>0</v>
      </c>
      <c r="BL181" s="20" t="s">
        <v>228</v>
      </c>
      <c r="BM181" s="193" t="s">
        <v>697</v>
      </c>
    </row>
    <row r="182" spans="1:65" s="2" customFormat="1" ht="19.5">
      <c r="A182" s="37"/>
      <c r="B182" s="38"/>
      <c r="C182" s="39"/>
      <c r="D182" s="195" t="s">
        <v>230</v>
      </c>
      <c r="E182" s="39"/>
      <c r="F182" s="196" t="s">
        <v>2486</v>
      </c>
      <c r="G182" s="39"/>
      <c r="H182" s="39"/>
      <c r="I182" s="197"/>
      <c r="J182" s="39"/>
      <c r="K182" s="39"/>
      <c r="L182" s="42"/>
      <c r="M182" s="198"/>
      <c r="N182" s="199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230</v>
      </c>
      <c r="AU182" s="20" t="s">
        <v>80</v>
      </c>
    </row>
    <row r="183" spans="1:65" s="2" customFormat="1" ht="24.2" customHeight="1">
      <c r="A183" s="37"/>
      <c r="B183" s="38"/>
      <c r="C183" s="182" t="s">
        <v>497</v>
      </c>
      <c r="D183" s="182" t="s">
        <v>223</v>
      </c>
      <c r="E183" s="183" t="s">
        <v>2426</v>
      </c>
      <c r="F183" s="184" t="s">
        <v>2427</v>
      </c>
      <c r="G183" s="185" t="s">
        <v>267</v>
      </c>
      <c r="H183" s="186">
        <v>2.4E-2</v>
      </c>
      <c r="I183" s="187"/>
      <c r="J183" s="188">
        <f>ROUND(I183*H183,2)</f>
        <v>0</v>
      </c>
      <c r="K183" s="184" t="s">
        <v>632</v>
      </c>
      <c r="L183" s="42"/>
      <c r="M183" s="189" t="s">
        <v>19</v>
      </c>
      <c r="N183" s="190" t="s">
        <v>43</v>
      </c>
      <c r="O183" s="67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3" t="s">
        <v>228</v>
      </c>
      <c r="AT183" s="193" t="s">
        <v>223</v>
      </c>
      <c r="AU183" s="193" t="s">
        <v>80</v>
      </c>
      <c r="AY183" s="20" t="s">
        <v>221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20" t="s">
        <v>80</v>
      </c>
      <c r="BK183" s="194">
        <f>ROUND(I183*H183,2)</f>
        <v>0</v>
      </c>
      <c r="BL183" s="20" t="s">
        <v>228</v>
      </c>
      <c r="BM183" s="193" t="s">
        <v>709</v>
      </c>
    </row>
    <row r="184" spans="1:65" s="2" customFormat="1">
      <c r="A184" s="37"/>
      <c r="B184" s="38"/>
      <c r="C184" s="39"/>
      <c r="D184" s="195" t="s">
        <v>230</v>
      </c>
      <c r="E184" s="39"/>
      <c r="F184" s="196" t="s">
        <v>2427</v>
      </c>
      <c r="G184" s="39"/>
      <c r="H184" s="39"/>
      <c r="I184" s="197"/>
      <c r="J184" s="39"/>
      <c r="K184" s="39"/>
      <c r="L184" s="42"/>
      <c r="M184" s="198"/>
      <c r="N184" s="199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230</v>
      </c>
      <c r="AU184" s="20" t="s">
        <v>80</v>
      </c>
    </row>
    <row r="185" spans="1:65" s="2" customFormat="1" ht="48.75">
      <c r="A185" s="37"/>
      <c r="B185" s="38"/>
      <c r="C185" s="39"/>
      <c r="D185" s="195" t="s">
        <v>1665</v>
      </c>
      <c r="E185" s="39"/>
      <c r="F185" s="255" t="s">
        <v>2487</v>
      </c>
      <c r="G185" s="39"/>
      <c r="H185" s="39"/>
      <c r="I185" s="197"/>
      <c r="J185" s="39"/>
      <c r="K185" s="39"/>
      <c r="L185" s="42"/>
      <c r="M185" s="198"/>
      <c r="N185" s="199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1665</v>
      </c>
      <c r="AU185" s="20" t="s">
        <v>80</v>
      </c>
    </row>
    <row r="186" spans="1:65" s="12" customFormat="1" ht="25.9" customHeight="1">
      <c r="B186" s="166"/>
      <c r="C186" s="167"/>
      <c r="D186" s="168" t="s">
        <v>71</v>
      </c>
      <c r="E186" s="169" t="s">
        <v>125</v>
      </c>
      <c r="F186" s="169" t="s">
        <v>2488</v>
      </c>
      <c r="G186" s="167"/>
      <c r="H186" s="167"/>
      <c r="I186" s="170"/>
      <c r="J186" s="171">
        <f>BK186</f>
        <v>0</v>
      </c>
      <c r="K186" s="167"/>
      <c r="L186" s="172"/>
      <c r="M186" s="173"/>
      <c r="N186" s="174"/>
      <c r="O186" s="174"/>
      <c r="P186" s="175">
        <f>SUM(P187:P216)</f>
        <v>0</v>
      </c>
      <c r="Q186" s="174"/>
      <c r="R186" s="175">
        <f>SUM(R187:R216)</f>
        <v>0</v>
      </c>
      <c r="S186" s="174"/>
      <c r="T186" s="176">
        <f>SUM(T187:T216)</f>
        <v>0</v>
      </c>
      <c r="AR186" s="177" t="s">
        <v>80</v>
      </c>
      <c r="AT186" s="178" t="s">
        <v>71</v>
      </c>
      <c r="AU186" s="178" t="s">
        <v>72</v>
      </c>
      <c r="AY186" s="177" t="s">
        <v>221</v>
      </c>
      <c r="BK186" s="179">
        <f>SUM(BK187:BK216)</f>
        <v>0</v>
      </c>
    </row>
    <row r="187" spans="1:65" s="2" customFormat="1" ht="37.9" customHeight="1">
      <c r="A187" s="37"/>
      <c r="B187" s="38"/>
      <c r="C187" s="182" t="s">
        <v>159</v>
      </c>
      <c r="D187" s="182" t="s">
        <v>223</v>
      </c>
      <c r="E187" s="183" t="s">
        <v>2489</v>
      </c>
      <c r="F187" s="184" t="s">
        <v>2490</v>
      </c>
      <c r="G187" s="185" t="s">
        <v>336</v>
      </c>
      <c r="H187" s="186">
        <v>17</v>
      </c>
      <c r="I187" s="187"/>
      <c r="J187" s="188">
        <f>ROUND(I187*H187,2)</f>
        <v>0</v>
      </c>
      <c r="K187" s="184" t="s">
        <v>632</v>
      </c>
      <c r="L187" s="42"/>
      <c r="M187" s="189" t="s">
        <v>19</v>
      </c>
      <c r="N187" s="190" t="s">
        <v>43</v>
      </c>
      <c r="O187" s="67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3" t="s">
        <v>228</v>
      </c>
      <c r="AT187" s="193" t="s">
        <v>223</v>
      </c>
      <c r="AU187" s="193" t="s">
        <v>80</v>
      </c>
      <c r="AY187" s="20" t="s">
        <v>221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20" t="s">
        <v>80</v>
      </c>
      <c r="BK187" s="194">
        <f>ROUND(I187*H187,2)</f>
        <v>0</v>
      </c>
      <c r="BL187" s="20" t="s">
        <v>228</v>
      </c>
      <c r="BM187" s="193" t="s">
        <v>725</v>
      </c>
    </row>
    <row r="188" spans="1:65" s="2" customFormat="1" ht="29.25">
      <c r="A188" s="37"/>
      <c r="B188" s="38"/>
      <c r="C188" s="39"/>
      <c r="D188" s="195" t="s">
        <v>230</v>
      </c>
      <c r="E188" s="39"/>
      <c r="F188" s="196" t="s">
        <v>2490</v>
      </c>
      <c r="G188" s="39"/>
      <c r="H188" s="39"/>
      <c r="I188" s="197"/>
      <c r="J188" s="39"/>
      <c r="K188" s="39"/>
      <c r="L188" s="42"/>
      <c r="M188" s="198"/>
      <c r="N188" s="199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230</v>
      </c>
      <c r="AU188" s="20" t="s">
        <v>80</v>
      </c>
    </row>
    <row r="189" spans="1:65" s="2" customFormat="1" ht="37.9" customHeight="1">
      <c r="A189" s="37"/>
      <c r="B189" s="38"/>
      <c r="C189" s="182" t="s">
        <v>508</v>
      </c>
      <c r="D189" s="182" t="s">
        <v>223</v>
      </c>
      <c r="E189" s="183" t="s">
        <v>2489</v>
      </c>
      <c r="F189" s="184" t="s">
        <v>2490</v>
      </c>
      <c r="G189" s="185" t="s">
        <v>336</v>
      </c>
      <c r="H189" s="186">
        <v>1</v>
      </c>
      <c r="I189" s="187"/>
      <c r="J189" s="188">
        <f>ROUND(I189*H189,2)</f>
        <v>0</v>
      </c>
      <c r="K189" s="184" t="s">
        <v>632</v>
      </c>
      <c r="L189" s="42"/>
      <c r="M189" s="189" t="s">
        <v>19</v>
      </c>
      <c r="N189" s="190" t="s">
        <v>43</v>
      </c>
      <c r="O189" s="67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3" t="s">
        <v>228</v>
      </c>
      <c r="AT189" s="193" t="s">
        <v>223</v>
      </c>
      <c r="AU189" s="193" t="s">
        <v>80</v>
      </c>
      <c r="AY189" s="20" t="s">
        <v>221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20" t="s">
        <v>80</v>
      </c>
      <c r="BK189" s="194">
        <f>ROUND(I189*H189,2)</f>
        <v>0</v>
      </c>
      <c r="BL189" s="20" t="s">
        <v>228</v>
      </c>
      <c r="BM189" s="193" t="s">
        <v>735</v>
      </c>
    </row>
    <row r="190" spans="1:65" s="2" customFormat="1" ht="29.25">
      <c r="A190" s="37"/>
      <c r="B190" s="38"/>
      <c r="C190" s="39"/>
      <c r="D190" s="195" t="s">
        <v>230</v>
      </c>
      <c r="E190" s="39"/>
      <c r="F190" s="196" t="s">
        <v>2490</v>
      </c>
      <c r="G190" s="39"/>
      <c r="H190" s="39"/>
      <c r="I190" s="197"/>
      <c r="J190" s="39"/>
      <c r="K190" s="39"/>
      <c r="L190" s="42"/>
      <c r="M190" s="198"/>
      <c r="N190" s="199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20" t="s">
        <v>230</v>
      </c>
      <c r="AU190" s="20" t="s">
        <v>80</v>
      </c>
    </row>
    <row r="191" spans="1:65" s="2" customFormat="1" ht="19.5">
      <c r="A191" s="37"/>
      <c r="B191" s="38"/>
      <c r="C191" s="39"/>
      <c r="D191" s="195" t="s">
        <v>1665</v>
      </c>
      <c r="E191" s="39"/>
      <c r="F191" s="255" t="s">
        <v>2491</v>
      </c>
      <c r="G191" s="39"/>
      <c r="H191" s="39"/>
      <c r="I191" s="197"/>
      <c r="J191" s="39"/>
      <c r="K191" s="39"/>
      <c r="L191" s="42"/>
      <c r="M191" s="198"/>
      <c r="N191" s="199"/>
      <c r="O191" s="67"/>
      <c r="P191" s="67"/>
      <c r="Q191" s="67"/>
      <c r="R191" s="67"/>
      <c r="S191" s="67"/>
      <c r="T191" s="68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20" t="s">
        <v>1665</v>
      </c>
      <c r="AU191" s="20" t="s">
        <v>80</v>
      </c>
    </row>
    <row r="192" spans="1:65" s="2" customFormat="1" ht="37.9" customHeight="1">
      <c r="A192" s="37"/>
      <c r="B192" s="38"/>
      <c r="C192" s="182" t="s">
        <v>515</v>
      </c>
      <c r="D192" s="182" t="s">
        <v>223</v>
      </c>
      <c r="E192" s="183" t="s">
        <v>2492</v>
      </c>
      <c r="F192" s="184" t="s">
        <v>2493</v>
      </c>
      <c r="G192" s="185" t="s">
        <v>336</v>
      </c>
      <c r="H192" s="186">
        <v>3</v>
      </c>
      <c r="I192" s="187"/>
      <c r="J192" s="188">
        <f>ROUND(I192*H192,2)</f>
        <v>0</v>
      </c>
      <c r="K192" s="184" t="s">
        <v>632</v>
      </c>
      <c r="L192" s="42"/>
      <c r="M192" s="189" t="s">
        <v>19</v>
      </c>
      <c r="N192" s="190" t="s">
        <v>43</v>
      </c>
      <c r="O192" s="67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3" t="s">
        <v>228</v>
      </c>
      <c r="AT192" s="193" t="s">
        <v>223</v>
      </c>
      <c r="AU192" s="193" t="s">
        <v>80</v>
      </c>
      <c r="AY192" s="20" t="s">
        <v>221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20" t="s">
        <v>80</v>
      </c>
      <c r="BK192" s="194">
        <f>ROUND(I192*H192,2)</f>
        <v>0</v>
      </c>
      <c r="BL192" s="20" t="s">
        <v>228</v>
      </c>
      <c r="BM192" s="193" t="s">
        <v>751</v>
      </c>
    </row>
    <row r="193" spans="1:65" s="2" customFormat="1" ht="19.5">
      <c r="A193" s="37"/>
      <c r="B193" s="38"/>
      <c r="C193" s="39"/>
      <c r="D193" s="195" t="s">
        <v>230</v>
      </c>
      <c r="E193" s="39"/>
      <c r="F193" s="196" t="s">
        <v>2493</v>
      </c>
      <c r="G193" s="39"/>
      <c r="H193" s="39"/>
      <c r="I193" s="197"/>
      <c r="J193" s="39"/>
      <c r="K193" s="39"/>
      <c r="L193" s="42"/>
      <c r="M193" s="198"/>
      <c r="N193" s="199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230</v>
      </c>
      <c r="AU193" s="20" t="s">
        <v>80</v>
      </c>
    </row>
    <row r="194" spans="1:65" s="2" customFormat="1" ht="24.2" customHeight="1">
      <c r="A194" s="37"/>
      <c r="B194" s="38"/>
      <c r="C194" s="182" t="s">
        <v>520</v>
      </c>
      <c r="D194" s="182" t="s">
        <v>223</v>
      </c>
      <c r="E194" s="183" t="s">
        <v>2494</v>
      </c>
      <c r="F194" s="184" t="s">
        <v>2495</v>
      </c>
      <c r="G194" s="185" t="s">
        <v>336</v>
      </c>
      <c r="H194" s="186">
        <v>1</v>
      </c>
      <c r="I194" s="187"/>
      <c r="J194" s="188">
        <f>ROUND(I194*H194,2)</f>
        <v>0</v>
      </c>
      <c r="K194" s="184" t="s">
        <v>632</v>
      </c>
      <c r="L194" s="42"/>
      <c r="M194" s="189" t="s">
        <v>19</v>
      </c>
      <c r="N194" s="190" t="s">
        <v>43</v>
      </c>
      <c r="O194" s="67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3" t="s">
        <v>228</v>
      </c>
      <c r="AT194" s="193" t="s">
        <v>223</v>
      </c>
      <c r="AU194" s="193" t="s">
        <v>80</v>
      </c>
      <c r="AY194" s="20" t="s">
        <v>221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20" t="s">
        <v>80</v>
      </c>
      <c r="BK194" s="194">
        <f>ROUND(I194*H194,2)</f>
        <v>0</v>
      </c>
      <c r="BL194" s="20" t="s">
        <v>228</v>
      </c>
      <c r="BM194" s="193" t="s">
        <v>770</v>
      </c>
    </row>
    <row r="195" spans="1:65" s="2" customFormat="1" ht="19.5">
      <c r="A195" s="37"/>
      <c r="B195" s="38"/>
      <c r="C195" s="39"/>
      <c r="D195" s="195" t="s">
        <v>230</v>
      </c>
      <c r="E195" s="39"/>
      <c r="F195" s="196" t="s">
        <v>2495</v>
      </c>
      <c r="G195" s="39"/>
      <c r="H195" s="39"/>
      <c r="I195" s="197"/>
      <c r="J195" s="39"/>
      <c r="K195" s="39"/>
      <c r="L195" s="42"/>
      <c r="M195" s="198"/>
      <c r="N195" s="199"/>
      <c r="O195" s="67"/>
      <c r="P195" s="67"/>
      <c r="Q195" s="67"/>
      <c r="R195" s="67"/>
      <c r="S195" s="67"/>
      <c r="T195" s="68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20" t="s">
        <v>230</v>
      </c>
      <c r="AU195" s="20" t="s">
        <v>80</v>
      </c>
    </row>
    <row r="196" spans="1:65" s="2" customFormat="1" ht="24.2" customHeight="1">
      <c r="A196" s="37"/>
      <c r="B196" s="38"/>
      <c r="C196" s="182" t="s">
        <v>527</v>
      </c>
      <c r="D196" s="182" t="s">
        <v>223</v>
      </c>
      <c r="E196" s="183" t="s">
        <v>2496</v>
      </c>
      <c r="F196" s="184" t="s">
        <v>2497</v>
      </c>
      <c r="G196" s="185" t="s">
        <v>336</v>
      </c>
      <c r="H196" s="186">
        <v>5</v>
      </c>
      <c r="I196" s="187"/>
      <c r="J196" s="188">
        <f>ROUND(I196*H196,2)</f>
        <v>0</v>
      </c>
      <c r="K196" s="184" t="s">
        <v>632</v>
      </c>
      <c r="L196" s="42"/>
      <c r="M196" s="189" t="s">
        <v>19</v>
      </c>
      <c r="N196" s="190" t="s">
        <v>43</v>
      </c>
      <c r="O196" s="67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3" t="s">
        <v>228</v>
      </c>
      <c r="AT196" s="193" t="s">
        <v>223</v>
      </c>
      <c r="AU196" s="193" t="s">
        <v>80</v>
      </c>
      <c r="AY196" s="20" t="s">
        <v>221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20" t="s">
        <v>80</v>
      </c>
      <c r="BK196" s="194">
        <f>ROUND(I196*H196,2)</f>
        <v>0</v>
      </c>
      <c r="BL196" s="20" t="s">
        <v>228</v>
      </c>
      <c r="BM196" s="193" t="s">
        <v>783</v>
      </c>
    </row>
    <row r="197" spans="1:65" s="2" customFormat="1" ht="19.5">
      <c r="A197" s="37"/>
      <c r="B197" s="38"/>
      <c r="C197" s="39"/>
      <c r="D197" s="195" t="s">
        <v>230</v>
      </c>
      <c r="E197" s="39"/>
      <c r="F197" s="196" t="s">
        <v>2497</v>
      </c>
      <c r="G197" s="39"/>
      <c r="H197" s="39"/>
      <c r="I197" s="197"/>
      <c r="J197" s="39"/>
      <c r="K197" s="39"/>
      <c r="L197" s="42"/>
      <c r="M197" s="198"/>
      <c r="N197" s="199"/>
      <c r="O197" s="67"/>
      <c r="P197" s="67"/>
      <c r="Q197" s="67"/>
      <c r="R197" s="67"/>
      <c r="S197" s="67"/>
      <c r="T197" s="68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20" t="s">
        <v>230</v>
      </c>
      <c r="AU197" s="20" t="s">
        <v>80</v>
      </c>
    </row>
    <row r="198" spans="1:65" s="2" customFormat="1" ht="24.2" customHeight="1">
      <c r="A198" s="37"/>
      <c r="B198" s="38"/>
      <c r="C198" s="182" t="s">
        <v>532</v>
      </c>
      <c r="D198" s="182" t="s">
        <v>223</v>
      </c>
      <c r="E198" s="183" t="s">
        <v>2498</v>
      </c>
      <c r="F198" s="184" t="s">
        <v>2499</v>
      </c>
      <c r="G198" s="185" t="s">
        <v>336</v>
      </c>
      <c r="H198" s="186">
        <v>11</v>
      </c>
      <c r="I198" s="187"/>
      <c r="J198" s="188">
        <f>ROUND(I198*H198,2)</f>
        <v>0</v>
      </c>
      <c r="K198" s="184" t="s">
        <v>632</v>
      </c>
      <c r="L198" s="42"/>
      <c r="M198" s="189" t="s">
        <v>19</v>
      </c>
      <c r="N198" s="190" t="s">
        <v>43</v>
      </c>
      <c r="O198" s="67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3" t="s">
        <v>228</v>
      </c>
      <c r="AT198" s="193" t="s">
        <v>223</v>
      </c>
      <c r="AU198" s="193" t="s">
        <v>80</v>
      </c>
      <c r="AY198" s="20" t="s">
        <v>221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20" t="s">
        <v>80</v>
      </c>
      <c r="BK198" s="194">
        <f>ROUND(I198*H198,2)</f>
        <v>0</v>
      </c>
      <c r="BL198" s="20" t="s">
        <v>228</v>
      </c>
      <c r="BM198" s="193" t="s">
        <v>793</v>
      </c>
    </row>
    <row r="199" spans="1:65" s="2" customFormat="1" ht="19.5">
      <c r="A199" s="37"/>
      <c r="B199" s="38"/>
      <c r="C199" s="39"/>
      <c r="D199" s="195" t="s">
        <v>230</v>
      </c>
      <c r="E199" s="39"/>
      <c r="F199" s="196" t="s">
        <v>2499</v>
      </c>
      <c r="G199" s="39"/>
      <c r="H199" s="39"/>
      <c r="I199" s="197"/>
      <c r="J199" s="39"/>
      <c r="K199" s="39"/>
      <c r="L199" s="42"/>
      <c r="M199" s="198"/>
      <c r="N199" s="199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230</v>
      </c>
      <c r="AU199" s="20" t="s">
        <v>80</v>
      </c>
    </row>
    <row r="200" spans="1:65" s="2" customFormat="1" ht="24.2" customHeight="1">
      <c r="A200" s="37"/>
      <c r="B200" s="38"/>
      <c r="C200" s="182" t="s">
        <v>539</v>
      </c>
      <c r="D200" s="182" t="s">
        <v>223</v>
      </c>
      <c r="E200" s="183" t="s">
        <v>2500</v>
      </c>
      <c r="F200" s="184" t="s">
        <v>2501</v>
      </c>
      <c r="G200" s="185" t="s">
        <v>336</v>
      </c>
      <c r="H200" s="186">
        <v>2</v>
      </c>
      <c r="I200" s="187"/>
      <c r="J200" s="188">
        <f>ROUND(I200*H200,2)</f>
        <v>0</v>
      </c>
      <c r="K200" s="184" t="s">
        <v>632</v>
      </c>
      <c r="L200" s="42"/>
      <c r="M200" s="189" t="s">
        <v>19</v>
      </c>
      <c r="N200" s="190" t="s">
        <v>43</v>
      </c>
      <c r="O200" s="67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3" t="s">
        <v>228</v>
      </c>
      <c r="AT200" s="193" t="s">
        <v>223</v>
      </c>
      <c r="AU200" s="193" t="s">
        <v>80</v>
      </c>
      <c r="AY200" s="20" t="s">
        <v>221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20" t="s">
        <v>80</v>
      </c>
      <c r="BK200" s="194">
        <f>ROUND(I200*H200,2)</f>
        <v>0</v>
      </c>
      <c r="BL200" s="20" t="s">
        <v>228</v>
      </c>
      <c r="BM200" s="193" t="s">
        <v>804</v>
      </c>
    </row>
    <row r="201" spans="1:65" s="2" customFormat="1" ht="19.5">
      <c r="A201" s="37"/>
      <c r="B201" s="38"/>
      <c r="C201" s="39"/>
      <c r="D201" s="195" t="s">
        <v>230</v>
      </c>
      <c r="E201" s="39"/>
      <c r="F201" s="196" t="s">
        <v>2501</v>
      </c>
      <c r="G201" s="39"/>
      <c r="H201" s="39"/>
      <c r="I201" s="197"/>
      <c r="J201" s="39"/>
      <c r="K201" s="39"/>
      <c r="L201" s="42"/>
      <c r="M201" s="198"/>
      <c r="N201" s="199"/>
      <c r="O201" s="67"/>
      <c r="P201" s="67"/>
      <c r="Q201" s="67"/>
      <c r="R201" s="67"/>
      <c r="S201" s="67"/>
      <c r="T201" s="68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20" t="s">
        <v>230</v>
      </c>
      <c r="AU201" s="20" t="s">
        <v>80</v>
      </c>
    </row>
    <row r="202" spans="1:65" s="2" customFormat="1" ht="24.2" customHeight="1">
      <c r="A202" s="37"/>
      <c r="B202" s="38"/>
      <c r="C202" s="182" t="s">
        <v>544</v>
      </c>
      <c r="D202" s="182" t="s">
        <v>223</v>
      </c>
      <c r="E202" s="183" t="s">
        <v>2502</v>
      </c>
      <c r="F202" s="184" t="s">
        <v>2503</v>
      </c>
      <c r="G202" s="185" t="s">
        <v>336</v>
      </c>
      <c r="H202" s="186">
        <v>1</v>
      </c>
      <c r="I202" s="187"/>
      <c r="J202" s="188">
        <f>ROUND(I202*H202,2)</f>
        <v>0</v>
      </c>
      <c r="K202" s="184" t="s">
        <v>632</v>
      </c>
      <c r="L202" s="42"/>
      <c r="M202" s="189" t="s">
        <v>19</v>
      </c>
      <c r="N202" s="190" t="s">
        <v>43</v>
      </c>
      <c r="O202" s="67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3" t="s">
        <v>228</v>
      </c>
      <c r="AT202" s="193" t="s">
        <v>223</v>
      </c>
      <c r="AU202" s="193" t="s">
        <v>80</v>
      </c>
      <c r="AY202" s="20" t="s">
        <v>221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20" t="s">
        <v>80</v>
      </c>
      <c r="BK202" s="194">
        <f>ROUND(I202*H202,2)</f>
        <v>0</v>
      </c>
      <c r="BL202" s="20" t="s">
        <v>228</v>
      </c>
      <c r="BM202" s="193" t="s">
        <v>813</v>
      </c>
    </row>
    <row r="203" spans="1:65" s="2" customFormat="1" ht="19.5">
      <c r="A203" s="37"/>
      <c r="B203" s="38"/>
      <c r="C203" s="39"/>
      <c r="D203" s="195" t="s">
        <v>230</v>
      </c>
      <c r="E203" s="39"/>
      <c r="F203" s="196" t="s">
        <v>2503</v>
      </c>
      <c r="G203" s="39"/>
      <c r="H203" s="39"/>
      <c r="I203" s="197"/>
      <c r="J203" s="39"/>
      <c r="K203" s="39"/>
      <c r="L203" s="42"/>
      <c r="M203" s="198"/>
      <c r="N203" s="199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230</v>
      </c>
      <c r="AU203" s="20" t="s">
        <v>80</v>
      </c>
    </row>
    <row r="204" spans="1:65" s="2" customFormat="1" ht="24.2" customHeight="1">
      <c r="A204" s="37"/>
      <c r="B204" s="38"/>
      <c r="C204" s="182" t="s">
        <v>551</v>
      </c>
      <c r="D204" s="182" t="s">
        <v>223</v>
      </c>
      <c r="E204" s="183" t="s">
        <v>2504</v>
      </c>
      <c r="F204" s="184" t="s">
        <v>2505</v>
      </c>
      <c r="G204" s="185" t="s">
        <v>336</v>
      </c>
      <c r="H204" s="186">
        <v>2</v>
      </c>
      <c r="I204" s="187"/>
      <c r="J204" s="188">
        <f>ROUND(I204*H204,2)</f>
        <v>0</v>
      </c>
      <c r="K204" s="184" t="s">
        <v>632</v>
      </c>
      <c r="L204" s="42"/>
      <c r="M204" s="189" t="s">
        <v>19</v>
      </c>
      <c r="N204" s="190" t="s">
        <v>43</v>
      </c>
      <c r="O204" s="67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3" t="s">
        <v>228</v>
      </c>
      <c r="AT204" s="193" t="s">
        <v>223</v>
      </c>
      <c r="AU204" s="193" t="s">
        <v>80</v>
      </c>
      <c r="AY204" s="20" t="s">
        <v>221</v>
      </c>
      <c r="BE204" s="194">
        <f>IF(N204="základní",J204,0)</f>
        <v>0</v>
      </c>
      <c r="BF204" s="194">
        <f>IF(N204="snížená",J204,0)</f>
        <v>0</v>
      </c>
      <c r="BG204" s="194">
        <f>IF(N204="zákl. přenesená",J204,0)</f>
        <v>0</v>
      </c>
      <c r="BH204" s="194">
        <f>IF(N204="sníž. přenesená",J204,0)</f>
        <v>0</v>
      </c>
      <c r="BI204" s="194">
        <f>IF(N204="nulová",J204,0)</f>
        <v>0</v>
      </c>
      <c r="BJ204" s="20" t="s">
        <v>80</v>
      </c>
      <c r="BK204" s="194">
        <f>ROUND(I204*H204,2)</f>
        <v>0</v>
      </c>
      <c r="BL204" s="20" t="s">
        <v>228</v>
      </c>
      <c r="BM204" s="193" t="s">
        <v>828</v>
      </c>
    </row>
    <row r="205" spans="1:65" s="2" customFormat="1">
      <c r="A205" s="37"/>
      <c r="B205" s="38"/>
      <c r="C205" s="39"/>
      <c r="D205" s="195" t="s">
        <v>230</v>
      </c>
      <c r="E205" s="39"/>
      <c r="F205" s="196" t="s">
        <v>2505</v>
      </c>
      <c r="G205" s="39"/>
      <c r="H205" s="39"/>
      <c r="I205" s="197"/>
      <c r="J205" s="39"/>
      <c r="K205" s="39"/>
      <c r="L205" s="42"/>
      <c r="M205" s="198"/>
      <c r="N205" s="199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20" t="s">
        <v>230</v>
      </c>
      <c r="AU205" s="20" t="s">
        <v>80</v>
      </c>
    </row>
    <row r="206" spans="1:65" s="2" customFormat="1" ht="24.2" customHeight="1">
      <c r="A206" s="37"/>
      <c r="B206" s="38"/>
      <c r="C206" s="182" t="s">
        <v>557</v>
      </c>
      <c r="D206" s="182" t="s">
        <v>223</v>
      </c>
      <c r="E206" s="183" t="s">
        <v>2506</v>
      </c>
      <c r="F206" s="184" t="s">
        <v>2507</v>
      </c>
      <c r="G206" s="185" t="s">
        <v>336</v>
      </c>
      <c r="H206" s="186">
        <v>1</v>
      </c>
      <c r="I206" s="187"/>
      <c r="J206" s="188">
        <f>ROUND(I206*H206,2)</f>
        <v>0</v>
      </c>
      <c r="K206" s="184" t="s">
        <v>632</v>
      </c>
      <c r="L206" s="42"/>
      <c r="M206" s="189" t="s">
        <v>19</v>
      </c>
      <c r="N206" s="190" t="s">
        <v>43</v>
      </c>
      <c r="O206" s="67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3" t="s">
        <v>228</v>
      </c>
      <c r="AT206" s="193" t="s">
        <v>223</v>
      </c>
      <c r="AU206" s="193" t="s">
        <v>80</v>
      </c>
      <c r="AY206" s="20" t="s">
        <v>221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20" t="s">
        <v>80</v>
      </c>
      <c r="BK206" s="194">
        <f>ROUND(I206*H206,2)</f>
        <v>0</v>
      </c>
      <c r="BL206" s="20" t="s">
        <v>228</v>
      </c>
      <c r="BM206" s="193" t="s">
        <v>842</v>
      </c>
    </row>
    <row r="207" spans="1:65" s="2" customFormat="1" ht="19.5">
      <c r="A207" s="37"/>
      <c r="B207" s="38"/>
      <c r="C207" s="39"/>
      <c r="D207" s="195" t="s">
        <v>230</v>
      </c>
      <c r="E207" s="39"/>
      <c r="F207" s="196" t="s">
        <v>2508</v>
      </c>
      <c r="G207" s="39"/>
      <c r="H207" s="39"/>
      <c r="I207" s="197"/>
      <c r="J207" s="39"/>
      <c r="K207" s="39"/>
      <c r="L207" s="42"/>
      <c r="M207" s="198"/>
      <c r="N207" s="199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230</v>
      </c>
      <c r="AU207" s="20" t="s">
        <v>80</v>
      </c>
    </row>
    <row r="208" spans="1:65" s="2" customFormat="1" ht="24.2" customHeight="1">
      <c r="A208" s="37"/>
      <c r="B208" s="38"/>
      <c r="C208" s="182" t="s">
        <v>563</v>
      </c>
      <c r="D208" s="182" t="s">
        <v>223</v>
      </c>
      <c r="E208" s="183" t="s">
        <v>2509</v>
      </c>
      <c r="F208" s="184" t="s">
        <v>2510</v>
      </c>
      <c r="G208" s="185" t="s">
        <v>336</v>
      </c>
      <c r="H208" s="186">
        <v>3</v>
      </c>
      <c r="I208" s="187"/>
      <c r="J208" s="188">
        <f>ROUND(I208*H208,2)</f>
        <v>0</v>
      </c>
      <c r="K208" s="184" t="s">
        <v>632</v>
      </c>
      <c r="L208" s="42"/>
      <c r="M208" s="189" t="s">
        <v>19</v>
      </c>
      <c r="N208" s="190" t="s">
        <v>43</v>
      </c>
      <c r="O208" s="67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3" t="s">
        <v>228</v>
      </c>
      <c r="AT208" s="193" t="s">
        <v>223</v>
      </c>
      <c r="AU208" s="193" t="s">
        <v>80</v>
      </c>
      <c r="AY208" s="20" t="s">
        <v>221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20" t="s">
        <v>80</v>
      </c>
      <c r="BK208" s="194">
        <f>ROUND(I208*H208,2)</f>
        <v>0</v>
      </c>
      <c r="BL208" s="20" t="s">
        <v>228</v>
      </c>
      <c r="BM208" s="193" t="s">
        <v>855</v>
      </c>
    </row>
    <row r="209" spans="1:65" s="2" customFormat="1">
      <c r="A209" s="37"/>
      <c r="B209" s="38"/>
      <c r="C209" s="39"/>
      <c r="D209" s="195" t="s">
        <v>230</v>
      </c>
      <c r="E209" s="39"/>
      <c r="F209" s="196" t="s">
        <v>2510</v>
      </c>
      <c r="G209" s="39"/>
      <c r="H209" s="39"/>
      <c r="I209" s="197"/>
      <c r="J209" s="39"/>
      <c r="K209" s="39"/>
      <c r="L209" s="42"/>
      <c r="M209" s="198"/>
      <c r="N209" s="199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230</v>
      </c>
      <c r="AU209" s="20" t="s">
        <v>80</v>
      </c>
    </row>
    <row r="210" spans="1:65" s="2" customFormat="1" ht="49.15" customHeight="1">
      <c r="A210" s="37"/>
      <c r="B210" s="38"/>
      <c r="C210" s="182" t="s">
        <v>569</v>
      </c>
      <c r="D210" s="182" t="s">
        <v>223</v>
      </c>
      <c r="E210" s="183" t="s">
        <v>2511</v>
      </c>
      <c r="F210" s="184" t="s">
        <v>2512</v>
      </c>
      <c r="G210" s="185" t="s">
        <v>336</v>
      </c>
      <c r="H210" s="186">
        <v>3</v>
      </c>
      <c r="I210" s="187"/>
      <c r="J210" s="188">
        <f>ROUND(I210*H210,2)</f>
        <v>0</v>
      </c>
      <c r="K210" s="184" t="s">
        <v>632</v>
      </c>
      <c r="L210" s="42"/>
      <c r="M210" s="189" t="s">
        <v>19</v>
      </c>
      <c r="N210" s="190" t="s">
        <v>43</v>
      </c>
      <c r="O210" s="67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3" t="s">
        <v>228</v>
      </c>
      <c r="AT210" s="193" t="s">
        <v>223</v>
      </c>
      <c r="AU210" s="193" t="s">
        <v>80</v>
      </c>
      <c r="AY210" s="20" t="s">
        <v>221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20" t="s">
        <v>80</v>
      </c>
      <c r="BK210" s="194">
        <f>ROUND(I210*H210,2)</f>
        <v>0</v>
      </c>
      <c r="BL210" s="20" t="s">
        <v>228</v>
      </c>
      <c r="BM210" s="193" t="s">
        <v>865</v>
      </c>
    </row>
    <row r="211" spans="1:65" s="2" customFormat="1" ht="29.25">
      <c r="A211" s="37"/>
      <c r="B211" s="38"/>
      <c r="C211" s="39"/>
      <c r="D211" s="195" t="s">
        <v>230</v>
      </c>
      <c r="E211" s="39"/>
      <c r="F211" s="196" t="s">
        <v>2512</v>
      </c>
      <c r="G211" s="39"/>
      <c r="H211" s="39"/>
      <c r="I211" s="197"/>
      <c r="J211" s="39"/>
      <c r="K211" s="39"/>
      <c r="L211" s="42"/>
      <c r="M211" s="198"/>
      <c r="N211" s="199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230</v>
      </c>
      <c r="AU211" s="20" t="s">
        <v>80</v>
      </c>
    </row>
    <row r="212" spans="1:65" s="2" customFormat="1" ht="24.2" customHeight="1">
      <c r="A212" s="37"/>
      <c r="B212" s="38"/>
      <c r="C212" s="182" t="s">
        <v>575</v>
      </c>
      <c r="D212" s="182" t="s">
        <v>223</v>
      </c>
      <c r="E212" s="183" t="s">
        <v>2513</v>
      </c>
      <c r="F212" s="184" t="s">
        <v>2514</v>
      </c>
      <c r="G212" s="185" t="s">
        <v>336</v>
      </c>
      <c r="H212" s="186">
        <v>1</v>
      </c>
      <c r="I212" s="187"/>
      <c r="J212" s="188">
        <f>ROUND(I212*H212,2)</f>
        <v>0</v>
      </c>
      <c r="K212" s="184" t="s">
        <v>632</v>
      </c>
      <c r="L212" s="42"/>
      <c r="M212" s="189" t="s">
        <v>19</v>
      </c>
      <c r="N212" s="190" t="s">
        <v>43</v>
      </c>
      <c r="O212" s="67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3" t="s">
        <v>228</v>
      </c>
      <c r="AT212" s="193" t="s">
        <v>223</v>
      </c>
      <c r="AU212" s="193" t="s">
        <v>80</v>
      </c>
      <c r="AY212" s="20" t="s">
        <v>221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20" t="s">
        <v>80</v>
      </c>
      <c r="BK212" s="194">
        <f>ROUND(I212*H212,2)</f>
        <v>0</v>
      </c>
      <c r="BL212" s="20" t="s">
        <v>228</v>
      </c>
      <c r="BM212" s="193" t="s">
        <v>653</v>
      </c>
    </row>
    <row r="213" spans="1:65" s="2" customFormat="1" ht="19.5">
      <c r="A213" s="37"/>
      <c r="B213" s="38"/>
      <c r="C213" s="39"/>
      <c r="D213" s="195" t="s">
        <v>230</v>
      </c>
      <c r="E213" s="39"/>
      <c r="F213" s="196" t="s">
        <v>2514</v>
      </c>
      <c r="G213" s="39"/>
      <c r="H213" s="39"/>
      <c r="I213" s="197"/>
      <c r="J213" s="39"/>
      <c r="K213" s="39"/>
      <c r="L213" s="42"/>
      <c r="M213" s="198"/>
      <c r="N213" s="199"/>
      <c r="O213" s="67"/>
      <c r="P213" s="67"/>
      <c r="Q213" s="67"/>
      <c r="R213" s="67"/>
      <c r="S213" s="67"/>
      <c r="T213" s="68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20" t="s">
        <v>230</v>
      </c>
      <c r="AU213" s="20" t="s">
        <v>80</v>
      </c>
    </row>
    <row r="214" spans="1:65" s="2" customFormat="1" ht="21.75" customHeight="1">
      <c r="A214" s="37"/>
      <c r="B214" s="38"/>
      <c r="C214" s="182" t="s">
        <v>581</v>
      </c>
      <c r="D214" s="182" t="s">
        <v>223</v>
      </c>
      <c r="E214" s="183" t="s">
        <v>2515</v>
      </c>
      <c r="F214" s="184" t="s">
        <v>2516</v>
      </c>
      <c r="G214" s="185" t="s">
        <v>267</v>
      </c>
      <c r="H214" s="186">
        <v>2.4E-2</v>
      </c>
      <c r="I214" s="187"/>
      <c r="J214" s="188">
        <f>ROUND(I214*H214,2)</f>
        <v>0</v>
      </c>
      <c r="K214" s="184" t="s">
        <v>632</v>
      </c>
      <c r="L214" s="42"/>
      <c r="M214" s="189" t="s">
        <v>19</v>
      </c>
      <c r="N214" s="190" t="s">
        <v>43</v>
      </c>
      <c r="O214" s="67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3" t="s">
        <v>228</v>
      </c>
      <c r="AT214" s="193" t="s">
        <v>223</v>
      </c>
      <c r="AU214" s="193" t="s">
        <v>80</v>
      </c>
      <c r="AY214" s="20" t="s">
        <v>221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20" t="s">
        <v>80</v>
      </c>
      <c r="BK214" s="194">
        <f>ROUND(I214*H214,2)</f>
        <v>0</v>
      </c>
      <c r="BL214" s="20" t="s">
        <v>228</v>
      </c>
      <c r="BM214" s="193" t="s">
        <v>884</v>
      </c>
    </row>
    <row r="215" spans="1:65" s="2" customFormat="1">
      <c r="A215" s="37"/>
      <c r="B215" s="38"/>
      <c r="C215" s="39"/>
      <c r="D215" s="195" t="s">
        <v>230</v>
      </c>
      <c r="E215" s="39"/>
      <c r="F215" s="196" t="s">
        <v>2516</v>
      </c>
      <c r="G215" s="39"/>
      <c r="H215" s="39"/>
      <c r="I215" s="197"/>
      <c r="J215" s="39"/>
      <c r="K215" s="39"/>
      <c r="L215" s="42"/>
      <c r="M215" s="198"/>
      <c r="N215" s="199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230</v>
      </c>
      <c r="AU215" s="20" t="s">
        <v>80</v>
      </c>
    </row>
    <row r="216" spans="1:65" s="2" customFormat="1" ht="39">
      <c r="A216" s="37"/>
      <c r="B216" s="38"/>
      <c r="C216" s="39"/>
      <c r="D216" s="195" t="s">
        <v>1665</v>
      </c>
      <c r="E216" s="39"/>
      <c r="F216" s="255" t="s">
        <v>2517</v>
      </c>
      <c r="G216" s="39"/>
      <c r="H216" s="39"/>
      <c r="I216" s="197"/>
      <c r="J216" s="39"/>
      <c r="K216" s="39"/>
      <c r="L216" s="42"/>
      <c r="M216" s="198"/>
      <c r="N216" s="199"/>
      <c r="O216" s="67"/>
      <c r="P216" s="67"/>
      <c r="Q216" s="67"/>
      <c r="R216" s="67"/>
      <c r="S216" s="67"/>
      <c r="T216" s="68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20" t="s">
        <v>1665</v>
      </c>
      <c r="AU216" s="20" t="s">
        <v>80</v>
      </c>
    </row>
    <row r="217" spans="1:65" s="12" customFormat="1" ht="25.9" customHeight="1">
      <c r="B217" s="166"/>
      <c r="C217" s="167"/>
      <c r="D217" s="168" t="s">
        <v>71</v>
      </c>
      <c r="E217" s="169" t="s">
        <v>2308</v>
      </c>
      <c r="F217" s="169" t="s">
        <v>2518</v>
      </c>
      <c r="G217" s="167"/>
      <c r="H217" s="167"/>
      <c r="I217" s="170"/>
      <c r="J217" s="171">
        <f>BK217</f>
        <v>0</v>
      </c>
      <c r="K217" s="167"/>
      <c r="L217" s="172"/>
      <c r="M217" s="173"/>
      <c r="N217" s="174"/>
      <c r="O217" s="174"/>
      <c r="P217" s="175">
        <f>SUM(P218:P243)</f>
        <v>0</v>
      </c>
      <c r="Q217" s="174"/>
      <c r="R217" s="175">
        <f>SUM(R218:R243)</f>
        <v>0</v>
      </c>
      <c r="S217" s="174"/>
      <c r="T217" s="176">
        <f>SUM(T218:T243)</f>
        <v>0</v>
      </c>
      <c r="AR217" s="177" t="s">
        <v>80</v>
      </c>
      <c r="AT217" s="178" t="s">
        <v>71</v>
      </c>
      <c r="AU217" s="178" t="s">
        <v>72</v>
      </c>
      <c r="AY217" s="177" t="s">
        <v>221</v>
      </c>
      <c r="BK217" s="179">
        <f>SUM(BK218:BK243)</f>
        <v>0</v>
      </c>
    </row>
    <row r="218" spans="1:65" s="2" customFormat="1" ht="24.2" customHeight="1">
      <c r="A218" s="37"/>
      <c r="B218" s="38"/>
      <c r="C218" s="182" t="s">
        <v>585</v>
      </c>
      <c r="D218" s="182" t="s">
        <v>223</v>
      </c>
      <c r="E218" s="183" t="s">
        <v>2519</v>
      </c>
      <c r="F218" s="184" t="s">
        <v>2520</v>
      </c>
      <c r="G218" s="185" t="s">
        <v>336</v>
      </c>
      <c r="H218" s="186">
        <v>2</v>
      </c>
      <c r="I218" s="187"/>
      <c r="J218" s="188">
        <f>ROUND(I218*H218,2)</f>
        <v>0</v>
      </c>
      <c r="K218" s="184" t="s">
        <v>632</v>
      </c>
      <c r="L218" s="42"/>
      <c r="M218" s="189" t="s">
        <v>19</v>
      </c>
      <c r="N218" s="190" t="s">
        <v>43</v>
      </c>
      <c r="O218" s="67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3" t="s">
        <v>228</v>
      </c>
      <c r="AT218" s="193" t="s">
        <v>223</v>
      </c>
      <c r="AU218" s="193" t="s">
        <v>80</v>
      </c>
      <c r="AY218" s="20" t="s">
        <v>221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20" t="s">
        <v>80</v>
      </c>
      <c r="BK218" s="194">
        <f>ROUND(I218*H218,2)</f>
        <v>0</v>
      </c>
      <c r="BL218" s="20" t="s">
        <v>228</v>
      </c>
      <c r="BM218" s="193" t="s">
        <v>896</v>
      </c>
    </row>
    <row r="219" spans="1:65" s="2" customFormat="1" ht="19.5">
      <c r="A219" s="37"/>
      <c r="B219" s="38"/>
      <c r="C219" s="39"/>
      <c r="D219" s="195" t="s">
        <v>230</v>
      </c>
      <c r="E219" s="39"/>
      <c r="F219" s="196" t="s">
        <v>2520</v>
      </c>
      <c r="G219" s="39"/>
      <c r="H219" s="39"/>
      <c r="I219" s="197"/>
      <c r="J219" s="39"/>
      <c r="K219" s="39"/>
      <c r="L219" s="42"/>
      <c r="M219" s="198"/>
      <c r="N219" s="199"/>
      <c r="O219" s="67"/>
      <c r="P219" s="67"/>
      <c r="Q219" s="67"/>
      <c r="R219" s="67"/>
      <c r="S219" s="67"/>
      <c r="T219" s="68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20" t="s">
        <v>230</v>
      </c>
      <c r="AU219" s="20" t="s">
        <v>80</v>
      </c>
    </row>
    <row r="220" spans="1:65" s="2" customFormat="1" ht="37.9" customHeight="1">
      <c r="A220" s="37"/>
      <c r="B220" s="38"/>
      <c r="C220" s="182" t="s">
        <v>594</v>
      </c>
      <c r="D220" s="182" t="s">
        <v>223</v>
      </c>
      <c r="E220" s="183" t="s">
        <v>2521</v>
      </c>
      <c r="F220" s="184" t="s">
        <v>2522</v>
      </c>
      <c r="G220" s="185" t="s">
        <v>336</v>
      </c>
      <c r="H220" s="186">
        <v>2</v>
      </c>
      <c r="I220" s="187"/>
      <c r="J220" s="188">
        <f>ROUND(I220*H220,2)</f>
        <v>0</v>
      </c>
      <c r="K220" s="184" t="s">
        <v>632</v>
      </c>
      <c r="L220" s="42"/>
      <c r="M220" s="189" t="s">
        <v>19</v>
      </c>
      <c r="N220" s="190" t="s">
        <v>43</v>
      </c>
      <c r="O220" s="67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3" t="s">
        <v>228</v>
      </c>
      <c r="AT220" s="193" t="s">
        <v>223</v>
      </c>
      <c r="AU220" s="193" t="s">
        <v>80</v>
      </c>
      <c r="AY220" s="20" t="s">
        <v>221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20" t="s">
        <v>80</v>
      </c>
      <c r="BK220" s="194">
        <f>ROUND(I220*H220,2)</f>
        <v>0</v>
      </c>
      <c r="BL220" s="20" t="s">
        <v>228</v>
      </c>
      <c r="BM220" s="193" t="s">
        <v>909</v>
      </c>
    </row>
    <row r="221" spans="1:65" s="2" customFormat="1" ht="19.5">
      <c r="A221" s="37"/>
      <c r="B221" s="38"/>
      <c r="C221" s="39"/>
      <c r="D221" s="195" t="s">
        <v>230</v>
      </c>
      <c r="E221" s="39"/>
      <c r="F221" s="196" t="s">
        <v>2522</v>
      </c>
      <c r="G221" s="39"/>
      <c r="H221" s="39"/>
      <c r="I221" s="197"/>
      <c r="J221" s="39"/>
      <c r="K221" s="39"/>
      <c r="L221" s="42"/>
      <c r="M221" s="198"/>
      <c r="N221" s="199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230</v>
      </c>
      <c r="AU221" s="20" t="s">
        <v>80</v>
      </c>
    </row>
    <row r="222" spans="1:65" s="2" customFormat="1" ht="24.2" customHeight="1">
      <c r="A222" s="37"/>
      <c r="B222" s="38"/>
      <c r="C222" s="182" t="s">
        <v>602</v>
      </c>
      <c r="D222" s="182" t="s">
        <v>223</v>
      </c>
      <c r="E222" s="183" t="s">
        <v>2523</v>
      </c>
      <c r="F222" s="184" t="s">
        <v>2524</v>
      </c>
      <c r="G222" s="185" t="s">
        <v>336</v>
      </c>
      <c r="H222" s="186">
        <v>1</v>
      </c>
      <c r="I222" s="187"/>
      <c r="J222" s="188">
        <f>ROUND(I222*H222,2)</f>
        <v>0</v>
      </c>
      <c r="K222" s="184" t="s">
        <v>632</v>
      </c>
      <c r="L222" s="42"/>
      <c r="M222" s="189" t="s">
        <v>19</v>
      </c>
      <c r="N222" s="190" t="s">
        <v>43</v>
      </c>
      <c r="O222" s="67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3" t="s">
        <v>228</v>
      </c>
      <c r="AT222" s="193" t="s">
        <v>223</v>
      </c>
      <c r="AU222" s="193" t="s">
        <v>80</v>
      </c>
      <c r="AY222" s="20" t="s">
        <v>221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20" t="s">
        <v>80</v>
      </c>
      <c r="BK222" s="194">
        <f>ROUND(I222*H222,2)</f>
        <v>0</v>
      </c>
      <c r="BL222" s="20" t="s">
        <v>228</v>
      </c>
      <c r="BM222" s="193" t="s">
        <v>923</v>
      </c>
    </row>
    <row r="223" spans="1:65" s="2" customFormat="1" ht="19.5">
      <c r="A223" s="37"/>
      <c r="B223" s="38"/>
      <c r="C223" s="39"/>
      <c r="D223" s="195" t="s">
        <v>230</v>
      </c>
      <c r="E223" s="39"/>
      <c r="F223" s="196" t="s">
        <v>2524</v>
      </c>
      <c r="G223" s="39"/>
      <c r="H223" s="39"/>
      <c r="I223" s="197"/>
      <c r="J223" s="39"/>
      <c r="K223" s="39"/>
      <c r="L223" s="42"/>
      <c r="M223" s="198"/>
      <c r="N223" s="199"/>
      <c r="O223" s="67"/>
      <c r="P223" s="67"/>
      <c r="Q223" s="67"/>
      <c r="R223" s="67"/>
      <c r="S223" s="67"/>
      <c r="T223" s="68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20" t="s">
        <v>230</v>
      </c>
      <c r="AU223" s="20" t="s">
        <v>80</v>
      </c>
    </row>
    <row r="224" spans="1:65" s="2" customFormat="1" ht="24.2" customHeight="1">
      <c r="A224" s="37"/>
      <c r="B224" s="38"/>
      <c r="C224" s="182" t="s">
        <v>609</v>
      </c>
      <c r="D224" s="182" t="s">
        <v>223</v>
      </c>
      <c r="E224" s="183" t="s">
        <v>2525</v>
      </c>
      <c r="F224" s="184" t="s">
        <v>2526</v>
      </c>
      <c r="G224" s="185" t="s">
        <v>336</v>
      </c>
      <c r="H224" s="186">
        <v>1</v>
      </c>
      <c r="I224" s="187"/>
      <c r="J224" s="188">
        <f>ROUND(I224*H224,2)</f>
        <v>0</v>
      </c>
      <c r="K224" s="184" t="s">
        <v>632</v>
      </c>
      <c r="L224" s="42"/>
      <c r="M224" s="189" t="s">
        <v>19</v>
      </c>
      <c r="N224" s="190" t="s">
        <v>43</v>
      </c>
      <c r="O224" s="67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3" t="s">
        <v>228</v>
      </c>
      <c r="AT224" s="193" t="s">
        <v>223</v>
      </c>
      <c r="AU224" s="193" t="s">
        <v>80</v>
      </c>
      <c r="AY224" s="20" t="s">
        <v>221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20" t="s">
        <v>80</v>
      </c>
      <c r="BK224" s="194">
        <f>ROUND(I224*H224,2)</f>
        <v>0</v>
      </c>
      <c r="BL224" s="20" t="s">
        <v>228</v>
      </c>
      <c r="BM224" s="193" t="s">
        <v>934</v>
      </c>
    </row>
    <row r="225" spans="1:65" s="2" customFormat="1">
      <c r="A225" s="37"/>
      <c r="B225" s="38"/>
      <c r="C225" s="39"/>
      <c r="D225" s="195" t="s">
        <v>230</v>
      </c>
      <c r="E225" s="39"/>
      <c r="F225" s="196" t="s">
        <v>2526</v>
      </c>
      <c r="G225" s="39"/>
      <c r="H225" s="39"/>
      <c r="I225" s="197"/>
      <c r="J225" s="39"/>
      <c r="K225" s="39"/>
      <c r="L225" s="42"/>
      <c r="M225" s="198"/>
      <c r="N225" s="199"/>
      <c r="O225" s="67"/>
      <c r="P225" s="67"/>
      <c r="Q225" s="67"/>
      <c r="R225" s="67"/>
      <c r="S225" s="67"/>
      <c r="T225" s="68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20" t="s">
        <v>230</v>
      </c>
      <c r="AU225" s="20" t="s">
        <v>80</v>
      </c>
    </row>
    <row r="226" spans="1:65" s="2" customFormat="1" ht="33" customHeight="1">
      <c r="A226" s="37"/>
      <c r="B226" s="38"/>
      <c r="C226" s="182" t="s">
        <v>615</v>
      </c>
      <c r="D226" s="182" t="s">
        <v>223</v>
      </c>
      <c r="E226" s="183" t="s">
        <v>2527</v>
      </c>
      <c r="F226" s="184" t="s">
        <v>2528</v>
      </c>
      <c r="G226" s="185" t="s">
        <v>336</v>
      </c>
      <c r="H226" s="186">
        <v>1</v>
      </c>
      <c r="I226" s="187"/>
      <c r="J226" s="188">
        <f>ROUND(I226*H226,2)</f>
        <v>0</v>
      </c>
      <c r="K226" s="184" t="s">
        <v>632</v>
      </c>
      <c r="L226" s="42"/>
      <c r="M226" s="189" t="s">
        <v>19</v>
      </c>
      <c r="N226" s="190" t="s">
        <v>43</v>
      </c>
      <c r="O226" s="67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3" t="s">
        <v>228</v>
      </c>
      <c r="AT226" s="193" t="s">
        <v>223</v>
      </c>
      <c r="AU226" s="193" t="s">
        <v>80</v>
      </c>
      <c r="AY226" s="20" t="s">
        <v>221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20" t="s">
        <v>80</v>
      </c>
      <c r="BK226" s="194">
        <f>ROUND(I226*H226,2)</f>
        <v>0</v>
      </c>
      <c r="BL226" s="20" t="s">
        <v>228</v>
      </c>
      <c r="BM226" s="193" t="s">
        <v>948</v>
      </c>
    </row>
    <row r="227" spans="1:65" s="2" customFormat="1" ht="19.5">
      <c r="A227" s="37"/>
      <c r="B227" s="38"/>
      <c r="C227" s="39"/>
      <c r="D227" s="195" t="s">
        <v>230</v>
      </c>
      <c r="E227" s="39"/>
      <c r="F227" s="196" t="s">
        <v>2528</v>
      </c>
      <c r="G227" s="39"/>
      <c r="H227" s="39"/>
      <c r="I227" s="197"/>
      <c r="J227" s="39"/>
      <c r="K227" s="39"/>
      <c r="L227" s="42"/>
      <c r="M227" s="198"/>
      <c r="N227" s="199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230</v>
      </c>
      <c r="AU227" s="20" t="s">
        <v>80</v>
      </c>
    </row>
    <row r="228" spans="1:65" s="2" customFormat="1" ht="97.5">
      <c r="A228" s="37"/>
      <c r="B228" s="38"/>
      <c r="C228" s="39"/>
      <c r="D228" s="195" t="s">
        <v>1665</v>
      </c>
      <c r="E228" s="39"/>
      <c r="F228" s="255" t="s">
        <v>2529</v>
      </c>
      <c r="G228" s="39"/>
      <c r="H228" s="39"/>
      <c r="I228" s="197"/>
      <c r="J228" s="39"/>
      <c r="K228" s="39"/>
      <c r="L228" s="42"/>
      <c r="M228" s="198"/>
      <c r="N228" s="199"/>
      <c r="O228" s="67"/>
      <c r="P228" s="67"/>
      <c r="Q228" s="67"/>
      <c r="R228" s="67"/>
      <c r="S228" s="67"/>
      <c r="T228" s="68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20" t="s">
        <v>1665</v>
      </c>
      <c r="AU228" s="20" t="s">
        <v>80</v>
      </c>
    </row>
    <row r="229" spans="1:65" s="2" customFormat="1" ht="21.75" customHeight="1">
      <c r="A229" s="37"/>
      <c r="B229" s="38"/>
      <c r="C229" s="182" t="s">
        <v>622</v>
      </c>
      <c r="D229" s="182" t="s">
        <v>223</v>
      </c>
      <c r="E229" s="183" t="s">
        <v>2530</v>
      </c>
      <c r="F229" s="184" t="s">
        <v>2531</v>
      </c>
      <c r="G229" s="185" t="s">
        <v>336</v>
      </c>
      <c r="H229" s="186">
        <v>1</v>
      </c>
      <c r="I229" s="187"/>
      <c r="J229" s="188">
        <f>ROUND(I229*H229,2)</f>
        <v>0</v>
      </c>
      <c r="K229" s="184" t="s">
        <v>632</v>
      </c>
      <c r="L229" s="42"/>
      <c r="M229" s="189" t="s">
        <v>19</v>
      </c>
      <c r="N229" s="190" t="s">
        <v>43</v>
      </c>
      <c r="O229" s="67"/>
      <c r="P229" s="191">
        <f>O229*H229</f>
        <v>0</v>
      </c>
      <c r="Q229" s="191">
        <v>0</v>
      </c>
      <c r="R229" s="191">
        <f>Q229*H229</f>
        <v>0</v>
      </c>
      <c r="S229" s="191">
        <v>0</v>
      </c>
      <c r="T229" s="192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3" t="s">
        <v>228</v>
      </c>
      <c r="AT229" s="193" t="s">
        <v>223</v>
      </c>
      <c r="AU229" s="193" t="s">
        <v>80</v>
      </c>
      <c r="AY229" s="20" t="s">
        <v>221</v>
      </c>
      <c r="BE229" s="194">
        <f>IF(N229="základní",J229,0)</f>
        <v>0</v>
      </c>
      <c r="BF229" s="194">
        <f>IF(N229="snížená",J229,0)</f>
        <v>0</v>
      </c>
      <c r="BG229" s="194">
        <f>IF(N229="zákl. přenesená",J229,0)</f>
        <v>0</v>
      </c>
      <c r="BH229" s="194">
        <f>IF(N229="sníž. přenesená",J229,0)</f>
        <v>0</v>
      </c>
      <c r="BI229" s="194">
        <f>IF(N229="nulová",J229,0)</f>
        <v>0</v>
      </c>
      <c r="BJ229" s="20" t="s">
        <v>80</v>
      </c>
      <c r="BK229" s="194">
        <f>ROUND(I229*H229,2)</f>
        <v>0</v>
      </c>
      <c r="BL229" s="20" t="s">
        <v>228</v>
      </c>
      <c r="BM229" s="193" t="s">
        <v>958</v>
      </c>
    </row>
    <row r="230" spans="1:65" s="2" customFormat="1">
      <c r="A230" s="37"/>
      <c r="B230" s="38"/>
      <c r="C230" s="39"/>
      <c r="D230" s="195" t="s">
        <v>230</v>
      </c>
      <c r="E230" s="39"/>
      <c r="F230" s="196" t="s">
        <v>2531</v>
      </c>
      <c r="G230" s="39"/>
      <c r="H230" s="39"/>
      <c r="I230" s="197"/>
      <c r="J230" s="39"/>
      <c r="K230" s="39"/>
      <c r="L230" s="42"/>
      <c r="M230" s="198"/>
      <c r="N230" s="199"/>
      <c r="O230" s="67"/>
      <c r="P230" s="67"/>
      <c r="Q230" s="67"/>
      <c r="R230" s="67"/>
      <c r="S230" s="67"/>
      <c r="T230" s="68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20" t="s">
        <v>230</v>
      </c>
      <c r="AU230" s="20" t="s">
        <v>80</v>
      </c>
    </row>
    <row r="231" spans="1:65" s="2" customFormat="1" ht="58.5">
      <c r="A231" s="37"/>
      <c r="B231" s="38"/>
      <c r="C231" s="39"/>
      <c r="D231" s="195" t="s">
        <v>1665</v>
      </c>
      <c r="E231" s="39"/>
      <c r="F231" s="255" t="s">
        <v>2532</v>
      </c>
      <c r="G231" s="39"/>
      <c r="H231" s="39"/>
      <c r="I231" s="197"/>
      <c r="J231" s="39"/>
      <c r="K231" s="39"/>
      <c r="L231" s="42"/>
      <c r="M231" s="198"/>
      <c r="N231" s="199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1665</v>
      </c>
      <c r="AU231" s="20" t="s">
        <v>80</v>
      </c>
    </row>
    <row r="232" spans="1:65" s="2" customFormat="1" ht="16.5" customHeight="1">
      <c r="A232" s="37"/>
      <c r="B232" s="38"/>
      <c r="C232" s="182" t="s">
        <v>629</v>
      </c>
      <c r="D232" s="182" t="s">
        <v>223</v>
      </c>
      <c r="E232" s="183" t="s">
        <v>2533</v>
      </c>
      <c r="F232" s="184" t="s">
        <v>2534</v>
      </c>
      <c r="G232" s="185" t="s">
        <v>336</v>
      </c>
      <c r="H232" s="186">
        <v>1</v>
      </c>
      <c r="I232" s="187"/>
      <c r="J232" s="188">
        <f>ROUND(I232*H232,2)</f>
        <v>0</v>
      </c>
      <c r="K232" s="184" t="s">
        <v>632</v>
      </c>
      <c r="L232" s="42"/>
      <c r="M232" s="189" t="s">
        <v>19</v>
      </c>
      <c r="N232" s="190" t="s">
        <v>43</v>
      </c>
      <c r="O232" s="67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3" t="s">
        <v>228</v>
      </c>
      <c r="AT232" s="193" t="s">
        <v>223</v>
      </c>
      <c r="AU232" s="193" t="s">
        <v>80</v>
      </c>
      <c r="AY232" s="20" t="s">
        <v>221</v>
      </c>
      <c r="BE232" s="194">
        <f>IF(N232="základní",J232,0)</f>
        <v>0</v>
      </c>
      <c r="BF232" s="194">
        <f>IF(N232="snížená",J232,0)</f>
        <v>0</v>
      </c>
      <c r="BG232" s="194">
        <f>IF(N232="zákl. přenesená",J232,0)</f>
        <v>0</v>
      </c>
      <c r="BH232" s="194">
        <f>IF(N232="sníž. přenesená",J232,0)</f>
        <v>0</v>
      </c>
      <c r="BI232" s="194">
        <f>IF(N232="nulová",J232,0)</f>
        <v>0</v>
      </c>
      <c r="BJ232" s="20" t="s">
        <v>80</v>
      </c>
      <c r="BK232" s="194">
        <f>ROUND(I232*H232,2)</f>
        <v>0</v>
      </c>
      <c r="BL232" s="20" t="s">
        <v>228</v>
      </c>
      <c r="BM232" s="193" t="s">
        <v>967</v>
      </c>
    </row>
    <row r="233" spans="1:65" s="2" customFormat="1">
      <c r="A233" s="37"/>
      <c r="B233" s="38"/>
      <c r="C233" s="39"/>
      <c r="D233" s="195" t="s">
        <v>230</v>
      </c>
      <c r="E233" s="39"/>
      <c r="F233" s="196" t="s">
        <v>2534</v>
      </c>
      <c r="G233" s="39"/>
      <c r="H233" s="39"/>
      <c r="I233" s="197"/>
      <c r="J233" s="39"/>
      <c r="K233" s="39"/>
      <c r="L233" s="42"/>
      <c r="M233" s="198"/>
      <c r="N233" s="199"/>
      <c r="O233" s="67"/>
      <c r="P233" s="67"/>
      <c r="Q233" s="67"/>
      <c r="R233" s="67"/>
      <c r="S233" s="67"/>
      <c r="T233" s="68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20" t="s">
        <v>230</v>
      </c>
      <c r="AU233" s="20" t="s">
        <v>80</v>
      </c>
    </row>
    <row r="234" spans="1:65" s="2" customFormat="1" ht="68.25">
      <c r="A234" s="37"/>
      <c r="B234" s="38"/>
      <c r="C234" s="39"/>
      <c r="D234" s="195" t="s">
        <v>1665</v>
      </c>
      <c r="E234" s="39"/>
      <c r="F234" s="255" t="s">
        <v>2535</v>
      </c>
      <c r="G234" s="39"/>
      <c r="H234" s="39"/>
      <c r="I234" s="197"/>
      <c r="J234" s="39"/>
      <c r="K234" s="39"/>
      <c r="L234" s="42"/>
      <c r="M234" s="198"/>
      <c r="N234" s="199"/>
      <c r="O234" s="67"/>
      <c r="P234" s="67"/>
      <c r="Q234" s="67"/>
      <c r="R234" s="67"/>
      <c r="S234" s="67"/>
      <c r="T234" s="68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20" t="s">
        <v>1665</v>
      </c>
      <c r="AU234" s="20" t="s">
        <v>80</v>
      </c>
    </row>
    <row r="235" spans="1:65" s="2" customFormat="1" ht="16.5" customHeight="1">
      <c r="A235" s="37"/>
      <c r="B235" s="38"/>
      <c r="C235" s="182" t="s">
        <v>635</v>
      </c>
      <c r="D235" s="182" t="s">
        <v>223</v>
      </c>
      <c r="E235" s="183" t="s">
        <v>2536</v>
      </c>
      <c r="F235" s="184" t="s">
        <v>2537</v>
      </c>
      <c r="G235" s="185" t="s">
        <v>336</v>
      </c>
      <c r="H235" s="186">
        <v>1</v>
      </c>
      <c r="I235" s="187"/>
      <c r="J235" s="188">
        <f>ROUND(I235*H235,2)</f>
        <v>0</v>
      </c>
      <c r="K235" s="184" t="s">
        <v>632</v>
      </c>
      <c r="L235" s="42"/>
      <c r="M235" s="189" t="s">
        <v>19</v>
      </c>
      <c r="N235" s="190" t="s">
        <v>43</v>
      </c>
      <c r="O235" s="67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3" t="s">
        <v>228</v>
      </c>
      <c r="AT235" s="193" t="s">
        <v>223</v>
      </c>
      <c r="AU235" s="193" t="s">
        <v>80</v>
      </c>
      <c r="AY235" s="20" t="s">
        <v>221</v>
      </c>
      <c r="BE235" s="194">
        <f>IF(N235="základní",J235,0)</f>
        <v>0</v>
      </c>
      <c r="BF235" s="194">
        <f>IF(N235="snížená",J235,0)</f>
        <v>0</v>
      </c>
      <c r="BG235" s="194">
        <f>IF(N235="zákl. přenesená",J235,0)</f>
        <v>0</v>
      </c>
      <c r="BH235" s="194">
        <f>IF(N235="sníž. přenesená",J235,0)</f>
        <v>0</v>
      </c>
      <c r="BI235" s="194">
        <f>IF(N235="nulová",J235,0)</f>
        <v>0</v>
      </c>
      <c r="BJ235" s="20" t="s">
        <v>80</v>
      </c>
      <c r="BK235" s="194">
        <f>ROUND(I235*H235,2)</f>
        <v>0</v>
      </c>
      <c r="BL235" s="20" t="s">
        <v>228</v>
      </c>
      <c r="BM235" s="193" t="s">
        <v>977</v>
      </c>
    </row>
    <row r="236" spans="1:65" s="2" customFormat="1">
      <c r="A236" s="37"/>
      <c r="B236" s="38"/>
      <c r="C236" s="39"/>
      <c r="D236" s="195" t="s">
        <v>230</v>
      </c>
      <c r="E236" s="39"/>
      <c r="F236" s="196" t="s">
        <v>2537</v>
      </c>
      <c r="G236" s="39"/>
      <c r="H236" s="39"/>
      <c r="I236" s="197"/>
      <c r="J236" s="39"/>
      <c r="K236" s="39"/>
      <c r="L236" s="42"/>
      <c r="M236" s="198"/>
      <c r="N236" s="199"/>
      <c r="O236" s="67"/>
      <c r="P236" s="67"/>
      <c r="Q236" s="67"/>
      <c r="R236" s="67"/>
      <c r="S236" s="67"/>
      <c r="T236" s="68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20" t="s">
        <v>230</v>
      </c>
      <c r="AU236" s="20" t="s">
        <v>80</v>
      </c>
    </row>
    <row r="237" spans="1:65" s="2" customFormat="1" ht="48.75">
      <c r="A237" s="37"/>
      <c r="B237" s="38"/>
      <c r="C237" s="39"/>
      <c r="D237" s="195" t="s">
        <v>1665</v>
      </c>
      <c r="E237" s="39"/>
      <c r="F237" s="255" t="s">
        <v>2538</v>
      </c>
      <c r="G237" s="39"/>
      <c r="H237" s="39"/>
      <c r="I237" s="197"/>
      <c r="J237" s="39"/>
      <c r="K237" s="39"/>
      <c r="L237" s="42"/>
      <c r="M237" s="198"/>
      <c r="N237" s="199"/>
      <c r="O237" s="67"/>
      <c r="P237" s="67"/>
      <c r="Q237" s="67"/>
      <c r="R237" s="67"/>
      <c r="S237" s="67"/>
      <c r="T237" s="68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20" t="s">
        <v>1665</v>
      </c>
      <c r="AU237" s="20" t="s">
        <v>80</v>
      </c>
    </row>
    <row r="238" spans="1:65" s="2" customFormat="1" ht="24.2" customHeight="1">
      <c r="A238" s="37"/>
      <c r="B238" s="38"/>
      <c r="C238" s="182" t="s">
        <v>640</v>
      </c>
      <c r="D238" s="182" t="s">
        <v>223</v>
      </c>
      <c r="E238" s="183" t="s">
        <v>2539</v>
      </c>
      <c r="F238" s="184" t="s">
        <v>2540</v>
      </c>
      <c r="G238" s="185" t="s">
        <v>336</v>
      </c>
      <c r="H238" s="186">
        <v>1</v>
      </c>
      <c r="I238" s="187"/>
      <c r="J238" s="188">
        <f>ROUND(I238*H238,2)</f>
        <v>0</v>
      </c>
      <c r="K238" s="184" t="s">
        <v>632</v>
      </c>
      <c r="L238" s="42"/>
      <c r="M238" s="189" t="s">
        <v>19</v>
      </c>
      <c r="N238" s="190" t="s">
        <v>43</v>
      </c>
      <c r="O238" s="67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3" t="s">
        <v>228</v>
      </c>
      <c r="AT238" s="193" t="s">
        <v>223</v>
      </c>
      <c r="AU238" s="193" t="s">
        <v>80</v>
      </c>
      <c r="AY238" s="20" t="s">
        <v>221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20" t="s">
        <v>80</v>
      </c>
      <c r="BK238" s="194">
        <f>ROUND(I238*H238,2)</f>
        <v>0</v>
      </c>
      <c r="BL238" s="20" t="s">
        <v>228</v>
      </c>
      <c r="BM238" s="193" t="s">
        <v>988</v>
      </c>
    </row>
    <row r="239" spans="1:65" s="2" customFormat="1" ht="19.5">
      <c r="A239" s="37"/>
      <c r="B239" s="38"/>
      <c r="C239" s="39"/>
      <c r="D239" s="195" t="s">
        <v>230</v>
      </c>
      <c r="E239" s="39"/>
      <c r="F239" s="196" t="s">
        <v>2540</v>
      </c>
      <c r="G239" s="39"/>
      <c r="H239" s="39"/>
      <c r="I239" s="197"/>
      <c r="J239" s="39"/>
      <c r="K239" s="39"/>
      <c r="L239" s="42"/>
      <c r="M239" s="198"/>
      <c r="N239" s="199"/>
      <c r="O239" s="67"/>
      <c r="P239" s="67"/>
      <c r="Q239" s="67"/>
      <c r="R239" s="67"/>
      <c r="S239" s="67"/>
      <c r="T239" s="68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230</v>
      </c>
      <c r="AU239" s="20" t="s">
        <v>80</v>
      </c>
    </row>
    <row r="240" spans="1:65" s="2" customFormat="1" ht="29.25">
      <c r="A240" s="37"/>
      <c r="B240" s="38"/>
      <c r="C240" s="39"/>
      <c r="D240" s="195" t="s">
        <v>1665</v>
      </c>
      <c r="E240" s="39"/>
      <c r="F240" s="255" t="s">
        <v>2541</v>
      </c>
      <c r="G240" s="39"/>
      <c r="H240" s="39"/>
      <c r="I240" s="197"/>
      <c r="J240" s="39"/>
      <c r="K240" s="39"/>
      <c r="L240" s="42"/>
      <c r="M240" s="198"/>
      <c r="N240" s="199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1665</v>
      </c>
      <c r="AU240" s="20" t="s">
        <v>80</v>
      </c>
    </row>
    <row r="241" spans="1:65" s="2" customFormat="1" ht="24.2" customHeight="1">
      <c r="A241" s="37"/>
      <c r="B241" s="38"/>
      <c r="C241" s="182" t="s">
        <v>646</v>
      </c>
      <c r="D241" s="182" t="s">
        <v>223</v>
      </c>
      <c r="E241" s="183" t="s">
        <v>2469</v>
      </c>
      <c r="F241" s="184" t="s">
        <v>2470</v>
      </c>
      <c r="G241" s="185" t="s">
        <v>267</v>
      </c>
      <c r="H241" s="186">
        <v>0.05</v>
      </c>
      <c r="I241" s="187"/>
      <c r="J241" s="188">
        <f>ROUND(I241*H241,2)</f>
        <v>0</v>
      </c>
      <c r="K241" s="184" t="s">
        <v>632</v>
      </c>
      <c r="L241" s="42"/>
      <c r="M241" s="189" t="s">
        <v>19</v>
      </c>
      <c r="N241" s="190" t="s">
        <v>43</v>
      </c>
      <c r="O241" s="67"/>
      <c r="P241" s="191">
        <f>O241*H241</f>
        <v>0</v>
      </c>
      <c r="Q241" s="191">
        <v>0</v>
      </c>
      <c r="R241" s="191">
        <f>Q241*H241</f>
        <v>0</v>
      </c>
      <c r="S241" s="191">
        <v>0</v>
      </c>
      <c r="T241" s="192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3" t="s">
        <v>228</v>
      </c>
      <c r="AT241" s="193" t="s">
        <v>223</v>
      </c>
      <c r="AU241" s="193" t="s">
        <v>80</v>
      </c>
      <c r="AY241" s="20" t="s">
        <v>221</v>
      </c>
      <c r="BE241" s="194">
        <f>IF(N241="základní",J241,0)</f>
        <v>0</v>
      </c>
      <c r="BF241" s="194">
        <f>IF(N241="snížená",J241,0)</f>
        <v>0</v>
      </c>
      <c r="BG241" s="194">
        <f>IF(N241="zákl. přenesená",J241,0)</f>
        <v>0</v>
      </c>
      <c r="BH241" s="194">
        <f>IF(N241="sníž. přenesená",J241,0)</f>
        <v>0</v>
      </c>
      <c r="BI241" s="194">
        <f>IF(N241="nulová",J241,0)</f>
        <v>0</v>
      </c>
      <c r="BJ241" s="20" t="s">
        <v>80</v>
      </c>
      <c r="BK241" s="194">
        <f>ROUND(I241*H241,2)</f>
        <v>0</v>
      </c>
      <c r="BL241" s="20" t="s">
        <v>228</v>
      </c>
      <c r="BM241" s="193" t="s">
        <v>1002</v>
      </c>
    </row>
    <row r="242" spans="1:65" s="2" customFormat="1">
      <c r="A242" s="37"/>
      <c r="B242" s="38"/>
      <c r="C242" s="39"/>
      <c r="D242" s="195" t="s">
        <v>230</v>
      </c>
      <c r="E242" s="39"/>
      <c r="F242" s="196" t="s">
        <v>2470</v>
      </c>
      <c r="G242" s="39"/>
      <c r="H242" s="39"/>
      <c r="I242" s="197"/>
      <c r="J242" s="39"/>
      <c r="K242" s="39"/>
      <c r="L242" s="42"/>
      <c r="M242" s="198"/>
      <c r="N242" s="199"/>
      <c r="O242" s="67"/>
      <c r="P242" s="67"/>
      <c r="Q242" s="67"/>
      <c r="R242" s="67"/>
      <c r="S242" s="67"/>
      <c r="T242" s="68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20" t="s">
        <v>230</v>
      </c>
      <c r="AU242" s="20" t="s">
        <v>80</v>
      </c>
    </row>
    <row r="243" spans="1:65" s="2" customFormat="1" ht="48.75">
      <c r="A243" s="37"/>
      <c r="B243" s="38"/>
      <c r="C243" s="39"/>
      <c r="D243" s="195" t="s">
        <v>1665</v>
      </c>
      <c r="E243" s="39"/>
      <c r="F243" s="255" t="s">
        <v>2542</v>
      </c>
      <c r="G243" s="39"/>
      <c r="H243" s="39"/>
      <c r="I243" s="197"/>
      <c r="J243" s="39"/>
      <c r="K243" s="39"/>
      <c r="L243" s="42"/>
      <c r="M243" s="198"/>
      <c r="N243" s="199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1665</v>
      </c>
      <c r="AU243" s="20" t="s">
        <v>80</v>
      </c>
    </row>
    <row r="244" spans="1:65" s="12" customFormat="1" ht="25.9" customHeight="1">
      <c r="B244" s="166"/>
      <c r="C244" s="167"/>
      <c r="D244" s="168" t="s">
        <v>71</v>
      </c>
      <c r="E244" s="169" t="s">
        <v>2322</v>
      </c>
      <c r="F244" s="169" t="s">
        <v>2323</v>
      </c>
      <c r="G244" s="167"/>
      <c r="H244" s="167"/>
      <c r="I244" s="170"/>
      <c r="J244" s="171">
        <f>BK244</f>
        <v>0</v>
      </c>
      <c r="K244" s="167"/>
      <c r="L244" s="172"/>
      <c r="M244" s="173"/>
      <c r="N244" s="174"/>
      <c r="O244" s="174"/>
      <c r="P244" s="175">
        <f>SUM(P245:P253)</f>
        <v>0</v>
      </c>
      <c r="Q244" s="174"/>
      <c r="R244" s="175">
        <f>SUM(R245:R253)</f>
        <v>0</v>
      </c>
      <c r="S244" s="174"/>
      <c r="T244" s="176">
        <f>SUM(T245:T253)</f>
        <v>0</v>
      </c>
      <c r="AR244" s="177" t="s">
        <v>80</v>
      </c>
      <c r="AT244" s="178" t="s">
        <v>71</v>
      </c>
      <c r="AU244" s="178" t="s">
        <v>72</v>
      </c>
      <c r="AY244" s="177" t="s">
        <v>221</v>
      </c>
      <c r="BK244" s="179">
        <f>SUM(BK245:BK253)</f>
        <v>0</v>
      </c>
    </row>
    <row r="245" spans="1:65" s="2" customFormat="1" ht="16.5" customHeight="1">
      <c r="A245" s="37"/>
      <c r="B245" s="38"/>
      <c r="C245" s="182" t="s">
        <v>655</v>
      </c>
      <c r="D245" s="182" t="s">
        <v>223</v>
      </c>
      <c r="E245" s="183" t="s">
        <v>2543</v>
      </c>
      <c r="F245" s="184" t="s">
        <v>2544</v>
      </c>
      <c r="G245" s="185" t="s">
        <v>305</v>
      </c>
      <c r="H245" s="186">
        <v>123</v>
      </c>
      <c r="I245" s="187"/>
      <c r="J245" s="188">
        <f>ROUND(I245*H245,2)</f>
        <v>0</v>
      </c>
      <c r="K245" s="184" t="s">
        <v>632</v>
      </c>
      <c r="L245" s="42"/>
      <c r="M245" s="189" t="s">
        <v>19</v>
      </c>
      <c r="N245" s="190" t="s">
        <v>43</v>
      </c>
      <c r="O245" s="67"/>
      <c r="P245" s="191">
        <f>O245*H245</f>
        <v>0</v>
      </c>
      <c r="Q245" s="191">
        <v>0</v>
      </c>
      <c r="R245" s="191">
        <f>Q245*H245</f>
        <v>0</v>
      </c>
      <c r="S245" s="191">
        <v>0</v>
      </c>
      <c r="T245" s="192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3" t="s">
        <v>228</v>
      </c>
      <c r="AT245" s="193" t="s">
        <v>223</v>
      </c>
      <c r="AU245" s="193" t="s">
        <v>80</v>
      </c>
      <c r="AY245" s="20" t="s">
        <v>221</v>
      </c>
      <c r="BE245" s="194">
        <f>IF(N245="základní",J245,0)</f>
        <v>0</v>
      </c>
      <c r="BF245" s="194">
        <f>IF(N245="snížená",J245,0)</f>
        <v>0</v>
      </c>
      <c r="BG245" s="194">
        <f>IF(N245="zákl. přenesená",J245,0)</f>
        <v>0</v>
      </c>
      <c r="BH245" s="194">
        <f>IF(N245="sníž. přenesená",J245,0)</f>
        <v>0</v>
      </c>
      <c r="BI245" s="194">
        <f>IF(N245="nulová",J245,0)</f>
        <v>0</v>
      </c>
      <c r="BJ245" s="20" t="s">
        <v>80</v>
      </c>
      <c r="BK245" s="194">
        <f>ROUND(I245*H245,2)</f>
        <v>0</v>
      </c>
      <c r="BL245" s="20" t="s">
        <v>228</v>
      </c>
      <c r="BM245" s="193" t="s">
        <v>1015</v>
      </c>
    </row>
    <row r="246" spans="1:65" s="2" customFormat="1">
      <c r="A246" s="37"/>
      <c r="B246" s="38"/>
      <c r="C246" s="39"/>
      <c r="D246" s="195" t="s">
        <v>230</v>
      </c>
      <c r="E246" s="39"/>
      <c r="F246" s="196" t="s">
        <v>2544</v>
      </c>
      <c r="G246" s="39"/>
      <c r="H246" s="39"/>
      <c r="I246" s="197"/>
      <c r="J246" s="39"/>
      <c r="K246" s="39"/>
      <c r="L246" s="42"/>
      <c r="M246" s="198"/>
      <c r="N246" s="199"/>
      <c r="O246" s="67"/>
      <c r="P246" s="67"/>
      <c r="Q246" s="67"/>
      <c r="R246" s="67"/>
      <c r="S246" s="67"/>
      <c r="T246" s="68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20" t="s">
        <v>230</v>
      </c>
      <c r="AU246" s="20" t="s">
        <v>80</v>
      </c>
    </row>
    <row r="247" spans="1:65" s="2" customFormat="1" ht="48.75">
      <c r="A247" s="37"/>
      <c r="B247" s="38"/>
      <c r="C247" s="39"/>
      <c r="D247" s="195" t="s">
        <v>1665</v>
      </c>
      <c r="E247" s="39"/>
      <c r="F247" s="255" t="s">
        <v>2545</v>
      </c>
      <c r="G247" s="39"/>
      <c r="H247" s="39"/>
      <c r="I247" s="197"/>
      <c r="J247" s="39"/>
      <c r="K247" s="39"/>
      <c r="L247" s="42"/>
      <c r="M247" s="198"/>
      <c r="N247" s="199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1665</v>
      </c>
      <c r="AU247" s="20" t="s">
        <v>80</v>
      </c>
    </row>
    <row r="248" spans="1:65" s="2" customFormat="1" ht="21.75" customHeight="1">
      <c r="A248" s="37"/>
      <c r="B248" s="38"/>
      <c r="C248" s="182" t="s">
        <v>662</v>
      </c>
      <c r="D248" s="182" t="s">
        <v>223</v>
      </c>
      <c r="E248" s="183" t="s">
        <v>2546</v>
      </c>
      <c r="F248" s="184" t="s">
        <v>2547</v>
      </c>
      <c r="G248" s="185" t="s">
        <v>305</v>
      </c>
      <c r="H248" s="186">
        <v>183</v>
      </c>
      <c r="I248" s="187"/>
      <c r="J248" s="188">
        <f>ROUND(I248*H248,2)</f>
        <v>0</v>
      </c>
      <c r="K248" s="184" t="s">
        <v>632</v>
      </c>
      <c r="L248" s="42"/>
      <c r="M248" s="189" t="s">
        <v>19</v>
      </c>
      <c r="N248" s="190" t="s">
        <v>43</v>
      </c>
      <c r="O248" s="67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3" t="s">
        <v>228</v>
      </c>
      <c r="AT248" s="193" t="s">
        <v>223</v>
      </c>
      <c r="AU248" s="193" t="s">
        <v>80</v>
      </c>
      <c r="AY248" s="20" t="s">
        <v>221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20" t="s">
        <v>80</v>
      </c>
      <c r="BK248" s="194">
        <f>ROUND(I248*H248,2)</f>
        <v>0</v>
      </c>
      <c r="BL248" s="20" t="s">
        <v>228</v>
      </c>
      <c r="BM248" s="193" t="s">
        <v>165</v>
      </c>
    </row>
    <row r="249" spans="1:65" s="2" customFormat="1">
      <c r="A249" s="37"/>
      <c r="B249" s="38"/>
      <c r="C249" s="39"/>
      <c r="D249" s="195" t="s">
        <v>230</v>
      </c>
      <c r="E249" s="39"/>
      <c r="F249" s="196" t="s">
        <v>2547</v>
      </c>
      <c r="G249" s="39"/>
      <c r="H249" s="39"/>
      <c r="I249" s="197"/>
      <c r="J249" s="39"/>
      <c r="K249" s="39"/>
      <c r="L249" s="42"/>
      <c r="M249" s="198"/>
      <c r="N249" s="199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230</v>
      </c>
      <c r="AU249" s="20" t="s">
        <v>80</v>
      </c>
    </row>
    <row r="250" spans="1:65" s="2" customFormat="1" ht="58.5">
      <c r="A250" s="37"/>
      <c r="B250" s="38"/>
      <c r="C250" s="39"/>
      <c r="D250" s="195" t="s">
        <v>1665</v>
      </c>
      <c r="E250" s="39"/>
      <c r="F250" s="255" t="s">
        <v>2548</v>
      </c>
      <c r="G250" s="39"/>
      <c r="H250" s="39"/>
      <c r="I250" s="197"/>
      <c r="J250" s="39"/>
      <c r="K250" s="39"/>
      <c r="L250" s="42"/>
      <c r="M250" s="198"/>
      <c r="N250" s="199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20" t="s">
        <v>1665</v>
      </c>
      <c r="AU250" s="20" t="s">
        <v>80</v>
      </c>
    </row>
    <row r="251" spans="1:65" s="2" customFormat="1" ht="16.5" customHeight="1">
      <c r="A251" s="37"/>
      <c r="B251" s="38"/>
      <c r="C251" s="182" t="s">
        <v>404</v>
      </c>
      <c r="D251" s="182" t="s">
        <v>223</v>
      </c>
      <c r="E251" s="183" t="s">
        <v>2549</v>
      </c>
      <c r="F251" s="184" t="s">
        <v>2550</v>
      </c>
      <c r="G251" s="185" t="s">
        <v>305</v>
      </c>
      <c r="H251" s="186">
        <v>183</v>
      </c>
      <c r="I251" s="187"/>
      <c r="J251" s="188">
        <f>ROUND(I251*H251,2)</f>
        <v>0</v>
      </c>
      <c r="K251" s="184" t="s">
        <v>632</v>
      </c>
      <c r="L251" s="42"/>
      <c r="M251" s="189" t="s">
        <v>19</v>
      </c>
      <c r="N251" s="190" t="s">
        <v>43</v>
      </c>
      <c r="O251" s="67"/>
      <c r="P251" s="191">
        <f>O251*H251</f>
        <v>0</v>
      </c>
      <c r="Q251" s="191">
        <v>0</v>
      </c>
      <c r="R251" s="191">
        <f>Q251*H251</f>
        <v>0</v>
      </c>
      <c r="S251" s="191">
        <v>0</v>
      </c>
      <c r="T251" s="192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3" t="s">
        <v>228</v>
      </c>
      <c r="AT251" s="193" t="s">
        <v>223</v>
      </c>
      <c r="AU251" s="193" t="s">
        <v>80</v>
      </c>
      <c r="AY251" s="20" t="s">
        <v>221</v>
      </c>
      <c r="BE251" s="194">
        <f>IF(N251="základní",J251,0)</f>
        <v>0</v>
      </c>
      <c r="BF251" s="194">
        <f>IF(N251="snížená",J251,0)</f>
        <v>0</v>
      </c>
      <c r="BG251" s="194">
        <f>IF(N251="zákl. přenesená",J251,0)</f>
        <v>0</v>
      </c>
      <c r="BH251" s="194">
        <f>IF(N251="sníž. přenesená",J251,0)</f>
        <v>0</v>
      </c>
      <c r="BI251" s="194">
        <f>IF(N251="nulová",J251,0)</f>
        <v>0</v>
      </c>
      <c r="BJ251" s="20" t="s">
        <v>80</v>
      </c>
      <c r="BK251" s="194">
        <f>ROUND(I251*H251,2)</f>
        <v>0</v>
      </c>
      <c r="BL251" s="20" t="s">
        <v>228</v>
      </c>
      <c r="BM251" s="193" t="s">
        <v>1039</v>
      </c>
    </row>
    <row r="252" spans="1:65" s="2" customFormat="1">
      <c r="A252" s="37"/>
      <c r="B252" s="38"/>
      <c r="C252" s="39"/>
      <c r="D252" s="195" t="s">
        <v>230</v>
      </c>
      <c r="E252" s="39"/>
      <c r="F252" s="196" t="s">
        <v>2550</v>
      </c>
      <c r="G252" s="39"/>
      <c r="H252" s="39"/>
      <c r="I252" s="197"/>
      <c r="J252" s="39"/>
      <c r="K252" s="39"/>
      <c r="L252" s="42"/>
      <c r="M252" s="198"/>
      <c r="N252" s="199"/>
      <c r="O252" s="67"/>
      <c r="P252" s="67"/>
      <c r="Q252" s="67"/>
      <c r="R252" s="67"/>
      <c r="S252" s="67"/>
      <c r="T252" s="68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20" t="s">
        <v>230</v>
      </c>
      <c r="AU252" s="20" t="s">
        <v>80</v>
      </c>
    </row>
    <row r="253" spans="1:65" s="2" customFormat="1" ht="58.5">
      <c r="A253" s="37"/>
      <c r="B253" s="38"/>
      <c r="C253" s="39"/>
      <c r="D253" s="195" t="s">
        <v>1665</v>
      </c>
      <c r="E253" s="39"/>
      <c r="F253" s="255" t="s">
        <v>2551</v>
      </c>
      <c r="G253" s="39"/>
      <c r="H253" s="39"/>
      <c r="I253" s="197"/>
      <c r="J253" s="39"/>
      <c r="K253" s="39"/>
      <c r="L253" s="42"/>
      <c r="M253" s="259"/>
      <c r="N253" s="260"/>
      <c r="O253" s="261"/>
      <c r="P253" s="261"/>
      <c r="Q253" s="261"/>
      <c r="R253" s="261"/>
      <c r="S253" s="261"/>
      <c r="T253" s="262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1665</v>
      </c>
      <c r="AU253" s="20" t="s">
        <v>80</v>
      </c>
    </row>
    <row r="254" spans="1:65" s="2" customFormat="1" ht="6.95" customHeight="1">
      <c r="A254" s="37"/>
      <c r="B254" s="50"/>
      <c r="C254" s="51"/>
      <c r="D254" s="51"/>
      <c r="E254" s="51"/>
      <c r="F254" s="51"/>
      <c r="G254" s="51"/>
      <c r="H254" s="51"/>
      <c r="I254" s="51"/>
      <c r="J254" s="51"/>
      <c r="K254" s="51"/>
      <c r="L254" s="42"/>
      <c r="M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</row>
  </sheetData>
  <sheetProtection algorithmName="SHA-512" hashValue="xUnXGFMd9pZxNMxdig10k98WkY0I6bpj9l2vaDSLOifHIB9NsVXBvKNhFETM0SOF+SBL8k5Jza6FPMOfcb5ORg==" saltValue="2Flwe/wJlHQjilj/0rbIhPsTNSJUkyG+S9BO0rKHyzxDyPFhlrYL7LfPkT6a+YP/fC7J9dmCvXSJ6O/mKwbyyQ==" spinCount="100000" sheet="1" objects="1" scenarios="1" formatColumns="0" formatRows="0" autoFilter="0"/>
  <autoFilter ref="C97:K253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20" t="s">
        <v>105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135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21" t="str">
        <f>'Rekapitulace stavby'!K6</f>
        <v>DĚTSKÁ SKUPINA TURNOV</v>
      </c>
      <c r="F7" s="422"/>
      <c r="G7" s="422"/>
      <c r="H7" s="422"/>
      <c r="L7" s="23"/>
    </row>
    <row r="8" spans="1:46" s="1" customFormat="1" ht="12" customHeight="1">
      <c r="B8" s="23"/>
      <c r="D8" s="116" t="s">
        <v>144</v>
      </c>
      <c r="L8" s="23"/>
    </row>
    <row r="9" spans="1:46" s="2" customFormat="1" ht="16.5" customHeight="1">
      <c r="A9" s="37"/>
      <c r="B9" s="42"/>
      <c r="C9" s="37"/>
      <c r="D9" s="37"/>
      <c r="E9" s="421" t="s">
        <v>2119</v>
      </c>
      <c r="F9" s="424"/>
      <c r="G9" s="424"/>
      <c r="H9" s="424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2120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23" t="s">
        <v>2552</v>
      </c>
      <c r="F11" s="424"/>
      <c r="G11" s="424"/>
      <c r="H11" s="424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19</v>
      </c>
      <c r="G13" s="37"/>
      <c r="H13" s="37"/>
      <c r="I13" s="116" t="s">
        <v>20</v>
      </c>
      <c r="J13" s="106" t="s">
        <v>19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21</v>
      </c>
      <c r="E14" s="37"/>
      <c r="F14" s="106" t="s">
        <v>22</v>
      </c>
      <c r="G14" s="37"/>
      <c r="H14" s="37"/>
      <c r="I14" s="116" t="s">
        <v>23</v>
      </c>
      <c r="J14" s="118" t="str">
        <f>'Rekapitulace stavby'!AN8</f>
        <v>3. 10. 2023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25</v>
      </c>
      <c r="E16" s="37"/>
      <c r="F16" s="37"/>
      <c r="G16" s="37"/>
      <c r="H16" s="37"/>
      <c r="I16" s="116" t="s">
        <v>26</v>
      </c>
      <c r="J16" s="106" t="s">
        <v>19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27</v>
      </c>
      <c r="F17" s="37"/>
      <c r="G17" s="37"/>
      <c r="H17" s="37"/>
      <c r="I17" s="116" t="s">
        <v>28</v>
      </c>
      <c r="J17" s="106" t="s">
        <v>19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29</v>
      </c>
      <c r="E19" s="37"/>
      <c r="F19" s="37"/>
      <c r="G19" s="37"/>
      <c r="H19" s="37"/>
      <c r="I19" s="116" t="s">
        <v>26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5" t="str">
        <f>'Rekapitulace stavby'!E14</f>
        <v>Vyplň údaj</v>
      </c>
      <c r="F20" s="426"/>
      <c r="G20" s="426"/>
      <c r="H20" s="426"/>
      <c r="I20" s="116" t="s">
        <v>28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31</v>
      </c>
      <c r="E22" s="37"/>
      <c r="F22" s="37"/>
      <c r="G22" s="37"/>
      <c r="H22" s="37"/>
      <c r="I22" s="116" t="s">
        <v>26</v>
      </c>
      <c r="J22" s="106" t="s">
        <v>19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32</v>
      </c>
      <c r="F23" s="37"/>
      <c r="G23" s="37"/>
      <c r="H23" s="37"/>
      <c r="I23" s="116" t="s">
        <v>28</v>
      </c>
      <c r="J23" s="106" t="s">
        <v>19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34</v>
      </c>
      <c r="E25" s="37"/>
      <c r="F25" s="37"/>
      <c r="G25" s="37"/>
      <c r="H25" s="37"/>
      <c r="I25" s="116" t="s">
        <v>26</v>
      </c>
      <c r="J25" s="106" t="s">
        <v>19</v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">
        <v>35</v>
      </c>
      <c r="F26" s="37"/>
      <c r="G26" s="37"/>
      <c r="H26" s="37"/>
      <c r="I26" s="116" t="s">
        <v>28</v>
      </c>
      <c r="J26" s="106" t="s">
        <v>19</v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36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71.25" customHeight="1">
      <c r="A29" s="119"/>
      <c r="B29" s="120"/>
      <c r="C29" s="119"/>
      <c r="D29" s="119"/>
      <c r="E29" s="427" t="s">
        <v>37</v>
      </c>
      <c r="F29" s="427"/>
      <c r="G29" s="427"/>
      <c r="H29" s="427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2"/>
      <c r="E31" s="122"/>
      <c r="F31" s="122"/>
      <c r="G31" s="122"/>
      <c r="H31" s="122"/>
      <c r="I31" s="122"/>
      <c r="J31" s="122"/>
      <c r="K31" s="122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3" t="s">
        <v>38</v>
      </c>
      <c r="E32" s="37"/>
      <c r="F32" s="37"/>
      <c r="G32" s="37"/>
      <c r="H32" s="37"/>
      <c r="I32" s="37"/>
      <c r="J32" s="124">
        <f>ROUND(J89,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2"/>
      <c r="E33" s="122"/>
      <c r="F33" s="122"/>
      <c r="G33" s="122"/>
      <c r="H33" s="122"/>
      <c r="I33" s="122"/>
      <c r="J33" s="122"/>
      <c r="K33" s="122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5" t="s">
        <v>40</v>
      </c>
      <c r="G34" s="37"/>
      <c r="H34" s="37"/>
      <c r="I34" s="125" t="s">
        <v>39</v>
      </c>
      <c r="J34" s="125" t="s">
        <v>41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6" t="s">
        <v>42</v>
      </c>
      <c r="E35" s="116" t="s">
        <v>43</v>
      </c>
      <c r="F35" s="127">
        <f>ROUND((SUM(BE89:BE165)),  2)</f>
        <v>0</v>
      </c>
      <c r="G35" s="37"/>
      <c r="H35" s="37"/>
      <c r="I35" s="128">
        <v>0.21</v>
      </c>
      <c r="J35" s="127">
        <f>ROUND(((SUM(BE89:BE165))*I35),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44</v>
      </c>
      <c r="F36" s="127">
        <f>ROUND((SUM(BF89:BF165)),  2)</f>
        <v>0</v>
      </c>
      <c r="G36" s="37"/>
      <c r="H36" s="37"/>
      <c r="I36" s="128">
        <v>0.12</v>
      </c>
      <c r="J36" s="127">
        <f>ROUND(((SUM(BF89:BF165))*I36),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45</v>
      </c>
      <c r="F37" s="127">
        <f>ROUND((SUM(BG89:BG165)),  2)</f>
        <v>0</v>
      </c>
      <c r="G37" s="37"/>
      <c r="H37" s="37"/>
      <c r="I37" s="128">
        <v>0.21</v>
      </c>
      <c r="J37" s="127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46</v>
      </c>
      <c r="F38" s="127">
        <f>ROUND((SUM(BH89:BH165)),  2)</f>
        <v>0</v>
      </c>
      <c r="G38" s="37"/>
      <c r="H38" s="37"/>
      <c r="I38" s="128">
        <v>0.12</v>
      </c>
      <c r="J38" s="127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47</v>
      </c>
      <c r="F39" s="127">
        <f>ROUND((SUM(BI89:BI165)),  2)</f>
        <v>0</v>
      </c>
      <c r="G39" s="37"/>
      <c r="H39" s="37"/>
      <c r="I39" s="128">
        <v>0</v>
      </c>
      <c r="J39" s="127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9"/>
      <c r="D41" s="130" t="s">
        <v>48</v>
      </c>
      <c r="E41" s="131"/>
      <c r="F41" s="131"/>
      <c r="G41" s="132" t="s">
        <v>49</v>
      </c>
      <c r="H41" s="133" t="s">
        <v>50</v>
      </c>
      <c r="I41" s="131"/>
      <c r="J41" s="134">
        <f>SUM(J32:J39)</f>
        <v>0</v>
      </c>
      <c r="K41" s="135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168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9" t="str">
        <f>E7</f>
        <v>DĚTSKÁ SKUPINA TURNOV</v>
      </c>
      <c r="F50" s="420"/>
      <c r="G50" s="420"/>
      <c r="H50" s="420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144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9" t="s">
        <v>2119</v>
      </c>
      <c r="F52" s="418"/>
      <c r="G52" s="418"/>
      <c r="H52" s="418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2120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5" t="str">
        <f>E11</f>
        <v>D.4.2. - Zařízení vytápění</v>
      </c>
      <c r="F54" s="418"/>
      <c r="G54" s="418"/>
      <c r="H54" s="418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parc.č. 1007/3, k.ú. Turnov</v>
      </c>
      <c r="G56" s="39"/>
      <c r="H56" s="39"/>
      <c r="I56" s="32" t="s">
        <v>23</v>
      </c>
      <c r="J56" s="62" t="str">
        <f>IF(J14="","",J14)</f>
        <v>3. 10. 2023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25</v>
      </c>
      <c r="D58" s="39"/>
      <c r="E58" s="39"/>
      <c r="F58" s="30" t="str">
        <f>E17</f>
        <v>Město Turnov</v>
      </c>
      <c r="G58" s="39"/>
      <c r="H58" s="39"/>
      <c r="I58" s="32" t="s">
        <v>31</v>
      </c>
      <c r="J58" s="35" t="str">
        <f>E23</f>
        <v>ING. ARCH. Tomáš Adámek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32" t="s">
        <v>34</v>
      </c>
      <c r="J59" s="35" t="str">
        <f>E26</f>
        <v>Michal Jirka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0" t="s">
        <v>169</v>
      </c>
      <c r="D61" s="141"/>
      <c r="E61" s="141"/>
      <c r="F61" s="141"/>
      <c r="G61" s="141"/>
      <c r="H61" s="141"/>
      <c r="I61" s="141"/>
      <c r="J61" s="142" t="s">
        <v>170</v>
      </c>
      <c r="K61" s="141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3" t="s">
        <v>70</v>
      </c>
      <c r="D63" s="39"/>
      <c r="E63" s="39"/>
      <c r="F63" s="39"/>
      <c r="G63" s="39"/>
      <c r="H63" s="39"/>
      <c r="I63" s="39"/>
      <c r="J63" s="80">
        <f>J89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171</v>
      </c>
    </row>
    <row r="64" spans="1:47" s="9" customFormat="1" ht="24.95" customHeight="1">
      <c r="B64" s="144"/>
      <c r="C64" s="145"/>
      <c r="D64" s="146" t="s">
        <v>2553</v>
      </c>
      <c r="E64" s="147"/>
      <c r="F64" s="147"/>
      <c r="G64" s="147"/>
      <c r="H64" s="147"/>
      <c r="I64" s="147"/>
      <c r="J64" s="148">
        <f>J126</f>
        <v>0</v>
      </c>
      <c r="K64" s="145"/>
      <c r="L64" s="149"/>
    </row>
    <row r="65" spans="1:31" s="9" customFormat="1" ht="24.95" customHeight="1">
      <c r="B65" s="144"/>
      <c r="C65" s="145"/>
      <c r="D65" s="146" t="s">
        <v>2554</v>
      </c>
      <c r="E65" s="147"/>
      <c r="F65" s="147"/>
      <c r="G65" s="147"/>
      <c r="H65" s="147"/>
      <c r="I65" s="147"/>
      <c r="J65" s="148">
        <f>J147</f>
        <v>0</v>
      </c>
      <c r="K65" s="145"/>
      <c r="L65" s="149"/>
    </row>
    <row r="66" spans="1:31" s="9" customFormat="1" ht="24.95" customHeight="1">
      <c r="B66" s="144"/>
      <c r="C66" s="145"/>
      <c r="D66" s="146" t="s">
        <v>2555</v>
      </c>
      <c r="E66" s="147"/>
      <c r="F66" s="147"/>
      <c r="G66" s="147"/>
      <c r="H66" s="147"/>
      <c r="I66" s="147"/>
      <c r="J66" s="148">
        <f>J152</f>
        <v>0</v>
      </c>
      <c r="K66" s="145"/>
      <c r="L66" s="149"/>
    </row>
    <row r="67" spans="1:31" s="9" customFormat="1" ht="24.95" customHeight="1">
      <c r="B67" s="144"/>
      <c r="C67" s="145"/>
      <c r="D67" s="146" t="s">
        <v>2556</v>
      </c>
      <c r="E67" s="147"/>
      <c r="F67" s="147"/>
      <c r="G67" s="147"/>
      <c r="H67" s="147"/>
      <c r="I67" s="147"/>
      <c r="J67" s="148">
        <f>J155</f>
        <v>0</v>
      </c>
      <c r="K67" s="145"/>
      <c r="L67" s="149"/>
    </row>
    <row r="68" spans="1:31" s="2" customFormat="1" ht="21.75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1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6.95" customHeight="1">
      <c r="A69" s="37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1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3" spans="1:31" s="2" customFormat="1" ht="6.95" customHeight="1">
      <c r="A73" s="37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4.95" customHeight="1">
      <c r="A74" s="37"/>
      <c r="B74" s="38"/>
      <c r="C74" s="26" t="s">
        <v>206</v>
      </c>
      <c r="D74" s="39"/>
      <c r="E74" s="39"/>
      <c r="F74" s="39"/>
      <c r="G74" s="39"/>
      <c r="H74" s="39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2" t="s">
        <v>16</v>
      </c>
      <c r="D76" s="39"/>
      <c r="E76" s="39"/>
      <c r="F76" s="39"/>
      <c r="G76" s="39"/>
      <c r="H76" s="39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6.5" customHeight="1">
      <c r="A77" s="37"/>
      <c r="B77" s="38"/>
      <c r="C77" s="39"/>
      <c r="D77" s="39"/>
      <c r="E77" s="419" t="str">
        <f>E7</f>
        <v>DĚTSKÁ SKUPINA TURNOV</v>
      </c>
      <c r="F77" s="420"/>
      <c r="G77" s="420"/>
      <c r="H77" s="420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1" customFormat="1" ht="12" customHeight="1">
      <c r="B78" s="24"/>
      <c r="C78" s="32" t="s">
        <v>144</v>
      </c>
      <c r="D78" s="25"/>
      <c r="E78" s="25"/>
      <c r="F78" s="25"/>
      <c r="G78" s="25"/>
      <c r="H78" s="25"/>
      <c r="I78" s="25"/>
      <c r="J78" s="25"/>
      <c r="K78" s="25"/>
      <c r="L78" s="23"/>
    </row>
    <row r="79" spans="1:31" s="2" customFormat="1" ht="16.5" customHeight="1">
      <c r="A79" s="37"/>
      <c r="B79" s="38"/>
      <c r="C79" s="39"/>
      <c r="D79" s="39"/>
      <c r="E79" s="419" t="s">
        <v>2119</v>
      </c>
      <c r="F79" s="418"/>
      <c r="G79" s="418"/>
      <c r="H79" s="418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2120</v>
      </c>
      <c r="D80" s="39"/>
      <c r="E80" s="39"/>
      <c r="F80" s="39"/>
      <c r="G80" s="39"/>
      <c r="H80" s="39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>
      <c r="A81" s="37"/>
      <c r="B81" s="38"/>
      <c r="C81" s="39"/>
      <c r="D81" s="39"/>
      <c r="E81" s="375" t="str">
        <f>E11</f>
        <v>D.4.2. - Zařízení vytápění</v>
      </c>
      <c r="F81" s="418"/>
      <c r="G81" s="418"/>
      <c r="H81" s="418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>
      <c r="A83" s="37"/>
      <c r="B83" s="38"/>
      <c r="C83" s="32" t="s">
        <v>21</v>
      </c>
      <c r="D83" s="39"/>
      <c r="E83" s="39"/>
      <c r="F83" s="30" t="str">
        <f>F14</f>
        <v>parc.č. 1007/3, k.ú. Turnov</v>
      </c>
      <c r="G83" s="39"/>
      <c r="H83" s="39"/>
      <c r="I83" s="32" t="s">
        <v>23</v>
      </c>
      <c r="J83" s="62" t="str">
        <f>IF(J14="","",J14)</f>
        <v>3. 10. 2023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25.7" customHeight="1">
      <c r="A85" s="37"/>
      <c r="B85" s="38"/>
      <c r="C85" s="32" t="s">
        <v>25</v>
      </c>
      <c r="D85" s="39"/>
      <c r="E85" s="39"/>
      <c r="F85" s="30" t="str">
        <f>E17</f>
        <v>Město Turnov</v>
      </c>
      <c r="G85" s="39"/>
      <c r="H85" s="39"/>
      <c r="I85" s="32" t="s">
        <v>31</v>
      </c>
      <c r="J85" s="35" t="str">
        <f>E23</f>
        <v>ING. ARCH. Tomáš Adámek</v>
      </c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5.2" customHeight="1">
      <c r="A86" s="37"/>
      <c r="B86" s="38"/>
      <c r="C86" s="32" t="s">
        <v>29</v>
      </c>
      <c r="D86" s="39"/>
      <c r="E86" s="39"/>
      <c r="F86" s="30" t="str">
        <f>IF(E20="","",E20)</f>
        <v>Vyplň údaj</v>
      </c>
      <c r="G86" s="39"/>
      <c r="H86" s="39"/>
      <c r="I86" s="32" t="s">
        <v>34</v>
      </c>
      <c r="J86" s="35" t="str">
        <f>E26</f>
        <v>Michal Jirka</v>
      </c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0.3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11" customFormat="1" ht="29.25" customHeight="1">
      <c r="A88" s="155"/>
      <c r="B88" s="156"/>
      <c r="C88" s="157" t="s">
        <v>207</v>
      </c>
      <c r="D88" s="158" t="s">
        <v>57</v>
      </c>
      <c r="E88" s="158" t="s">
        <v>53</v>
      </c>
      <c r="F88" s="158" t="s">
        <v>54</v>
      </c>
      <c r="G88" s="158" t="s">
        <v>208</v>
      </c>
      <c r="H88" s="158" t="s">
        <v>209</v>
      </c>
      <c r="I88" s="158" t="s">
        <v>210</v>
      </c>
      <c r="J88" s="158" t="s">
        <v>170</v>
      </c>
      <c r="K88" s="159" t="s">
        <v>211</v>
      </c>
      <c r="L88" s="160"/>
      <c r="M88" s="71" t="s">
        <v>19</v>
      </c>
      <c r="N88" s="72" t="s">
        <v>42</v>
      </c>
      <c r="O88" s="72" t="s">
        <v>212</v>
      </c>
      <c r="P88" s="72" t="s">
        <v>213</v>
      </c>
      <c r="Q88" s="72" t="s">
        <v>214</v>
      </c>
      <c r="R88" s="72" t="s">
        <v>215</v>
      </c>
      <c r="S88" s="72" t="s">
        <v>216</v>
      </c>
      <c r="T88" s="73" t="s">
        <v>217</v>
      </c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</row>
    <row r="89" spans="1:65" s="2" customFormat="1" ht="22.9" customHeight="1">
      <c r="A89" s="37"/>
      <c r="B89" s="38"/>
      <c r="C89" s="78" t="s">
        <v>218</v>
      </c>
      <c r="D89" s="39"/>
      <c r="E89" s="39"/>
      <c r="F89" s="39"/>
      <c r="G89" s="39"/>
      <c r="H89" s="39"/>
      <c r="I89" s="39"/>
      <c r="J89" s="161">
        <f>BK89</f>
        <v>0</v>
      </c>
      <c r="K89" s="39"/>
      <c r="L89" s="42"/>
      <c r="M89" s="74"/>
      <c r="N89" s="162"/>
      <c r="O89" s="75"/>
      <c r="P89" s="163">
        <f>P90+SUM(P91:P126)+P147+P152+P155</f>
        <v>0</v>
      </c>
      <c r="Q89" s="75"/>
      <c r="R89" s="163">
        <f>R90+SUM(R91:R126)+R147+R152+R155</f>
        <v>0</v>
      </c>
      <c r="S89" s="75"/>
      <c r="T89" s="164">
        <f>T90+SUM(T91:T126)+T147+T152+T155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20" t="s">
        <v>71</v>
      </c>
      <c r="AU89" s="20" t="s">
        <v>171</v>
      </c>
      <c r="BK89" s="165">
        <f>BK90+SUM(BK91:BK126)+BK147+BK152+BK155</f>
        <v>0</v>
      </c>
    </row>
    <row r="90" spans="1:65" s="2" customFormat="1" ht="37.9" customHeight="1">
      <c r="A90" s="37"/>
      <c r="B90" s="38"/>
      <c r="C90" s="182" t="s">
        <v>80</v>
      </c>
      <c r="D90" s="182" t="s">
        <v>223</v>
      </c>
      <c r="E90" s="183" t="s">
        <v>2557</v>
      </c>
      <c r="F90" s="184" t="s">
        <v>2558</v>
      </c>
      <c r="G90" s="185" t="s">
        <v>336</v>
      </c>
      <c r="H90" s="186">
        <v>1</v>
      </c>
      <c r="I90" s="187"/>
      <c r="J90" s="188">
        <f>ROUND(I90*H90,2)</f>
        <v>0</v>
      </c>
      <c r="K90" s="184" t="s">
        <v>632</v>
      </c>
      <c r="L90" s="42"/>
      <c r="M90" s="189" t="s">
        <v>19</v>
      </c>
      <c r="N90" s="190" t="s">
        <v>43</v>
      </c>
      <c r="O90" s="67"/>
      <c r="P90" s="191">
        <f>O90*H90</f>
        <v>0</v>
      </c>
      <c r="Q90" s="191">
        <v>0</v>
      </c>
      <c r="R90" s="191">
        <f>Q90*H90</f>
        <v>0</v>
      </c>
      <c r="S90" s="191">
        <v>0</v>
      </c>
      <c r="T90" s="192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93" t="s">
        <v>228</v>
      </c>
      <c r="AT90" s="193" t="s">
        <v>223</v>
      </c>
      <c r="AU90" s="193" t="s">
        <v>72</v>
      </c>
      <c r="AY90" s="20" t="s">
        <v>221</v>
      </c>
      <c r="BE90" s="194">
        <f>IF(N90="základní",J90,0)</f>
        <v>0</v>
      </c>
      <c r="BF90" s="194">
        <f>IF(N90="snížená",J90,0)</f>
        <v>0</v>
      </c>
      <c r="BG90" s="194">
        <f>IF(N90="zákl. přenesená",J90,0)</f>
        <v>0</v>
      </c>
      <c r="BH90" s="194">
        <f>IF(N90="sníž. přenesená",J90,0)</f>
        <v>0</v>
      </c>
      <c r="BI90" s="194">
        <f>IF(N90="nulová",J90,0)</f>
        <v>0</v>
      </c>
      <c r="BJ90" s="20" t="s">
        <v>80</v>
      </c>
      <c r="BK90" s="194">
        <f>ROUND(I90*H90,2)</f>
        <v>0</v>
      </c>
      <c r="BL90" s="20" t="s">
        <v>228</v>
      </c>
      <c r="BM90" s="193" t="s">
        <v>82</v>
      </c>
    </row>
    <row r="91" spans="1:65" s="2" customFormat="1" ht="48.75">
      <c r="A91" s="37"/>
      <c r="B91" s="38"/>
      <c r="C91" s="39"/>
      <c r="D91" s="195" t="s">
        <v>230</v>
      </c>
      <c r="E91" s="39"/>
      <c r="F91" s="196" t="s">
        <v>2559</v>
      </c>
      <c r="G91" s="39"/>
      <c r="H91" s="39"/>
      <c r="I91" s="197"/>
      <c r="J91" s="39"/>
      <c r="K91" s="39"/>
      <c r="L91" s="42"/>
      <c r="M91" s="198"/>
      <c r="N91" s="199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230</v>
      </c>
      <c r="AU91" s="20" t="s">
        <v>72</v>
      </c>
    </row>
    <row r="92" spans="1:65" s="2" customFormat="1" ht="16.5" customHeight="1">
      <c r="A92" s="37"/>
      <c r="B92" s="38"/>
      <c r="C92" s="182" t="s">
        <v>82</v>
      </c>
      <c r="D92" s="182" t="s">
        <v>223</v>
      </c>
      <c r="E92" s="183" t="s">
        <v>2560</v>
      </c>
      <c r="F92" s="184" t="s">
        <v>2561</v>
      </c>
      <c r="G92" s="185" t="s">
        <v>2562</v>
      </c>
      <c r="H92" s="186">
        <v>1</v>
      </c>
      <c r="I92" s="187"/>
      <c r="J92" s="188">
        <f>ROUND(I92*H92,2)</f>
        <v>0</v>
      </c>
      <c r="K92" s="184" t="s">
        <v>632</v>
      </c>
      <c r="L92" s="42"/>
      <c r="M92" s="189" t="s">
        <v>19</v>
      </c>
      <c r="N92" s="190" t="s">
        <v>43</v>
      </c>
      <c r="O92" s="67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3" t="s">
        <v>228</v>
      </c>
      <c r="AT92" s="193" t="s">
        <v>223</v>
      </c>
      <c r="AU92" s="193" t="s">
        <v>72</v>
      </c>
      <c r="AY92" s="20" t="s">
        <v>221</v>
      </c>
      <c r="BE92" s="194">
        <f>IF(N92="základní",J92,0)</f>
        <v>0</v>
      </c>
      <c r="BF92" s="194">
        <f>IF(N92="snížená",J92,0)</f>
        <v>0</v>
      </c>
      <c r="BG92" s="194">
        <f>IF(N92="zákl. přenesená",J92,0)</f>
        <v>0</v>
      </c>
      <c r="BH92" s="194">
        <f>IF(N92="sníž. přenesená",J92,0)</f>
        <v>0</v>
      </c>
      <c r="BI92" s="194">
        <f>IF(N92="nulová",J92,0)</f>
        <v>0</v>
      </c>
      <c r="BJ92" s="20" t="s">
        <v>80</v>
      </c>
      <c r="BK92" s="194">
        <f>ROUND(I92*H92,2)</f>
        <v>0</v>
      </c>
      <c r="BL92" s="20" t="s">
        <v>228</v>
      </c>
      <c r="BM92" s="193" t="s">
        <v>228</v>
      </c>
    </row>
    <row r="93" spans="1:65" s="2" customFormat="1">
      <c r="A93" s="37"/>
      <c r="B93" s="38"/>
      <c r="C93" s="39"/>
      <c r="D93" s="195" t="s">
        <v>230</v>
      </c>
      <c r="E93" s="39"/>
      <c r="F93" s="196" t="s">
        <v>2561</v>
      </c>
      <c r="G93" s="39"/>
      <c r="H93" s="39"/>
      <c r="I93" s="197"/>
      <c r="J93" s="39"/>
      <c r="K93" s="39"/>
      <c r="L93" s="42"/>
      <c r="M93" s="198"/>
      <c r="N93" s="199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230</v>
      </c>
      <c r="AU93" s="20" t="s">
        <v>72</v>
      </c>
    </row>
    <row r="94" spans="1:65" s="2" customFormat="1" ht="16.5" customHeight="1">
      <c r="A94" s="37"/>
      <c r="B94" s="38"/>
      <c r="C94" s="182" t="s">
        <v>95</v>
      </c>
      <c r="D94" s="182" t="s">
        <v>223</v>
      </c>
      <c r="E94" s="183" t="s">
        <v>2563</v>
      </c>
      <c r="F94" s="184" t="s">
        <v>2564</v>
      </c>
      <c r="G94" s="185" t="s">
        <v>2562</v>
      </c>
      <c r="H94" s="186">
        <v>1</v>
      </c>
      <c r="I94" s="187"/>
      <c r="J94" s="188">
        <f>ROUND(I94*H94,2)</f>
        <v>0</v>
      </c>
      <c r="K94" s="184" t="s">
        <v>632</v>
      </c>
      <c r="L94" s="42"/>
      <c r="M94" s="189" t="s">
        <v>19</v>
      </c>
      <c r="N94" s="190" t="s">
        <v>43</v>
      </c>
      <c r="O94" s="67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3" t="s">
        <v>228</v>
      </c>
      <c r="AT94" s="193" t="s">
        <v>223</v>
      </c>
      <c r="AU94" s="193" t="s">
        <v>72</v>
      </c>
      <c r="AY94" s="20" t="s">
        <v>221</v>
      </c>
      <c r="BE94" s="194">
        <f>IF(N94="základní",J94,0)</f>
        <v>0</v>
      </c>
      <c r="BF94" s="194">
        <f>IF(N94="snížená",J94,0)</f>
        <v>0</v>
      </c>
      <c r="BG94" s="194">
        <f>IF(N94="zákl. přenesená",J94,0)</f>
        <v>0</v>
      </c>
      <c r="BH94" s="194">
        <f>IF(N94="sníž. přenesená",J94,0)</f>
        <v>0</v>
      </c>
      <c r="BI94" s="194">
        <f>IF(N94="nulová",J94,0)</f>
        <v>0</v>
      </c>
      <c r="BJ94" s="20" t="s">
        <v>80</v>
      </c>
      <c r="BK94" s="194">
        <f>ROUND(I94*H94,2)</f>
        <v>0</v>
      </c>
      <c r="BL94" s="20" t="s">
        <v>228</v>
      </c>
      <c r="BM94" s="193" t="s">
        <v>264</v>
      </c>
    </row>
    <row r="95" spans="1:65" s="2" customFormat="1">
      <c r="A95" s="37"/>
      <c r="B95" s="38"/>
      <c r="C95" s="39"/>
      <c r="D95" s="195" t="s">
        <v>230</v>
      </c>
      <c r="E95" s="39"/>
      <c r="F95" s="196" t="s">
        <v>2564</v>
      </c>
      <c r="G95" s="39"/>
      <c r="H95" s="39"/>
      <c r="I95" s="197"/>
      <c r="J95" s="39"/>
      <c r="K95" s="39"/>
      <c r="L95" s="42"/>
      <c r="M95" s="198"/>
      <c r="N95" s="199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230</v>
      </c>
      <c r="AU95" s="20" t="s">
        <v>72</v>
      </c>
    </row>
    <row r="96" spans="1:65" s="2" customFormat="1" ht="24.2" customHeight="1">
      <c r="A96" s="37"/>
      <c r="B96" s="38"/>
      <c r="C96" s="182" t="s">
        <v>228</v>
      </c>
      <c r="D96" s="182" t="s">
        <v>223</v>
      </c>
      <c r="E96" s="183" t="s">
        <v>2565</v>
      </c>
      <c r="F96" s="184" t="s">
        <v>2566</v>
      </c>
      <c r="G96" s="185" t="s">
        <v>2562</v>
      </c>
      <c r="H96" s="186">
        <v>1</v>
      </c>
      <c r="I96" s="187"/>
      <c r="J96" s="188">
        <f>ROUND(I96*H96,2)</f>
        <v>0</v>
      </c>
      <c r="K96" s="184" t="s">
        <v>632</v>
      </c>
      <c r="L96" s="42"/>
      <c r="M96" s="189" t="s">
        <v>19</v>
      </c>
      <c r="N96" s="190" t="s">
        <v>43</v>
      </c>
      <c r="O96" s="67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3" t="s">
        <v>228</v>
      </c>
      <c r="AT96" s="193" t="s">
        <v>223</v>
      </c>
      <c r="AU96" s="193" t="s">
        <v>72</v>
      </c>
      <c r="AY96" s="20" t="s">
        <v>221</v>
      </c>
      <c r="BE96" s="194">
        <f>IF(N96="základní",J96,0)</f>
        <v>0</v>
      </c>
      <c r="BF96" s="194">
        <f>IF(N96="snížená",J96,0)</f>
        <v>0</v>
      </c>
      <c r="BG96" s="194">
        <f>IF(N96="zákl. přenesená",J96,0)</f>
        <v>0</v>
      </c>
      <c r="BH96" s="194">
        <f>IF(N96="sníž. přenesená",J96,0)</f>
        <v>0</v>
      </c>
      <c r="BI96" s="194">
        <f>IF(N96="nulová",J96,0)</f>
        <v>0</v>
      </c>
      <c r="BJ96" s="20" t="s">
        <v>80</v>
      </c>
      <c r="BK96" s="194">
        <f>ROUND(I96*H96,2)</f>
        <v>0</v>
      </c>
      <c r="BL96" s="20" t="s">
        <v>228</v>
      </c>
      <c r="BM96" s="193" t="s">
        <v>279</v>
      </c>
    </row>
    <row r="97" spans="1:65" s="2" customFormat="1" ht="19.5">
      <c r="A97" s="37"/>
      <c r="B97" s="38"/>
      <c r="C97" s="39"/>
      <c r="D97" s="195" t="s">
        <v>230</v>
      </c>
      <c r="E97" s="39"/>
      <c r="F97" s="196" t="s">
        <v>2566</v>
      </c>
      <c r="G97" s="39"/>
      <c r="H97" s="39"/>
      <c r="I97" s="197"/>
      <c r="J97" s="39"/>
      <c r="K97" s="39"/>
      <c r="L97" s="42"/>
      <c r="M97" s="198"/>
      <c r="N97" s="199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230</v>
      </c>
      <c r="AU97" s="20" t="s">
        <v>72</v>
      </c>
    </row>
    <row r="98" spans="1:65" s="2" customFormat="1" ht="16.5" customHeight="1">
      <c r="A98" s="37"/>
      <c r="B98" s="38"/>
      <c r="C98" s="182" t="s">
        <v>257</v>
      </c>
      <c r="D98" s="182" t="s">
        <v>223</v>
      </c>
      <c r="E98" s="183" t="s">
        <v>2567</v>
      </c>
      <c r="F98" s="184" t="s">
        <v>2568</v>
      </c>
      <c r="G98" s="185" t="s">
        <v>2562</v>
      </c>
      <c r="H98" s="186">
        <v>1</v>
      </c>
      <c r="I98" s="187"/>
      <c r="J98" s="188">
        <f>ROUND(I98*H98,2)</f>
        <v>0</v>
      </c>
      <c r="K98" s="184" t="s">
        <v>632</v>
      </c>
      <c r="L98" s="42"/>
      <c r="M98" s="189" t="s">
        <v>19</v>
      </c>
      <c r="N98" s="190" t="s">
        <v>43</v>
      </c>
      <c r="O98" s="67"/>
      <c r="P98" s="191">
        <f>O98*H98</f>
        <v>0</v>
      </c>
      <c r="Q98" s="191">
        <v>0</v>
      </c>
      <c r="R98" s="191">
        <f>Q98*H98</f>
        <v>0</v>
      </c>
      <c r="S98" s="191">
        <v>0</v>
      </c>
      <c r="T98" s="192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3" t="s">
        <v>228</v>
      </c>
      <c r="AT98" s="193" t="s">
        <v>223</v>
      </c>
      <c r="AU98" s="193" t="s">
        <v>72</v>
      </c>
      <c r="AY98" s="20" t="s">
        <v>221</v>
      </c>
      <c r="BE98" s="194">
        <f>IF(N98="základní",J98,0)</f>
        <v>0</v>
      </c>
      <c r="BF98" s="194">
        <f>IF(N98="snížená",J98,0)</f>
        <v>0</v>
      </c>
      <c r="BG98" s="194">
        <f>IF(N98="zákl. přenesená",J98,0)</f>
        <v>0</v>
      </c>
      <c r="BH98" s="194">
        <f>IF(N98="sníž. přenesená",J98,0)</f>
        <v>0</v>
      </c>
      <c r="BI98" s="194">
        <f>IF(N98="nulová",J98,0)</f>
        <v>0</v>
      </c>
      <c r="BJ98" s="20" t="s">
        <v>80</v>
      </c>
      <c r="BK98" s="194">
        <f>ROUND(I98*H98,2)</f>
        <v>0</v>
      </c>
      <c r="BL98" s="20" t="s">
        <v>228</v>
      </c>
      <c r="BM98" s="193" t="s">
        <v>294</v>
      </c>
    </row>
    <row r="99" spans="1:65" s="2" customFormat="1">
      <c r="A99" s="37"/>
      <c r="B99" s="38"/>
      <c r="C99" s="39"/>
      <c r="D99" s="195" t="s">
        <v>230</v>
      </c>
      <c r="E99" s="39"/>
      <c r="F99" s="196" t="s">
        <v>2568</v>
      </c>
      <c r="G99" s="39"/>
      <c r="H99" s="39"/>
      <c r="I99" s="197"/>
      <c r="J99" s="39"/>
      <c r="K99" s="39"/>
      <c r="L99" s="42"/>
      <c r="M99" s="198"/>
      <c r="N99" s="199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230</v>
      </c>
      <c r="AU99" s="20" t="s">
        <v>72</v>
      </c>
    </row>
    <row r="100" spans="1:65" s="2" customFormat="1" ht="16.5" customHeight="1">
      <c r="A100" s="37"/>
      <c r="B100" s="38"/>
      <c r="C100" s="182" t="s">
        <v>264</v>
      </c>
      <c r="D100" s="182" t="s">
        <v>223</v>
      </c>
      <c r="E100" s="183" t="s">
        <v>2569</v>
      </c>
      <c r="F100" s="184" t="s">
        <v>2570</v>
      </c>
      <c r="G100" s="185" t="s">
        <v>2562</v>
      </c>
      <c r="H100" s="186">
        <v>1</v>
      </c>
      <c r="I100" s="187"/>
      <c r="J100" s="188">
        <f>ROUND(I100*H100,2)</f>
        <v>0</v>
      </c>
      <c r="K100" s="184" t="s">
        <v>632</v>
      </c>
      <c r="L100" s="42"/>
      <c r="M100" s="189" t="s">
        <v>19</v>
      </c>
      <c r="N100" s="190" t="s">
        <v>43</v>
      </c>
      <c r="O100" s="67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3" t="s">
        <v>228</v>
      </c>
      <c r="AT100" s="193" t="s">
        <v>223</v>
      </c>
      <c r="AU100" s="193" t="s">
        <v>72</v>
      </c>
      <c r="AY100" s="20" t="s">
        <v>221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20" t="s">
        <v>80</v>
      </c>
      <c r="BK100" s="194">
        <f>ROUND(I100*H100,2)</f>
        <v>0</v>
      </c>
      <c r="BL100" s="20" t="s">
        <v>228</v>
      </c>
      <c r="BM100" s="193" t="s">
        <v>8</v>
      </c>
    </row>
    <row r="101" spans="1:65" s="2" customFormat="1">
      <c r="A101" s="37"/>
      <c r="B101" s="38"/>
      <c r="C101" s="39"/>
      <c r="D101" s="195" t="s">
        <v>230</v>
      </c>
      <c r="E101" s="39"/>
      <c r="F101" s="196" t="s">
        <v>2570</v>
      </c>
      <c r="G101" s="39"/>
      <c r="H101" s="39"/>
      <c r="I101" s="197"/>
      <c r="J101" s="39"/>
      <c r="K101" s="39"/>
      <c r="L101" s="42"/>
      <c r="M101" s="198"/>
      <c r="N101" s="199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230</v>
      </c>
      <c r="AU101" s="20" t="s">
        <v>72</v>
      </c>
    </row>
    <row r="102" spans="1:65" s="2" customFormat="1" ht="24.2" customHeight="1">
      <c r="A102" s="37"/>
      <c r="B102" s="38"/>
      <c r="C102" s="182" t="s">
        <v>272</v>
      </c>
      <c r="D102" s="182" t="s">
        <v>223</v>
      </c>
      <c r="E102" s="183" t="s">
        <v>2571</v>
      </c>
      <c r="F102" s="184" t="s">
        <v>2572</v>
      </c>
      <c r="G102" s="185" t="s">
        <v>336</v>
      </c>
      <c r="H102" s="186">
        <v>1</v>
      </c>
      <c r="I102" s="187"/>
      <c r="J102" s="188">
        <f>ROUND(I102*H102,2)</f>
        <v>0</v>
      </c>
      <c r="K102" s="184" t="s">
        <v>632</v>
      </c>
      <c r="L102" s="42"/>
      <c r="M102" s="189" t="s">
        <v>19</v>
      </c>
      <c r="N102" s="190" t="s">
        <v>43</v>
      </c>
      <c r="O102" s="67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3" t="s">
        <v>228</v>
      </c>
      <c r="AT102" s="193" t="s">
        <v>223</v>
      </c>
      <c r="AU102" s="193" t="s">
        <v>72</v>
      </c>
      <c r="AY102" s="20" t="s">
        <v>221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20" t="s">
        <v>80</v>
      </c>
      <c r="BK102" s="194">
        <f>ROUND(I102*H102,2)</f>
        <v>0</v>
      </c>
      <c r="BL102" s="20" t="s">
        <v>228</v>
      </c>
      <c r="BM102" s="193" t="s">
        <v>323</v>
      </c>
    </row>
    <row r="103" spans="1:65" s="2" customFormat="1">
      <c r="A103" s="37"/>
      <c r="B103" s="38"/>
      <c r="C103" s="39"/>
      <c r="D103" s="195" t="s">
        <v>230</v>
      </c>
      <c r="E103" s="39"/>
      <c r="F103" s="196" t="s">
        <v>2572</v>
      </c>
      <c r="G103" s="39"/>
      <c r="H103" s="39"/>
      <c r="I103" s="197"/>
      <c r="J103" s="39"/>
      <c r="K103" s="39"/>
      <c r="L103" s="42"/>
      <c r="M103" s="198"/>
      <c r="N103" s="199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230</v>
      </c>
      <c r="AU103" s="20" t="s">
        <v>72</v>
      </c>
    </row>
    <row r="104" spans="1:65" s="2" customFormat="1" ht="16.5" customHeight="1">
      <c r="A104" s="37"/>
      <c r="B104" s="38"/>
      <c r="C104" s="182" t="s">
        <v>279</v>
      </c>
      <c r="D104" s="182" t="s">
        <v>223</v>
      </c>
      <c r="E104" s="183" t="s">
        <v>2573</v>
      </c>
      <c r="F104" s="184" t="s">
        <v>2574</v>
      </c>
      <c r="G104" s="185" t="s">
        <v>336</v>
      </c>
      <c r="H104" s="186">
        <v>6</v>
      </c>
      <c r="I104" s="187"/>
      <c r="J104" s="188">
        <f>ROUND(I104*H104,2)</f>
        <v>0</v>
      </c>
      <c r="K104" s="184" t="s">
        <v>632</v>
      </c>
      <c r="L104" s="42"/>
      <c r="M104" s="189" t="s">
        <v>19</v>
      </c>
      <c r="N104" s="190" t="s">
        <v>43</v>
      </c>
      <c r="O104" s="67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3" t="s">
        <v>228</v>
      </c>
      <c r="AT104" s="193" t="s">
        <v>223</v>
      </c>
      <c r="AU104" s="193" t="s">
        <v>72</v>
      </c>
      <c r="AY104" s="20" t="s">
        <v>221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20" t="s">
        <v>80</v>
      </c>
      <c r="BK104" s="194">
        <f>ROUND(I104*H104,2)</f>
        <v>0</v>
      </c>
      <c r="BL104" s="20" t="s">
        <v>228</v>
      </c>
      <c r="BM104" s="193" t="s">
        <v>341</v>
      </c>
    </row>
    <row r="105" spans="1:65" s="2" customFormat="1">
      <c r="A105" s="37"/>
      <c r="B105" s="38"/>
      <c r="C105" s="39"/>
      <c r="D105" s="195" t="s">
        <v>230</v>
      </c>
      <c r="E105" s="39"/>
      <c r="F105" s="196" t="s">
        <v>2574</v>
      </c>
      <c r="G105" s="39"/>
      <c r="H105" s="39"/>
      <c r="I105" s="197"/>
      <c r="J105" s="39"/>
      <c r="K105" s="39"/>
      <c r="L105" s="42"/>
      <c r="M105" s="198"/>
      <c r="N105" s="199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230</v>
      </c>
      <c r="AU105" s="20" t="s">
        <v>72</v>
      </c>
    </row>
    <row r="106" spans="1:65" s="2" customFormat="1" ht="16.5" customHeight="1">
      <c r="A106" s="37"/>
      <c r="B106" s="38"/>
      <c r="C106" s="182" t="s">
        <v>286</v>
      </c>
      <c r="D106" s="182" t="s">
        <v>223</v>
      </c>
      <c r="E106" s="183" t="s">
        <v>2575</v>
      </c>
      <c r="F106" s="184" t="s">
        <v>2576</v>
      </c>
      <c r="G106" s="185" t="s">
        <v>336</v>
      </c>
      <c r="H106" s="186">
        <v>8</v>
      </c>
      <c r="I106" s="187"/>
      <c r="J106" s="188">
        <f>ROUND(I106*H106,2)</f>
        <v>0</v>
      </c>
      <c r="K106" s="184" t="s">
        <v>632</v>
      </c>
      <c r="L106" s="42"/>
      <c r="M106" s="189" t="s">
        <v>19</v>
      </c>
      <c r="N106" s="190" t="s">
        <v>43</v>
      </c>
      <c r="O106" s="67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3" t="s">
        <v>228</v>
      </c>
      <c r="AT106" s="193" t="s">
        <v>223</v>
      </c>
      <c r="AU106" s="193" t="s">
        <v>72</v>
      </c>
      <c r="AY106" s="20" t="s">
        <v>221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20" t="s">
        <v>80</v>
      </c>
      <c r="BK106" s="194">
        <f>ROUND(I106*H106,2)</f>
        <v>0</v>
      </c>
      <c r="BL106" s="20" t="s">
        <v>228</v>
      </c>
      <c r="BM106" s="193" t="s">
        <v>355</v>
      </c>
    </row>
    <row r="107" spans="1:65" s="2" customFormat="1">
      <c r="A107" s="37"/>
      <c r="B107" s="38"/>
      <c r="C107" s="39"/>
      <c r="D107" s="195" t="s">
        <v>230</v>
      </c>
      <c r="E107" s="39"/>
      <c r="F107" s="196" t="s">
        <v>2576</v>
      </c>
      <c r="G107" s="39"/>
      <c r="H107" s="39"/>
      <c r="I107" s="197"/>
      <c r="J107" s="39"/>
      <c r="K107" s="39"/>
      <c r="L107" s="42"/>
      <c r="M107" s="198"/>
      <c r="N107" s="199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230</v>
      </c>
      <c r="AU107" s="20" t="s">
        <v>72</v>
      </c>
    </row>
    <row r="108" spans="1:65" s="2" customFormat="1" ht="16.5" customHeight="1">
      <c r="A108" s="37"/>
      <c r="B108" s="38"/>
      <c r="C108" s="182" t="s">
        <v>294</v>
      </c>
      <c r="D108" s="182" t="s">
        <v>223</v>
      </c>
      <c r="E108" s="183" t="s">
        <v>2577</v>
      </c>
      <c r="F108" s="184" t="s">
        <v>2578</v>
      </c>
      <c r="G108" s="185" t="s">
        <v>336</v>
      </c>
      <c r="H108" s="186">
        <v>2</v>
      </c>
      <c r="I108" s="187"/>
      <c r="J108" s="188">
        <f>ROUND(I108*H108,2)</f>
        <v>0</v>
      </c>
      <c r="K108" s="184" t="s">
        <v>632</v>
      </c>
      <c r="L108" s="42"/>
      <c r="M108" s="189" t="s">
        <v>19</v>
      </c>
      <c r="N108" s="190" t="s">
        <v>43</v>
      </c>
      <c r="O108" s="67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3" t="s">
        <v>228</v>
      </c>
      <c r="AT108" s="193" t="s">
        <v>223</v>
      </c>
      <c r="AU108" s="193" t="s">
        <v>72</v>
      </c>
      <c r="AY108" s="20" t="s">
        <v>221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20" t="s">
        <v>80</v>
      </c>
      <c r="BK108" s="194">
        <f>ROUND(I108*H108,2)</f>
        <v>0</v>
      </c>
      <c r="BL108" s="20" t="s">
        <v>228</v>
      </c>
      <c r="BM108" s="193" t="s">
        <v>370</v>
      </c>
    </row>
    <row r="109" spans="1:65" s="2" customFormat="1">
      <c r="A109" s="37"/>
      <c r="B109" s="38"/>
      <c r="C109" s="39"/>
      <c r="D109" s="195" t="s">
        <v>230</v>
      </c>
      <c r="E109" s="39"/>
      <c r="F109" s="196" t="s">
        <v>2578</v>
      </c>
      <c r="G109" s="39"/>
      <c r="H109" s="39"/>
      <c r="I109" s="197"/>
      <c r="J109" s="39"/>
      <c r="K109" s="39"/>
      <c r="L109" s="42"/>
      <c r="M109" s="198"/>
      <c r="N109" s="199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230</v>
      </c>
      <c r="AU109" s="20" t="s">
        <v>72</v>
      </c>
    </row>
    <row r="110" spans="1:65" s="2" customFormat="1" ht="16.5" customHeight="1">
      <c r="A110" s="37"/>
      <c r="B110" s="38"/>
      <c r="C110" s="182" t="s">
        <v>302</v>
      </c>
      <c r="D110" s="182" t="s">
        <v>223</v>
      </c>
      <c r="E110" s="183" t="s">
        <v>2579</v>
      </c>
      <c r="F110" s="184" t="s">
        <v>2580</v>
      </c>
      <c r="G110" s="185" t="s">
        <v>336</v>
      </c>
      <c r="H110" s="186">
        <v>6</v>
      </c>
      <c r="I110" s="187"/>
      <c r="J110" s="188">
        <f>ROUND(I110*H110,2)</f>
        <v>0</v>
      </c>
      <c r="K110" s="184" t="s">
        <v>632</v>
      </c>
      <c r="L110" s="42"/>
      <c r="M110" s="189" t="s">
        <v>19</v>
      </c>
      <c r="N110" s="190" t="s">
        <v>43</v>
      </c>
      <c r="O110" s="67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3" t="s">
        <v>228</v>
      </c>
      <c r="AT110" s="193" t="s">
        <v>223</v>
      </c>
      <c r="AU110" s="193" t="s">
        <v>72</v>
      </c>
      <c r="AY110" s="20" t="s">
        <v>221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20" t="s">
        <v>80</v>
      </c>
      <c r="BK110" s="194">
        <f>ROUND(I110*H110,2)</f>
        <v>0</v>
      </c>
      <c r="BL110" s="20" t="s">
        <v>228</v>
      </c>
      <c r="BM110" s="193" t="s">
        <v>381</v>
      </c>
    </row>
    <row r="111" spans="1:65" s="2" customFormat="1">
      <c r="A111" s="37"/>
      <c r="B111" s="38"/>
      <c r="C111" s="39"/>
      <c r="D111" s="195" t="s">
        <v>230</v>
      </c>
      <c r="E111" s="39"/>
      <c r="F111" s="196" t="s">
        <v>2580</v>
      </c>
      <c r="G111" s="39"/>
      <c r="H111" s="39"/>
      <c r="I111" s="197"/>
      <c r="J111" s="39"/>
      <c r="K111" s="39"/>
      <c r="L111" s="42"/>
      <c r="M111" s="198"/>
      <c r="N111" s="199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230</v>
      </c>
      <c r="AU111" s="20" t="s">
        <v>72</v>
      </c>
    </row>
    <row r="112" spans="1:65" s="2" customFormat="1" ht="16.5" customHeight="1">
      <c r="A112" s="37"/>
      <c r="B112" s="38"/>
      <c r="C112" s="182" t="s">
        <v>8</v>
      </c>
      <c r="D112" s="182" t="s">
        <v>223</v>
      </c>
      <c r="E112" s="183" t="s">
        <v>2581</v>
      </c>
      <c r="F112" s="184" t="s">
        <v>2582</v>
      </c>
      <c r="G112" s="185" t="s">
        <v>336</v>
      </c>
      <c r="H112" s="186">
        <v>2</v>
      </c>
      <c r="I112" s="187"/>
      <c r="J112" s="188">
        <f>ROUND(I112*H112,2)</f>
        <v>0</v>
      </c>
      <c r="K112" s="184" t="s">
        <v>632</v>
      </c>
      <c r="L112" s="42"/>
      <c r="M112" s="189" t="s">
        <v>19</v>
      </c>
      <c r="N112" s="190" t="s">
        <v>43</v>
      </c>
      <c r="O112" s="67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3" t="s">
        <v>228</v>
      </c>
      <c r="AT112" s="193" t="s">
        <v>223</v>
      </c>
      <c r="AU112" s="193" t="s">
        <v>72</v>
      </c>
      <c r="AY112" s="20" t="s">
        <v>221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20" t="s">
        <v>80</v>
      </c>
      <c r="BK112" s="194">
        <f>ROUND(I112*H112,2)</f>
        <v>0</v>
      </c>
      <c r="BL112" s="20" t="s">
        <v>228</v>
      </c>
      <c r="BM112" s="193" t="s">
        <v>396</v>
      </c>
    </row>
    <row r="113" spans="1:65" s="2" customFormat="1">
      <c r="A113" s="37"/>
      <c r="B113" s="38"/>
      <c r="C113" s="39"/>
      <c r="D113" s="195" t="s">
        <v>230</v>
      </c>
      <c r="E113" s="39"/>
      <c r="F113" s="196" t="s">
        <v>2582</v>
      </c>
      <c r="G113" s="39"/>
      <c r="H113" s="39"/>
      <c r="I113" s="197"/>
      <c r="J113" s="39"/>
      <c r="K113" s="39"/>
      <c r="L113" s="42"/>
      <c r="M113" s="198"/>
      <c r="N113" s="199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230</v>
      </c>
      <c r="AU113" s="20" t="s">
        <v>72</v>
      </c>
    </row>
    <row r="114" spans="1:65" s="2" customFormat="1" ht="16.5" customHeight="1">
      <c r="A114" s="37"/>
      <c r="B114" s="38"/>
      <c r="C114" s="182" t="s">
        <v>316</v>
      </c>
      <c r="D114" s="182" t="s">
        <v>223</v>
      </c>
      <c r="E114" s="183" t="s">
        <v>2583</v>
      </c>
      <c r="F114" s="184" t="s">
        <v>2584</v>
      </c>
      <c r="G114" s="185" t="s">
        <v>336</v>
      </c>
      <c r="H114" s="186">
        <v>6</v>
      </c>
      <c r="I114" s="187"/>
      <c r="J114" s="188">
        <f>ROUND(I114*H114,2)</f>
        <v>0</v>
      </c>
      <c r="K114" s="184" t="s">
        <v>632</v>
      </c>
      <c r="L114" s="42"/>
      <c r="M114" s="189" t="s">
        <v>19</v>
      </c>
      <c r="N114" s="190" t="s">
        <v>43</v>
      </c>
      <c r="O114" s="67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3" t="s">
        <v>228</v>
      </c>
      <c r="AT114" s="193" t="s">
        <v>223</v>
      </c>
      <c r="AU114" s="193" t="s">
        <v>72</v>
      </c>
      <c r="AY114" s="20" t="s">
        <v>221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20" t="s">
        <v>80</v>
      </c>
      <c r="BK114" s="194">
        <f>ROUND(I114*H114,2)</f>
        <v>0</v>
      </c>
      <c r="BL114" s="20" t="s">
        <v>228</v>
      </c>
      <c r="BM114" s="193" t="s">
        <v>431</v>
      </c>
    </row>
    <row r="115" spans="1:65" s="2" customFormat="1">
      <c r="A115" s="37"/>
      <c r="B115" s="38"/>
      <c r="C115" s="39"/>
      <c r="D115" s="195" t="s">
        <v>230</v>
      </c>
      <c r="E115" s="39"/>
      <c r="F115" s="196" t="s">
        <v>2584</v>
      </c>
      <c r="G115" s="39"/>
      <c r="H115" s="39"/>
      <c r="I115" s="197"/>
      <c r="J115" s="39"/>
      <c r="K115" s="39"/>
      <c r="L115" s="42"/>
      <c r="M115" s="198"/>
      <c r="N115" s="199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230</v>
      </c>
      <c r="AU115" s="20" t="s">
        <v>72</v>
      </c>
    </row>
    <row r="116" spans="1:65" s="2" customFormat="1" ht="16.5" customHeight="1">
      <c r="A116" s="37"/>
      <c r="B116" s="38"/>
      <c r="C116" s="182" t="s">
        <v>323</v>
      </c>
      <c r="D116" s="182" t="s">
        <v>223</v>
      </c>
      <c r="E116" s="183" t="s">
        <v>2585</v>
      </c>
      <c r="F116" s="184" t="s">
        <v>2586</v>
      </c>
      <c r="G116" s="185" t="s">
        <v>336</v>
      </c>
      <c r="H116" s="186">
        <v>1</v>
      </c>
      <c r="I116" s="187"/>
      <c r="J116" s="188">
        <f>ROUND(I116*H116,2)</f>
        <v>0</v>
      </c>
      <c r="K116" s="184" t="s">
        <v>632</v>
      </c>
      <c r="L116" s="42"/>
      <c r="M116" s="189" t="s">
        <v>19</v>
      </c>
      <c r="N116" s="190" t="s">
        <v>43</v>
      </c>
      <c r="O116" s="67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3" t="s">
        <v>228</v>
      </c>
      <c r="AT116" s="193" t="s">
        <v>223</v>
      </c>
      <c r="AU116" s="193" t="s">
        <v>72</v>
      </c>
      <c r="AY116" s="20" t="s">
        <v>221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20" t="s">
        <v>80</v>
      </c>
      <c r="BK116" s="194">
        <f>ROUND(I116*H116,2)</f>
        <v>0</v>
      </c>
      <c r="BL116" s="20" t="s">
        <v>228</v>
      </c>
      <c r="BM116" s="193" t="s">
        <v>461</v>
      </c>
    </row>
    <row r="117" spans="1:65" s="2" customFormat="1">
      <c r="A117" s="37"/>
      <c r="B117" s="38"/>
      <c r="C117" s="39"/>
      <c r="D117" s="195" t="s">
        <v>230</v>
      </c>
      <c r="E117" s="39"/>
      <c r="F117" s="196" t="s">
        <v>2586</v>
      </c>
      <c r="G117" s="39"/>
      <c r="H117" s="39"/>
      <c r="I117" s="197"/>
      <c r="J117" s="39"/>
      <c r="K117" s="39"/>
      <c r="L117" s="42"/>
      <c r="M117" s="198"/>
      <c r="N117" s="199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230</v>
      </c>
      <c r="AU117" s="20" t="s">
        <v>72</v>
      </c>
    </row>
    <row r="118" spans="1:65" s="2" customFormat="1" ht="16.5" customHeight="1">
      <c r="A118" s="37"/>
      <c r="B118" s="38"/>
      <c r="C118" s="182" t="s">
        <v>333</v>
      </c>
      <c r="D118" s="182" t="s">
        <v>223</v>
      </c>
      <c r="E118" s="183" t="s">
        <v>2587</v>
      </c>
      <c r="F118" s="184" t="s">
        <v>2588</v>
      </c>
      <c r="G118" s="185" t="s">
        <v>336</v>
      </c>
      <c r="H118" s="186">
        <v>1</v>
      </c>
      <c r="I118" s="187"/>
      <c r="J118" s="188">
        <f>ROUND(I118*H118,2)</f>
        <v>0</v>
      </c>
      <c r="K118" s="184" t="s">
        <v>632</v>
      </c>
      <c r="L118" s="42"/>
      <c r="M118" s="189" t="s">
        <v>19</v>
      </c>
      <c r="N118" s="190" t="s">
        <v>43</v>
      </c>
      <c r="O118" s="67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3" t="s">
        <v>228</v>
      </c>
      <c r="AT118" s="193" t="s">
        <v>223</v>
      </c>
      <c r="AU118" s="193" t="s">
        <v>72</v>
      </c>
      <c r="AY118" s="20" t="s">
        <v>221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20" t="s">
        <v>80</v>
      </c>
      <c r="BK118" s="194">
        <f>ROUND(I118*H118,2)</f>
        <v>0</v>
      </c>
      <c r="BL118" s="20" t="s">
        <v>228</v>
      </c>
      <c r="BM118" s="193" t="s">
        <v>473</v>
      </c>
    </row>
    <row r="119" spans="1:65" s="2" customFormat="1">
      <c r="A119" s="37"/>
      <c r="B119" s="38"/>
      <c r="C119" s="39"/>
      <c r="D119" s="195" t="s">
        <v>230</v>
      </c>
      <c r="E119" s="39"/>
      <c r="F119" s="196" t="s">
        <v>2589</v>
      </c>
      <c r="G119" s="39"/>
      <c r="H119" s="39"/>
      <c r="I119" s="197"/>
      <c r="J119" s="39"/>
      <c r="K119" s="39"/>
      <c r="L119" s="42"/>
      <c r="M119" s="198"/>
      <c r="N119" s="199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230</v>
      </c>
      <c r="AU119" s="20" t="s">
        <v>72</v>
      </c>
    </row>
    <row r="120" spans="1:65" s="2" customFormat="1" ht="21.75" customHeight="1">
      <c r="A120" s="37"/>
      <c r="B120" s="38"/>
      <c r="C120" s="182" t="s">
        <v>341</v>
      </c>
      <c r="D120" s="182" t="s">
        <v>223</v>
      </c>
      <c r="E120" s="183" t="s">
        <v>2590</v>
      </c>
      <c r="F120" s="184" t="s">
        <v>2591</v>
      </c>
      <c r="G120" s="185" t="s">
        <v>2562</v>
      </c>
      <c r="H120" s="186">
        <v>1</v>
      </c>
      <c r="I120" s="187"/>
      <c r="J120" s="188">
        <f>ROUND(I120*H120,2)</f>
        <v>0</v>
      </c>
      <c r="K120" s="184" t="s">
        <v>632</v>
      </c>
      <c r="L120" s="42"/>
      <c r="M120" s="189" t="s">
        <v>19</v>
      </c>
      <c r="N120" s="190" t="s">
        <v>43</v>
      </c>
      <c r="O120" s="67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3" t="s">
        <v>228</v>
      </c>
      <c r="AT120" s="193" t="s">
        <v>223</v>
      </c>
      <c r="AU120" s="193" t="s">
        <v>72</v>
      </c>
      <c r="AY120" s="20" t="s">
        <v>221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20" t="s">
        <v>80</v>
      </c>
      <c r="BK120" s="194">
        <f>ROUND(I120*H120,2)</f>
        <v>0</v>
      </c>
      <c r="BL120" s="20" t="s">
        <v>228</v>
      </c>
      <c r="BM120" s="193" t="s">
        <v>484</v>
      </c>
    </row>
    <row r="121" spans="1:65" s="2" customFormat="1">
      <c r="A121" s="37"/>
      <c r="B121" s="38"/>
      <c r="C121" s="39"/>
      <c r="D121" s="195" t="s">
        <v>230</v>
      </c>
      <c r="E121" s="39"/>
      <c r="F121" s="196" t="s">
        <v>2591</v>
      </c>
      <c r="G121" s="39"/>
      <c r="H121" s="39"/>
      <c r="I121" s="197"/>
      <c r="J121" s="39"/>
      <c r="K121" s="39"/>
      <c r="L121" s="42"/>
      <c r="M121" s="198"/>
      <c r="N121" s="199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230</v>
      </c>
      <c r="AU121" s="20" t="s">
        <v>72</v>
      </c>
    </row>
    <row r="122" spans="1:65" s="2" customFormat="1" ht="16.5" customHeight="1">
      <c r="A122" s="37"/>
      <c r="B122" s="38"/>
      <c r="C122" s="182" t="s">
        <v>348</v>
      </c>
      <c r="D122" s="182" t="s">
        <v>223</v>
      </c>
      <c r="E122" s="183" t="s">
        <v>2592</v>
      </c>
      <c r="F122" s="184" t="s">
        <v>2593</v>
      </c>
      <c r="G122" s="185" t="s">
        <v>336</v>
      </c>
      <c r="H122" s="186">
        <v>1</v>
      </c>
      <c r="I122" s="187"/>
      <c r="J122" s="188">
        <f>ROUND(I122*H122,2)</f>
        <v>0</v>
      </c>
      <c r="K122" s="184" t="s">
        <v>632</v>
      </c>
      <c r="L122" s="42"/>
      <c r="M122" s="189" t="s">
        <v>19</v>
      </c>
      <c r="N122" s="190" t="s">
        <v>43</v>
      </c>
      <c r="O122" s="67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3" t="s">
        <v>228</v>
      </c>
      <c r="AT122" s="193" t="s">
        <v>223</v>
      </c>
      <c r="AU122" s="193" t="s">
        <v>72</v>
      </c>
      <c r="AY122" s="20" t="s">
        <v>221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20" t="s">
        <v>80</v>
      </c>
      <c r="BK122" s="194">
        <f>ROUND(I122*H122,2)</f>
        <v>0</v>
      </c>
      <c r="BL122" s="20" t="s">
        <v>228</v>
      </c>
      <c r="BM122" s="193" t="s">
        <v>497</v>
      </c>
    </row>
    <row r="123" spans="1:65" s="2" customFormat="1">
      <c r="A123" s="37"/>
      <c r="B123" s="38"/>
      <c r="C123" s="39"/>
      <c r="D123" s="195" t="s">
        <v>230</v>
      </c>
      <c r="E123" s="39"/>
      <c r="F123" s="196" t="s">
        <v>2593</v>
      </c>
      <c r="G123" s="39"/>
      <c r="H123" s="39"/>
      <c r="I123" s="197"/>
      <c r="J123" s="39"/>
      <c r="K123" s="39"/>
      <c r="L123" s="42"/>
      <c r="M123" s="198"/>
      <c r="N123" s="199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230</v>
      </c>
      <c r="AU123" s="20" t="s">
        <v>72</v>
      </c>
    </row>
    <row r="124" spans="1:65" s="2" customFormat="1" ht="16.5" customHeight="1">
      <c r="A124" s="37"/>
      <c r="B124" s="38"/>
      <c r="C124" s="182" t="s">
        <v>355</v>
      </c>
      <c r="D124" s="182" t="s">
        <v>223</v>
      </c>
      <c r="E124" s="183" t="s">
        <v>2594</v>
      </c>
      <c r="F124" s="184" t="s">
        <v>2595</v>
      </c>
      <c r="G124" s="185" t="s">
        <v>305</v>
      </c>
      <c r="H124" s="186">
        <v>65</v>
      </c>
      <c r="I124" s="187"/>
      <c r="J124" s="188">
        <f>ROUND(I124*H124,2)</f>
        <v>0</v>
      </c>
      <c r="K124" s="184" t="s">
        <v>632</v>
      </c>
      <c r="L124" s="42"/>
      <c r="M124" s="189" t="s">
        <v>19</v>
      </c>
      <c r="N124" s="190" t="s">
        <v>43</v>
      </c>
      <c r="O124" s="67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3" t="s">
        <v>228</v>
      </c>
      <c r="AT124" s="193" t="s">
        <v>223</v>
      </c>
      <c r="AU124" s="193" t="s">
        <v>72</v>
      </c>
      <c r="AY124" s="20" t="s">
        <v>221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20" t="s">
        <v>80</v>
      </c>
      <c r="BK124" s="194">
        <f>ROUND(I124*H124,2)</f>
        <v>0</v>
      </c>
      <c r="BL124" s="20" t="s">
        <v>228</v>
      </c>
      <c r="BM124" s="193" t="s">
        <v>508</v>
      </c>
    </row>
    <row r="125" spans="1:65" s="2" customFormat="1">
      <c r="A125" s="37"/>
      <c r="B125" s="38"/>
      <c r="C125" s="39"/>
      <c r="D125" s="195" t="s">
        <v>230</v>
      </c>
      <c r="E125" s="39"/>
      <c r="F125" s="196" t="s">
        <v>2595</v>
      </c>
      <c r="G125" s="39"/>
      <c r="H125" s="39"/>
      <c r="I125" s="197"/>
      <c r="J125" s="39"/>
      <c r="K125" s="39"/>
      <c r="L125" s="42"/>
      <c r="M125" s="198"/>
      <c r="N125" s="199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230</v>
      </c>
      <c r="AU125" s="20" t="s">
        <v>72</v>
      </c>
    </row>
    <row r="126" spans="1:65" s="12" customFormat="1" ht="25.9" customHeight="1">
      <c r="B126" s="166"/>
      <c r="C126" s="167"/>
      <c r="D126" s="168" t="s">
        <v>71</v>
      </c>
      <c r="E126" s="169" t="s">
        <v>77</v>
      </c>
      <c r="F126" s="169" t="s">
        <v>2596</v>
      </c>
      <c r="G126" s="167"/>
      <c r="H126" s="167"/>
      <c r="I126" s="170"/>
      <c r="J126" s="171">
        <f>BK126</f>
        <v>0</v>
      </c>
      <c r="K126" s="167"/>
      <c r="L126" s="172"/>
      <c r="M126" s="173"/>
      <c r="N126" s="174"/>
      <c r="O126" s="174"/>
      <c r="P126" s="175">
        <f>SUM(P127:P146)</f>
        <v>0</v>
      </c>
      <c r="Q126" s="174"/>
      <c r="R126" s="175">
        <f>SUM(R127:R146)</f>
        <v>0</v>
      </c>
      <c r="S126" s="174"/>
      <c r="T126" s="176">
        <f>SUM(T127:T146)</f>
        <v>0</v>
      </c>
      <c r="AR126" s="177" t="s">
        <v>80</v>
      </c>
      <c r="AT126" s="178" t="s">
        <v>71</v>
      </c>
      <c r="AU126" s="178" t="s">
        <v>72</v>
      </c>
      <c r="AY126" s="177" t="s">
        <v>221</v>
      </c>
      <c r="BK126" s="179">
        <f>SUM(BK127:BK146)</f>
        <v>0</v>
      </c>
    </row>
    <row r="127" spans="1:65" s="2" customFormat="1" ht="16.5" customHeight="1">
      <c r="A127" s="37"/>
      <c r="B127" s="38"/>
      <c r="C127" s="182" t="s">
        <v>362</v>
      </c>
      <c r="D127" s="182" t="s">
        <v>223</v>
      </c>
      <c r="E127" s="183" t="s">
        <v>2597</v>
      </c>
      <c r="F127" s="184" t="s">
        <v>2598</v>
      </c>
      <c r="G127" s="185" t="s">
        <v>305</v>
      </c>
      <c r="H127" s="186">
        <v>1460</v>
      </c>
      <c r="I127" s="187"/>
      <c r="J127" s="188">
        <f>ROUND(I127*H127,2)</f>
        <v>0</v>
      </c>
      <c r="K127" s="184" t="s">
        <v>632</v>
      </c>
      <c r="L127" s="42"/>
      <c r="M127" s="189" t="s">
        <v>19</v>
      </c>
      <c r="N127" s="190" t="s">
        <v>43</v>
      </c>
      <c r="O127" s="6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3" t="s">
        <v>228</v>
      </c>
      <c r="AT127" s="193" t="s">
        <v>223</v>
      </c>
      <c r="AU127" s="193" t="s">
        <v>80</v>
      </c>
      <c r="AY127" s="20" t="s">
        <v>221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20" t="s">
        <v>80</v>
      </c>
      <c r="BK127" s="194">
        <f>ROUND(I127*H127,2)</f>
        <v>0</v>
      </c>
      <c r="BL127" s="20" t="s">
        <v>228</v>
      </c>
      <c r="BM127" s="193" t="s">
        <v>532</v>
      </c>
    </row>
    <row r="128" spans="1:65" s="2" customFormat="1">
      <c r="A128" s="37"/>
      <c r="B128" s="38"/>
      <c r="C128" s="39"/>
      <c r="D128" s="195" t="s">
        <v>230</v>
      </c>
      <c r="E128" s="39"/>
      <c r="F128" s="196" t="s">
        <v>2599</v>
      </c>
      <c r="G128" s="39"/>
      <c r="H128" s="39"/>
      <c r="I128" s="197"/>
      <c r="J128" s="39"/>
      <c r="K128" s="39"/>
      <c r="L128" s="42"/>
      <c r="M128" s="198"/>
      <c r="N128" s="199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230</v>
      </c>
      <c r="AU128" s="20" t="s">
        <v>80</v>
      </c>
    </row>
    <row r="129" spans="1:65" s="2" customFormat="1" ht="16.5" customHeight="1">
      <c r="A129" s="37"/>
      <c r="B129" s="38"/>
      <c r="C129" s="182" t="s">
        <v>370</v>
      </c>
      <c r="D129" s="182" t="s">
        <v>223</v>
      </c>
      <c r="E129" s="183" t="s">
        <v>2600</v>
      </c>
      <c r="F129" s="184" t="s">
        <v>2601</v>
      </c>
      <c r="G129" s="185" t="s">
        <v>226</v>
      </c>
      <c r="H129" s="186">
        <v>150</v>
      </c>
      <c r="I129" s="187"/>
      <c r="J129" s="188">
        <f>ROUND(I129*H129,2)</f>
        <v>0</v>
      </c>
      <c r="K129" s="184" t="s">
        <v>632</v>
      </c>
      <c r="L129" s="42"/>
      <c r="M129" s="189" t="s">
        <v>19</v>
      </c>
      <c r="N129" s="190" t="s">
        <v>43</v>
      </c>
      <c r="O129" s="67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3" t="s">
        <v>228</v>
      </c>
      <c r="AT129" s="193" t="s">
        <v>223</v>
      </c>
      <c r="AU129" s="193" t="s">
        <v>80</v>
      </c>
      <c r="AY129" s="20" t="s">
        <v>221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20" t="s">
        <v>80</v>
      </c>
      <c r="BK129" s="194">
        <f>ROUND(I129*H129,2)</f>
        <v>0</v>
      </c>
      <c r="BL129" s="20" t="s">
        <v>228</v>
      </c>
      <c r="BM129" s="193" t="s">
        <v>544</v>
      </c>
    </row>
    <row r="130" spans="1:65" s="2" customFormat="1">
      <c r="A130" s="37"/>
      <c r="B130" s="38"/>
      <c r="C130" s="39"/>
      <c r="D130" s="195" t="s">
        <v>230</v>
      </c>
      <c r="E130" s="39"/>
      <c r="F130" s="196" t="s">
        <v>2601</v>
      </c>
      <c r="G130" s="39"/>
      <c r="H130" s="39"/>
      <c r="I130" s="197"/>
      <c r="J130" s="39"/>
      <c r="K130" s="39"/>
      <c r="L130" s="42"/>
      <c r="M130" s="198"/>
      <c r="N130" s="199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230</v>
      </c>
      <c r="AU130" s="20" t="s">
        <v>80</v>
      </c>
    </row>
    <row r="131" spans="1:65" s="2" customFormat="1" ht="16.5" customHeight="1">
      <c r="A131" s="37"/>
      <c r="B131" s="38"/>
      <c r="C131" s="182" t="s">
        <v>7</v>
      </c>
      <c r="D131" s="182" t="s">
        <v>223</v>
      </c>
      <c r="E131" s="183" t="s">
        <v>2602</v>
      </c>
      <c r="F131" s="184" t="s">
        <v>2603</v>
      </c>
      <c r="G131" s="185" t="s">
        <v>305</v>
      </c>
      <c r="H131" s="186">
        <v>300</v>
      </c>
      <c r="I131" s="187"/>
      <c r="J131" s="188">
        <f>ROUND(I131*H131,2)</f>
        <v>0</v>
      </c>
      <c r="K131" s="184" t="s">
        <v>632</v>
      </c>
      <c r="L131" s="42"/>
      <c r="M131" s="189" t="s">
        <v>19</v>
      </c>
      <c r="N131" s="190" t="s">
        <v>43</v>
      </c>
      <c r="O131" s="6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3" t="s">
        <v>228</v>
      </c>
      <c r="AT131" s="193" t="s">
        <v>223</v>
      </c>
      <c r="AU131" s="193" t="s">
        <v>80</v>
      </c>
      <c r="AY131" s="20" t="s">
        <v>221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20" t="s">
        <v>80</v>
      </c>
      <c r="BK131" s="194">
        <f>ROUND(I131*H131,2)</f>
        <v>0</v>
      </c>
      <c r="BL131" s="20" t="s">
        <v>228</v>
      </c>
      <c r="BM131" s="193" t="s">
        <v>557</v>
      </c>
    </row>
    <row r="132" spans="1:65" s="2" customFormat="1">
      <c r="A132" s="37"/>
      <c r="B132" s="38"/>
      <c r="C132" s="39"/>
      <c r="D132" s="195" t="s">
        <v>230</v>
      </c>
      <c r="E132" s="39"/>
      <c r="F132" s="196" t="s">
        <v>2603</v>
      </c>
      <c r="G132" s="39"/>
      <c r="H132" s="39"/>
      <c r="I132" s="197"/>
      <c r="J132" s="39"/>
      <c r="K132" s="39"/>
      <c r="L132" s="42"/>
      <c r="M132" s="198"/>
      <c r="N132" s="199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230</v>
      </c>
      <c r="AU132" s="20" t="s">
        <v>80</v>
      </c>
    </row>
    <row r="133" spans="1:65" s="2" customFormat="1" ht="24.2" customHeight="1">
      <c r="A133" s="37"/>
      <c r="B133" s="38"/>
      <c r="C133" s="182" t="s">
        <v>381</v>
      </c>
      <c r="D133" s="182" t="s">
        <v>223</v>
      </c>
      <c r="E133" s="183" t="s">
        <v>2604</v>
      </c>
      <c r="F133" s="184" t="s">
        <v>2605</v>
      </c>
      <c r="G133" s="185" t="s">
        <v>336</v>
      </c>
      <c r="H133" s="186">
        <v>2</v>
      </c>
      <c r="I133" s="187"/>
      <c r="J133" s="188">
        <f>ROUND(I133*H133,2)</f>
        <v>0</v>
      </c>
      <c r="K133" s="184" t="s">
        <v>632</v>
      </c>
      <c r="L133" s="42"/>
      <c r="M133" s="189" t="s">
        <v>19</v>
      </c>
      <c r="N133" s="190" t="s">
        <v>43</v>
      </c>
      <c r="O133" s="6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3" t="s">
        <v>228</v>
      </c>
      <c r="AT133" s="193" t="s">
        <v>223</v>
      </c>
      <c r="AU133" s="193" t="s">
        <v>80</v>
      </c>
      <c r="AY133" s="20" t="s">
        <v>221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20" t="s">
        <v>80</v>
      </c>
      <c r="BK133" s="194">
        <f>ROUND(I133*H133,2)</f>
        <v>0</v>
      </c>
      <c r="BL133" s="20" t="s">
        <v>228</v>
      </c>
      <c r="BM133" s="193" t="s">
        <v>569</v>
      </c>
    </row>
    <row r="134" spans="1:65" s="2" customFormat="1" ht="19.5">
      <c r="A134" s="37"/>
      <c r="B134" s="38"/>
      <c r="C134" s="39"/>
      <c r="D134" s="195" t="s">
        <v>230</v>
      </c>
      <c r="E134" s="39"/>
      <c r="F134" s="196" t="s">
        <v>2605</v>
      </c>
      <c r="G134" s="39"/>
      <c r="H134" s="39"/>
      <c r="I134" s="197"/>
      <c r="J134" s="39"/>
      <c r="K134" s="39"/>
      <c r="L134" s="42"/>
      <c r="M134" s="198"/>
      <c r="N134" s="199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230</v>
      </c>
      <c r="AU134" s="20" t="s">
        <v>80</v>
      </c>
    </row>
    <row r="135" spans="1:65" s="2" customFormat="1" ht="16.5" customHeight="1">
      <c r="A135" s="37"/>
      <c r="B135" s="38"/>
      <c r="C135" s="182" t="s">
        <v>389</v>
      </c>
      <c r="D135" s="182" t="s">
        <v>223</v>
      </c>
      <c r="E135" s="183" t="s">
        <v>2606</v>
      </c>
      <c r="F135" s="184" t="s">
        <v>2607</v>
      </c>
      <c r="G135" s="185" t="s">
        <v>336</v>
      </c>
      <c r="H135" s="186">
        <v>18</v>
      </c>
      <c r="I135" s="187"/>
      <c r="J135" s="188">
        <f>ROUND(I135*H135,2)</f>
        <v>0</v>
      </c>
      <c r="K135" s="184" t="s">
        <v>632</v>
      </c>
      <c r="L135" s="42"/>
      <c r="M135" s="189" t="s">
        <v>19</v>
      </c>
      <c r="N135" s="190" t="s">
        <v>43</v>
      </c>
      <c r="O135" s="6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3" t="s">
        <v>228</v>
      </c>
      <c r="AT135" s="193" t="s">
        <v>223</v>
      </c>
      <c r="AU135" s="193" t="s">
        <v>80</v>
      </c>
      <c r="AY135" s="20" t="s">
        <v>221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20" t="s">
        <v>80</v>
      </c>
      <c r="BK135" s="194">
        <f>ROUND(I135*H135,2)</f>
        <v>0</v>
      </c>
      <c r="BL135" s="20" t="s">
        <v>228</v>
      </c>
      <c r="BM135" s="193" t="s">
        <v>581</v>
      </c>
    </row>
    <row r="136" spans="1:65" s="2" customFormat="1">
      <c r="A136" s="37"/>
      <c r="B136" s="38"/>
      <c r="C136" s="39"/>
      <c r="D136" s="195" t="s">
        <v>230</v>
      </c>
      <c r="E136" s="39"/>
      <c r="F136" s="196" t="s">
        <v>2607</v>
      </c>
      <c r="G136" s="39"/>
      <c r="H136" s="39"/>
      <c r="I136" s="197"/>
      <c r="J136" s="39"/>
      <c r="K136" s="39"/>
      <c r="L136" s="42"/>
      <c r="M136" s="198"/>
      <c r="N136" s="199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230</v>
      </c>
      <c r="AU136" s="20" t="s">
        <v>80</v>
      </c>
    </row>
    <row r="137" spans="1:65" s="2" customFormat="1" ht="37.9" customHeight="1">
      <c r="A137" s="37"/>
      <c r="B137" s="38"/>
      <c r="C137" s="182" t="s">
        <v>396</v>
      </c>
      <c r="D137" s="182" t="s">
        <v>223</v>
      </c>
      <c r="E137" s="183" t="s">
        <v>2608</v>
      </c>
      <c r="F137" s="184" t="s">
        <v>2609</v>
      </c>
      <c r="G137" s="185" t="s">
        <v>2562</v>
      </c>
      <c r="H137" s="186">
        <v>11</v>
      </c>
      <c r="I137" s="187"/>
      <c r="J137" s="188">
        <f>ROUND(I137*H137,2)</f>
        <v>0</v>
      </c>
      <c r="K137" s="184" t="s">
        <v>632</v>
      </c>
      <c r="L137" s="42"/>
      <c r="M137" s="189" t="s">
        <v>19</v>
      </c>
      <c r="N137" s="190" t="s">
        <v>43</v>
      </c>
      <c r="O137" s="6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3" t="s">
        <v>228</v>
      </c>
      <c r="AT137" s="193" t="s">
        <v>223</v>
      </c>
      <c r="AU137" s="193" t="s">
        <v>80</v>
      </c>
      <c r="AY137" s="20" t="s">
        <v>221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20" t="s">
        <v>80</v>
      </c>
      <c r="BK137" s="194">
        <f>ROUND(I137*H137,2)</f>
        <v>0</v>
      </c>
      <c r="BL137" s="20" t="s">
        <v>228</v>
      </c>
      <c r="BM137" s="193" t="s">
        <v>594</v>
      </c>
    </row>
    <row r="138" spans="1:65" s="2" customFormat="1" ht="29.25">
      <c r="A138" s="37"/>
      <c r="B138" s="38"/>
      <c r="C138" s="39"/>
      <c r="D138" s="195" t="s">
        <v>230</v>
      </c>
      <c r="E138" s="39"/>
      <c r="F138" s="196" t="s">
        <v>2609</v>
      </c>
      <c r="G138" s="39"/>
      <c r="H138" s="39"/>
      <c r="I138" s="197"/>
      <c r="J138" s="39"/>
      <c r="K138" s="39"/>
      <c r="L138" s="42"/>
      <c r="M138" s="198"/>
      <c r="N138" s="199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230</v>
      </c>
      <c r="AU138" s="20" t="s">
        <v>80</v>
      </c>
    </row>
    <row r="139" spans="1:65" s="2" customFormat="1" ht="16.5" customHeight="1">
      <c r="A139" s="37"/>
      <c r="B139" s="38"/>
      <c r="C139" s="182" t="s">
        <v>406</v>
      </c>
      <c r="D139" s="182" t="s">
        <v>223</v>
      </c>
      <c r="E139" s="183" t="s">
        <v>2610</v>
      </c>
      <c r="F139" s="184" t="s">
        <v>2611</v>
      </c>
      <c r="G139" s="185" t="s">
        <v>2562</v>
      </c>
      <c r="H139" s="186">
        <v>2</v>
      </c>
      <c r="I139" s="187"/>
      <c r="J139" s="188">
        <f>ROUND(I139*H139,2)</f>
        <v>0</v>
      </c>
      <c r="K139" s="184" t="s">
        <v>632</v>
      </c>
      <c r="L139" s="42"/>
      <c r="M139" s="189" t="s">
        <v>19</v>
      </c>
      <c r="N139" s="190" t="s">
        <v>43</v>
      </c>
      <c r="O139" s="6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3" t="s">
        <v>228</v>
      </c>
      <c r="AT139" s="193" t="s">
        <v>223</v>
      </c>
      <c r="AU139" s="193" t="s">
        <v>80</v>
      </c>
      <c r="AY139" s="20" t="s">
        <v>221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20" t="s">
        <v>80</v>
      </c>
      <c r="BK139" s="194">
        <f>ROUND(I139*H139,2)</f>
        <v>0</v>
      </c>
      <c r="BL139" s="20" t="s">
        <v>228</v>
      </c>
      <c r="BM139" s="193" t="s">
        <v>609</v>
      </c>
    </row>
    <row r="140" spans="1:65" s="2" customFormat="1">
      <c r="A140" s="37"/>
      <c r="B140" s="38"/>
      <c r="C140" s="39"/>
      <c r="D140" s="195" t="s">
        <v>230</v>
      </c>
      <c r="E140" s="39"/>
      <c r="F140" s="196" t="s">
        <v>2611</v>
      </c>
      <c r="G140" s="39"/>
      <c r="H140" s="39"/>
      <c r="I140" s="197"/>
      <c r="J140" s="39"/>
      <c r="K140" s="39"/>
      <c r="L140" s="42"/>
      <c r="M140" s="198"/>
      <c r="N140" s="199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230</v>
      </c>
      <c r="AU140" s="20" t="s">
        <v>80</v>
      </c>
    </row>
    <row r="141" spans="1:65" s="2" customFormat="1" ht="24.2" customHeight="1">
      <c r="A141" s="37"/>
      <c r="B141" s="38"/>
      <c r="C141" s="182" t="s">
        <v>431</v>
      </c>
      <c r="D141" s="182" t="s">
        <v>223</v>
      </c>
      <c r="E141" s="183" t="s">
        <v>2612</v>
      </c>
      <c r="F141" s="184" t="s">
        <v>2613</v>
      </c>
      <c r="G141" s="185" t="s">
        <v>2562</v>
      </c>
      <c r="H141" s="186">
        <v>1</v>
      </c>
      <c r="I141" s="187"/>
      <c r="J141" s="188">
        <f>ROUND(I141*H141,2)</f>
        <v>0</v>
      </c>
      <c r="K141" s="184" t="s">
        <v>632</v>
      </c>
      <c r="L141" s="42"/>
      <c r="M141" s="189" t="s">
        <v>19</v>
      </c>
      <c r="N141" s="190" t="s">
        <v>43</v>
      </c>
      <c r="O141" s="6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3" t="s">
        <v>228</v>
      </c>
      <c r="AT141" s="193" t="s">
        <v>223</v>
      </c>
      <c r="AU141" s="193" t="s">
        <v>80</v>
      </c>
      <c r="AY141" s="20" t="s">
        <v>221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20" t="s">
        <v>80</v>
      </c>
      <c r="BK141" s="194">
        <f>ROUND(I141*H141,2)</f>
        <v>0</v>
      </c>
      <c r="BL141" s="20" t="s">
        <v>228</v>
      </c>
      <c r="BM141" s="193" t="s">
        <v>622</v>
      </c>
    </row>
    <row r="142" spans="1:65" s="2" customFormat="1">
      <c r="A142" s="37"/>
      <c r="B142" s="38"/>
      <c r="C142" s="39"/>
      <c r="D142" s="195" t="s">
        <v>230</v>
      </c>
      <c r="E142" s="39"/>
      <c r="F142" s="196" t="s">
        <v>2613</v>
      </c>
      <c r="G142" s="39"/>
      <c r="H142" s="39"/>
      <c r="I142" s="197"/>
      <c r="J142" s="39"/>
      <c r="K142" s="39"/>
      <c r="L142" s="42"/>
      <c r="M142" s="198"/>
      <c r="N142" s="199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230</v>
      </c>
      <c r="AU142" s="20" t="s">
        <v>80</v>
      </c>
    </row>
    <row r="143" spans="1:65" s="2" customFormat="1" ht="24.2" customHeight="1">
      <c r="A143" s="37"/>
      <c r="B143" s="38"/>
      <c r="C143" s="182" t="s">
        <v>454</v>
      </c>
      <c r="D143" s="182" t="s">
        <v>223</v>
      </c>
      <c r="E143" s="183" t="s">
        <v>2614</v>
      </c>
      <c r="F143" s="184" t="s">
        <v>2615</v>
      </c>
      <c r="G143" s="185" t="s">
        <v>2562</v>
      </c>
      <c r="H143" s="186">
        <v>1</v>
      </c>
      <c r="I143" s="187"/>
      <c r="J143" s="188">
        <f>ROUND(I143*H143,2)</f>
        <v>0</v>
      </c>
      <c r="K143" s="184" t="s">
        <v>632</v>
      </c>
      <c r="L143" s="42"/>
      <c r="M143" s="189" t="s">
        <v>19</v>
      </c>
      <c r="N143" s="190" t="s">
        <v>43</v>
      </c>
      <c r="O143" s="6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3" t="s">
        <v>228</v>
      </c>
      <c r="AT143" s="193" t="s">
        <v>223</v>
      </c>
      <c r="AU143" s="193" t="s">
        <v>80</v>
      </c>
      <c r="AY143" s="20" t="s">
        <v>221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20" t="s">
        <v>80</v>
      </c>
      <c r="BK143" s="194">
        <f>ROUND(I143*H143,2)</f>
        <v>0</v>
      </c>
      <c r="BL143" s="20" t="s">
        <v>228</v>
      </c>
      <c r="BM143" s="193" t="s">
        <v>635</v>
      </c>
    </row>
    <row r="144" spans="1:65" s="2" customFormat="1">
      <c r="A144" s="37"/>
      <c r="B144" s="38"/>
      <c r="C144" s="39"/>
      <c r="D144" s="195" t="s">
        <v>230</v>
      </c>
      <c r="E144" s="39"/>
      <c r="F144" s="196" t="s">
        <v>2615</v>
      </c>
      <c r="G144" s="39"/>
      <c r="H144" s="39"/>
      <c r="I144" s="197"/>
      <c r="J144" s="39"/>
      <c r="K144" s="39"/>
      <c r="L144" s="42"/>
      <c r="M144" s="198"/>
      <c r="N144" s="199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230</v>
      </c>
      <c r="AU144" s="20" t="s">
        <v>80</v>
      </c>
    </row>
    <row r="145" spans="1:65" s="2" customFormat="1" ht="16.5" customHeight="1">
      <c r="A145" s="37"/>
      <c r="B145" s="38"/>
      <c r="C145" s="182" t="s">
        <v>461</v>
      </c>
      <c r="D145" s="182" t="s">
        <v>223</v>
      </c>
      <c r="E145" s="183" t="s">
        <v>2616</v>
      </c>
      <c r="F145" s="184" t="s">
        <v>2617</v>
      </c>
      <c r="G145" s="185" t="s">
        <v>336</v>
      </c>
      <c r="H145" s="186">
        <v>1</v>
      </c>
      <c r="I145" s="187"/>
      <c r="J145" s="188">
        <f>ROUND(I145*H145,2)</f>
        <v>0</v>
      </c>
      <c r="K145" s="184" t="s">
        <v>632</v>
      </c>
      <c r="L145" s="42"/>
      <c r="M145" s="189" t="s">
        <v>19</v>
      </c>
      <c r="N145" s="190" t="s">
        <v>43</v>
      </c>
      <c r="O145" s="6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3" t="s">
        <v>228</v>
      </c>
      <c r="AT145" s="193" t="s">
        <v>223</v>
      </c>
      <c r="AU145" s="193" t="s">
        <v>80</v>
      </c>
      <c r="AY145" s="20" t="s">
        <v>221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20" t="s">
        <v>80</v>
      </c>
      <c r="BK145" s="194">
        <f>ROUND(I145*H145,2)</f>
        <v>0</v>
      </c>
      <c r="BL145" s="20" t="s">
        <v>228</v>
      </c>
      <c r="BM145" s="193" t="s">
        <v>684</v>
      </c>
    </row>
    <row r="146" spans="1:65" s="2" customFormat="1">
      <c r="A146" s="37"/>
      <c r="B146" s="38"/>
      <c r="C146" s="39"/>
      <c r="D146" s="195" t="s">
        <v>230</v>
      </c>
      <c r="E146" s="39"/>
      <c r="F146" s="196" t="s">
        <v>2617</v>
      </c>
      <c r="G146" s="39"/>
      <c r="H146" s="39"/>
      <c r="I146" s="197"/>
      <c r="J146" s="39"/>
      <c r="K146" s="39"/>
      <c r="L146" s="42"/>
      <c r="M146" s="198"/>
      <c r="N146" s="199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230</v>
      </c>
      <c r="AU146" s="20" t="s">
        <v>80</v>
      </c>
    </row>
    <row r="147" spans="1:65" s="12" customFormat="1" ht="25.9" customHeight="1">
      <c r="B147" s="166"/>
      <c r="C147" s="167"/>
      <c r="D147" s="168" t="s">
        <v>71</v>
      </c>
      <c r="E147" s="169" t="s">
        <v>83</v>
      </c>
      <c r="F147" s="169" t="s">
        <v>2618</v>
      </c>
      <c r="G147" s="167"/>
      <c r="H147" s="167"/>
      <c r="I147" s="170"/>
      <c r="J147" s="171">
        <f>BK147</f>
        <v>0</v>
      </c>
      <c r="K147" s="167"/>
      <c r="L147" s="172"/>
      <c r="M147" s="173"/>
      <c r="N147" s="174"/>
      <c r="O147" s="174"/>
      <c r="P147" s="175">
        <f>SUM(P148:P151)</f>
        <v>0</v>
      </c>
      <c r="Q147" s="174"/>
      <c r="R147" s="175">
        <f>SUM(R148:R151)</f>
        <v>0</v>
      </c>
      <c r="S147" s="174"/>
      <c r="T147" s="176">
        <f>SUM(T148:T151)</f>
        <v>0</v>
      </c>
      <c r="AR147" s="177" t="s">
        <v>80</v>
      </c>
      <c r="AT147" s="178" t="s">
        <v>71</v>
      </c>
      <c r="AU147" s="178" t="s">
        <v>72</v>
      </c>
      <c r="AY147" s="177" t="s">
        <v>221</v>
      </c>
      <c r="BK147" s="179">
        <f>SUM(BK148:BK151)</f>
        <v>0</v>
      </c>
    </row>
    <row r="148" spans="1:65" s="2" customFormat="1" ht="16.5" customHeight="1">
      <c r="A148" s="37"/>
      <c r="B148" s="38"/>
      <c r="C148" s="182" t="s">
        <v>467</v>
      </c>
      <c r="D148" s="182" t="s">
        <v>223</v>
      </c>
      <c r="E148" s="183" t="s">
        <v>2619</v>
      </c>
      <c r="F148" s="184" t="s">
        <v>2620</v>
      </c>
      <c r="G148" s="185" t="s">
        <v>336</v>
      </c>
      <c r="H148" s="186">
        <v>2</v>
      </c>
      <c r="I148" s="187"/>
      <c r="J148" s="188">
        <f>ROUND(I148*H148,2)</f>
        <v>0</v>
      </c>
      <c r="K148" s="184" t="s">
        <v>632</v>
      </c>
      <c r="L148" s="42"/>
      <c r="M148" s="189" t="s">
        <v>19</v>
      </c>
      <c r="N148" s="190" t="s">
        <v>43</v>
      </c>
      <c r="O148" s="6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3" t="s">
        <v>228</v>
      </c>
      <c r="AT148" s="193" t="s">
        <v>223</v>
      </c>
      <c r="AU148" s="193" t="s">
        <v>80</v>
      </c>
      <c r="AY148" s="20" t="s">
        <v>221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20" t="s">
        <v>80</v>
      </c>
      <c r="BK148" s="194">
        <f>ROUND(I148*H148,2)</f>
        <v>0</v>
      </c>
      <c r="BL148" s="20" t="s">
        <v>228</v>
      </c>
      <c r="BM148" s="193" t="s">
        <v>646</v>
      </c>
    </row>
    <row r="149" spans="1:65" s="2" customFormat="1">
      <c r="A149" s="37"/>
      <c r="B149" s="38"/>
      <c r="C149" s="39"/>
      <c r="D149" s="195" t="s">
        <v>230</v>
      </c>
      <c r="E149" s="39"/>
      <c r="F149" s="196" t="s">
        <v>2620</v>
      </c>
      <c r="G149" s="39"/>
      <c r="H149" s="39"/>
      <c r="I149" s="197"/>
      <c r="J149" s="39"/>
      <c r="K149" s="39"/>
      <c r="L149" s="42"/>
      <c r="M149" s="198"/>
      <c r="N149" s="199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230</v>
      </c>
      <c r="AU149" s="20" t="s">
        <v>80</v>
      </c>
    </row>
    <row r="150" spans="1:65" s="2" customFormat="1" ht="21.75" customHeight="1">
      <c r="A150" s="37"/>
      <c r="B150" s="38"/>
      <c r="C150" s="182" t="s">
        <v>473</v>
      </c>
      <c r="D150" s="182" t="s">
        <v>223</v>
      </c>
      <c r="E150" s="183" t="s">
        <v>2621</v>
      </c>
      <c r="F150" s="184" t="s">
        <v>2622</v>
      </c>
      <c r="G150" s="185" t="s">
        <v>336</v>
      </c>
      <c r="H150" s="186">
        <v>2</v>
      </c>
      <c r="I150" s="187"/>
      <c r="J150" s="188">
        <f>ROUND(I150*H150,2)</f>
        <v>0</v>
      </c>
      <c r="K150" s="184" t="s">
        <v>632</v>
      </c>
      <c r="L150" s="42"/>
      <c r="M150" s="189" t="s">
        <v>19</v>
      </c>
      <c r="N150" s="190" t="s">
        <v>43</v>
      </c>
      <c r="O150" s="6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3" t="s">
        <v>228</v>
      </c>
      <c r="AT150" s="193" t="s">
        <v>223</v>
      </c>
      <c r="AU150" s="193" t="s">
        <v>80</v>
      </c>
      <c r="AY150" s="20" t="s">
        <v>221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20" t="s">
        <v>80</v>
      </c>
      <c r="BK150" s="194">
        <f>ROUND(I150*H150,2)</f>
        <v>0</v>
      </c>
      <c r="BL150" s="20" t="s">
        <v>228</v>
      </c>
      <c r="BM150" s="193" t="s">
        <v>662</v>
      </c>
    </row>
    <row r="151" spans="1:65" s="2" customFormat="1">
      <c r="A151" s="37"/>
      <c r="B151" s="38"/>
      <c r="C151" s="39"/>
      <c r="D151" s="195" t="s">
        <v>230</v>
      </c>
      <c r="E151" s="39"/>
      <c r="F151" s="196" t="s">
        <v>2622</v>
      </c>
      <c r="G151" s="39"/>
      <c r="H151" s="39"/>
      <c r="I151" s="197"/>
      <c r="J151" s="39"/>
      <c r="K151" s="39"/>
      <c r="L151" s="42"/>
      <c r="M151" s="198"/>
      <c r="N151" s="199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230</v>
      </c>
      <c r="AU151" s="20" t="s">
        <v>80</v>
      </c>
    </row>
    <row r="152" spans="1:65" s="12" customFormat="1" ht="25.9" customHeight="1">
      <c r="B152" s="166"/>
      <c r="C152" s="167"/>
      <c r="D152" s="168" t="s">
        <v>71</v>
      </c>
      <c r="E152" s="169" t="s">
        <v>2190</v>
      </c>
      <c r="F152" s="169" t="s">
        <v>2623</v>
      </c>
      <c r="G152" s="167"/>
      <c r="H152" s="167"/>
      <c r="I152" s="170"/>
      <c r="J152" s="171">
        <f>BK152</f>
        <v>0</v>
      </c>
      <c r="K152" s="167"/>
      <c r="L152" s="172"/>
      <c r="M152" s="173"/>
      <c r="N152" s="174"/>
      <c r="O152" s="174"/>
      <c r="P152" s="175">
        <f>SUM(P153:P154)</f>
        <v>0</v>
      </c>
      <c r="Q152" s="174"/>
      <c r="R152" s="175">
        <f>SUM(R153:R154)</f>
        <v>0</v>
      </c>
      <c r="S152" s="174"/>
      <c r="T152" s="176">
        <f>SUM(T153:T154)</f>
        <v>0</v>
      </c>
      <c r="AR152" s="177" t="s">
        <v>80</v>
      </c>
      <c r="AT152" s="178" t="s">
        <v>71</v>
      </c>
      <c r="AU152" s="178" t="s">
        <v>72</v>
      </c>
      <c r="AY152" s="177" t="s">
        <v>221</v>
      </c>
      <c r="BK152" s="179">
        <f>SUM(BK153:BK154)</f>
        <v>0</v>
      </c>
    </row>
    <row r="153" spans="1:65" s="2" customFormat="1" ht="16.5" customHeight="1">
      <c r="A153" s="37"/>
      <c r="B153" s="38"/>
      <c r="C153" s="182" t="s">
        <v>478</v>
      </c>
      <c r="D153" s="182" t="s">
        <v>223</v>
      </c>
      <c r="E153" s="183" t="s">
        <v>2624</v>
      </c>
      <c r="F153" s="184" t="s">
        <v>2625</v>
      </c>
      <c r="G153" s="185" t="s">
        <v>305</v>
      </c>
      <c r="H153" s="186">
        <v>65</v>
      </c>
      <c r="I153" s="187"/>
      <c r="J153" s="188">
        <f>ROUND(I153*H153,2)</f>
        <v>0</v>
      </c>
      <c r="K153" s="184" t="s">
        <v>632</v>
      </c>
      <c r="L153" s="42"/>
      <c r="M153" s="189" t="s">
        <v>19</v>
      </c>
      <c r="N153" s="190" t="s">
        <v>43</v>
      </c>
      <c r="O153" s="6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3" t="s">
        <v>228</v>
      </c>
      <c r="AT153" s="193" t="s">
        <v>223</v>
      </c>
      <c r="AU153" s="193" t="s">
        <v>80</v>
      </c>
      <c r="AY153" s="20" t="s">
        <v>221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20" t="s">
        <v>80</v>
      </c>
      <c r="BK153" s="194">
        <f>ROUND(I153*H153,2)</f>
        <v>0</v>
      </c>
      <c r="BL153" s="20" t="s">
        <v>228</v>
      </c>
      <c r="BM153" s="193" t="s">
        <v>452</v>
      </c>
    </row>
    <row r="154" spans="1:65" s="2" customFormat="1">
      <c r="A154" s="37"/>
      <c r="B154" s="38"/>
      <c r="C154" s="39"/>
      <c r="D154" s="195" t="s">
        <v>230</v>
      </c>
      <c r="E154" s="39"/>
      <c r="F154" s="196" t="s">
        <v>2625</v>
      </c>
      <c r="G154" s="39"/>
      <c r="H154" s="39"/>
      <c r="I154" s="197"/>
      <c r="J154" s="39"/>
      <c r="K154" s="39"/>
      <c r="L154" s="42"/>
      <c r="M154" s="198"/>
      <c r="N154" s="199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230</v>
      </c>
      <c r="AU154" s="20" t="s">
        <v>80</v>
      </c>
    </row>
    <row r="155" spans="1:65" s="12" customFormat="1" ht="25.9" customHeight="1">
      <c r="B155" s="166"/>
      <c r="C155" s="167"/>
      <c r="D155" s="168" t="s">
        <v>71</v>
      </c>
      <c r="E155" s="169" t="s">
        <v>86</v>
      </c>
      <c r="F155" s="169" t="s">
        <v>2626</v>
      </c>
      <c r="G155" s="167"/>
      <c r="H155" s="167"/>
      <c r="I155" s="170"/>
      <c r="J155" s="171">
        <f>BK155</f>
        <v>0</v>
      </c>
      <c r="K155" s="167"/>
      <c r="L155" s="172"/>
      <c r="M155" s="173"/>
      <c r="N155" s="174"/>
      <c r="O155" s="174"/>
      <c r="P155" s="175">
        <f>SUM(P156:P165)</f>
        <v>0</v>
      </c>
      <c r="Q155" s="174"/>
      <c r="R155" s="175">
        <f>SUM(R156:R165)</f>
        <v>0</v>
      </c>
      <c r="S155" s="174"/>
      <c r="T155" s="176">
        <f>SUM(T156:T165)</f>
        <v>0</v>
      </c>
      <c r="AR155" s="177" t="s">
        <v>80</v>
      </c>
      <c r="AT155" s="178" t="s">
        <v>71</v>
      </c>
      <c r="AU155" s="178" t="s">
        <v>72</v>
      </c>
      <c r="AY155" s="177" t="s">
        <v>221</v>
      </c>
      <c r="BK155" s="179">
        <f>SUM(BK156:BK165)</f>
        <v>0</v>
      </c>
    </row>
    <row r="156" spans="1:65" s="2" customFormat="1" ht="24.2" customHeight="1">
      <c r="A156" s="37"/>
      <c r="B156" s="38"/>
      <c r="C156" s="182" t="s">
        <v>484</v>
      </c>
      <c r="D156" s="182" t="s">
        <v>223</v>
      </c>
      <c r="E156" s="183" t="s">
        <v>2627</v>
      </c>
      <c r="F156" s="184" t="s">
        <v>2628</v>
      </c>
      <c r="G156" s="185" t="s">
        <v>336</v>
      </c>
      <c r="H156" s="186">
        <v>1</v>
      </c>
      <c r="I156" s="187"/>
      <c r="J156" s="188">
        <f>ROUND(I156*H156,2)</f>
        <v>0</v>
      </c>
      <c r="K156" s="184" t="s">
        <v>632</v>
      </c>
      <c r="L156" s="42"/>
      <c r="M156" s="189" t="s">
        <v>19</v>
      </c>
      <c r="N156" s="190" t="s">
        <v>43</v>
      </c>
      <c r="O156" s="6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3" t="s">
        <v>228</v>
      </c>
      <c r="AT156" s="193" t="s">
        <v>223</v>
      </c>
      <c r="AU156" s="193" t="s">
        <v>80</v>
      </c>
      <c r="AY156" s="20" t="s">
        <v>221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20" t="s">
        <v>80</v>
      </c>
      <c r="BK156" s="194">
        <f>ROUND(I156*H156,2)</f>
        <v>0</v>
      </c>
      <c r="BL156" s="20" t="s">
        <v>228</v>
      </c>
      <c r="BM156" s="193" t="s">
        <v>697</v>
      </c>
    </row>
    <row r="157" spans="1:65" s="2" customFormat="1" ht="19.5">
      <c r="A157" s="37"/>
      <c r="B157" s="38"/>
      <c r="C157" s="39"/>
      <c r="D157" s="195" t="s">
        <v>230</v>
      </c>
      <c r="E157" s="39"/>
      <c r="F157" s="196" t="s">
        <v>2628</v>
      </c>
      <c r="G157" s="39"/>
      <c r="H157" s="39"/>
      <c r="I157" s="197"/>
      <c r="J157" s="39"/>
      <c r="K157" s="39"/>
      <c r="L157" s="42"/>
      <c r="M157" s="198"/>
      <c r="N157" s="199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230</v>
      </c>
      <c r="AU157" s="20" t="s">
        <v>80</v>
      </c>
    </row>
    <row r="158" spans="1:65" s="2" customFormat="1" ht="16.5" customHeight="1">
      <c r="A158" s="37"/>
      <c r="B158" s="38"/>
      <c r="C158" s="182" t="s">
        <v>491</v>
      </c>
      <c r="D158" s="182" t="s">
        <v>223</v>
      </c>
      <c r="E158" s="183" t="s">
        <v>2629</v>
      </c>
      <c r="F158" s="184" t="s">
        <v>2630</v>
      </c>
      <c r="G158" s="185" t="s">
        <v>831</v>
      </c>
      <c r="H158" s="186">
        <v>50</v>
      </c>
      <c r="I158" s="187"/>
      <c r="J158" s="188">
        <f>ROUND(I158*H158,2)</f>
        <v>0</v>
      </c>
      <c r="K158" s="184" t="s">
        <v>632</v>
      </c>
      <c r="L158" s="42"/>
      <c r="M158" s="189" t="s">
        <v>19</v>
      </c>
      <c r="N158" s="190" t="s">
        <v>43</v>
      </c>
      <c r="O158" s="6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3" t="s">
        <v>228</v>
      </c>
      <c r="AT158" s="193" t="s">
        <v>223</v>
      </c>
      <c r="AU158" s="193" t="s">
        <v>80</v>
      </c>
      <c r="AY158" s="20" t="s">
        <v>221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20" t="s">
        <v>80</v>
      </c>
      <c r="BK158" s="194">
        <f>ROUND(I158*H158,2)</f>
        <v>0</v>
      </c>
      <c r="BL158" s="20" t="s">
        <v>228</v>
      </c>
      <c r="BM158" s="193" t="s">
        <v>709</v>
      </c>
    </row>
    <row r="159" spans="1:65" s="2" customFormat="1">
      <c r="A159" s="37"/>
      <c r="B159" s="38"/>
      <c r="C159" s="39"/>
      <c r="D159" s="195" t="s">
        <v>230</v>
      </c>
      <c r="E159" s="39"/>
      <c r="F159" s="196" t="s">
        <v>2630</v>
      </c>
      <c r="G159" s="39"/>
      <c r="H159" s="39"/>
      <c r="I159" s="197"/>
      <c r="J159" s="39"/>
      <c r="K159" s="39"/>
      <c r="L159" s="42"/>
      <c r="M159" s="198"/>
      <c r="N159" s="199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230</v>
      </c>
      <c r="AU159" s="20" t="s">
        <v>80</v>
      </c>
    </row>
    <row r="160" spans="1:65" s="2" customFormat="1" ht="16.5" customHeight="1">
      <c r="A160" s="37"/>
      <c r="B160" s="38"/>
      <c r="C160" s="182" t="s">
        <v>497</v>
      </c>
      <c r="D160" s="182" t="s">
        <v>223</v>
      </c>
      <c r="E160" s="183" t="s">
        <v>2631</v>
      </c>
      <c r="F160" s="184" t="s">
        <v>2632</v>
      </c>
      <c r="G160" s="185" t="s">
        <v>336</v>
      </c>
      <c r="H160" s="186">
        <v>1</v>
      </c>
      <c r="I160" s="187"/>
      <c r="J160" s="188">
        <f>ROUND(I160*H160,2)</f>
        <v>0</v>
      </c>
      <c r="K160" s="184" t="s">
        <v>632</v>
      </c>
      <c r="L160" s="42"/>
      <c r="M160" s="189" t="s">
        <v>19</v>
      </c>
      <c r="N160" s="190" t="s">
        <v>43</v>
      </c>
      <c r="O160" s="6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3" t="s">
        <v>228</v>
      </c>
      <c r="AT160" s="193" t="s">
        <v>223</v>
      </c>
      <c r="AU160" s="193" t="s">
        <v>80</v>
      </c>
      <c r="AY160" s="20" t="s">
        <v>221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20" t="s">
        <v>80</v>
      </c>
      <c r="BK160" s="194">
        <f>ROUND(I160*H160,2)</f>
        <v>0</v>
      </c>
      <c r="BL160" s="20" t="s">
        <v>228</v>
      </c>
      <c r="BM160" s="193" t="s">
        <v>725</v>
      </c>
    </row>
    <row r="161" spans="1:65" s="2" customFormat="1">
      <c r="A161" s="37"/>
      <c r="B161" s="38"/>
      <c r="C161" s="39"/>
      <c r="D161" s="195" t="s">
        <v>230</v>
      </c>
      <c r="E161" s="39"/>
      <c r="F161" s="196" t="s">
        <v>2632</v>
      </c>
      <c r="G161" s="39"/>
      <c r="H161" s="39"/>
      <c r="I161" s="197"/>
      <c r="J161" s="39"/>
      <c r="K161" s="39"/>
      <c r="L161" s="42"/>
      <c r="M161" s="198"/>
      <c r="N161" s="199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230</v>
      </c>
      <c r="AU161" s="20" t="s">
        <v>80</v>
      </c>
    </row>
    <row r="162" spans="1:65" s="2" customFormat="1" ht="16.5" customHeight="1">
      <c r="A162" s="37"/>
      <c r="B162" s="38"/>
      <c r="C162" s="182" t="s">
        <v>159</v>
      </c>
      <c r="D162" s="182" t="s">
        <v>223</v>
      </c>
      <c r="E162" s="183" t="s">
        <v>2633</v>
      </c>
      <c r="F162" s="184" t="s">
        <v>2634</v>
      </c>
      <c r="G162" s="185" t="s">
        <v>336</v>
      </c>
      <c r="H162" s="186">
        <v>1</v>
      </c>
      <c r="I162" s="187"/>
      <c r="J162" s="188">
        <f>ROUND(I162*H162,2)</f>
        <v>0</v>
      </c>
      <c r="K162" s="184" t="s">
        <v>632</v>
      </c>
      <c r="L162" s="42"/>
      <c r="M162" s="189" t="s">
        <v>19</v>
      </c>
      <c r="N162" s="190" t="s">
        <v>43</v>
      </c>
      <c r="O162" s="6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3" t="s">
        <v>228</v>
      </c>
      <c r="AT162" s="193" t="s">
        <v>223</v>
      </c>
      <c r="AU162" s="193" t="s">
        <v>80</v>
      </c>
      <c r="AY162" s="20" t="s">
        <v>221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20" t="s">
        <v>80</v>
      </c>
      <c r="BK162" s="194">
        <f>ROUND(I162*H162,2)</f>
        <v>0</v>
      </c>
      <c r="BL162" s="20" t="s">
        <v>228</v>
      </c>
      <c r="BM162" s="193" t="s">
        <v>735</v>
      </c>
    </row>
    <row r="163" spans="1:65" s="2" customFormat="1">
      <c r="A163" s="37"/>
      <c r="B163" s="38"/>
      <c r="C163" s="39"/>
      <c r="D163" s="195" t="s">
        <v>230</v>
      </c>
      <c r="E163" s="39"/>
      <c r="F163" s="196" t="s">
        <v>2634</v>
      </c>
      <c r="G163" s="39"/>
      <c r="H163" s="39"/>
      <c r="I163" s="197"/>
      <c r="J163" s="39"/>
      <c r="K163" s="39"/>
      <c r="L163" s="42"/>
      <c r="M163" s="198"/>
      <c r="N163" s="199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230</v>
      </c>
      <c r="AU163" s="20" t="s">
        <v>80</v>
      </c>
    </row>
    <row r="164" spans="1:65" s="2" customFormat="1" ht="16.5" customHeight="1">
      <c r="A164" s="37"/>
      <c r="B164" s="38"/>
      <c r="C164" s="182" t="s">
        <v>508</v>
      </c>
      <c r="D164" s="182" t="s">
        <v>223</v>
      </c>
      <c r="E164" s="183" t="s">
        <v>2635</v>
      </c>
      <c r="F164" s="184" t="s">
        <v>2636</v>
      </c>
      <c r="G164" s="185" t="s">
        <v>336</v>
      </c>
      <c r="H164" s="186">
        <v>1</v>
      </c>
      <c r="I164" s="187"/>
      <c r="J164" s="188">
        <f>ROUND(I164*H164,2)</f>
        <v>0</v>
      </c>
      <c r="K164" s="184" t="s">
        <v>632</v>
      </c>
      <c r="L164" s="42"/>
      <c r="M164" s="189" t="s">
        <v>19</v>
      </c>
      <c r="N164" s="190" t="s">
        <v>43</v>
      </c>
      <c r="O164" s="6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3" t="s">
        <v>228</v>
      </c>
      <c r="AT164" s="193" t="s">
        <v>223</v>
      </c>
      <c r="AU164" s="193" t="s">
        <v>80</v>
      </c>
      <c r="AY164" s="20" t="s">
        <v>221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20" t="s">
        <v>80</v>
      </c>
      <c r="BK164" s="194">
        <f>ROUND(I164*H164,2)</f>
        <v>0</v>
      </c>
      <c r="BL164" s="20" t="s">
        <v>228</v>
      </c>
      <c r="BM164" s="193" t="s">
        <v>751</v>
      </c>
    </row>
    <row r="165" spans="1:65" s="2" customFormat="1">
      <c r="A165" s="37"/>
      <c r="B165" s="38"/>
      <c r="C165" s="39"/>
      <c r="D165" s="195" t="s">
        <v>230</v>
      </c>
      <c r="E165" s="39"/>
      <c r="F165" s="196" t="s">
        <v>2636</v>
      </c>
      <c r="G165" s="39"/>
      <c r="H165" s="39"/>
      <c r="I165" s="197"/>
      <c r="J165" s="39"/>
      <c r="K165" s="39"/>
      <c r="L165" s="42"/>
      <c r="M165" s="259"/>
      <c r="N165" s="260"/>
      <c r="O165" s="261"/>
      <c r="P165" s="261"/>
      <c r="Q165" s="261"/>
      <c r="R165" s="261"/>
      <c r="S165" s="261"/>
      <c r="T165" s="262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230</v>
      </c>
      <c r="AU165" s="20" t="s">
        <v>80</v>
      </c>
    </row>
    <row r="166" spans="1:65" s="2" customFormat="1" ht="6.95" customHeight="1">
      <c r="A166" s="37"/>
      <c r="B166" s="50"/>
      <c r="C166" s="51"/>
      <c r="D166" s="51"/>
      <c r="E166" s="51"/>
      <c r="F166" s="51"/>
      <c r="G166" s="51"/>
      <c r="H166" s="51"/>
      <c r="I166" s="51"/>
      <c r="J166" s="51"/>
      <c r="K166" s="51"/>
      <c r="L166" s="42"/>
      <c r="M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</row>
  </sheetData>
  <sheetProtection algorithmName="SHA-512" hashValue="+tRGG6J2isvHcxrK9c1p+X6jDnm+JlxPXwDwAFLtUTl4ucGfzDDA2M9JM1b90avmUo7pitA7XbL62XYg0eCkmg==" saltValue="ECtyZj2YaUdCrXm8NBV042mQ0o7odrW+feb/FR89cma9ZLUslsZlAk99ayJuf7plUvICSVSQIobfbD8t6QdjAg==" spinCount="100000" sheet="1" objects="1" scenarios="1" formatColumns="0" formatRows="0" autoFilter="0"/>
  <autoFilter ref="C88:K165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20" t="s">
        <v>108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135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21" t="str">
        <f>'Rekapitulace stavby'!K6</f>
        <v>DĚTSKÁ SKUPINA TURNOV</v>
      </c>
      <c r="F7" s="422"/>
      <c r="G7" s="422"/>
      <c r="H7" s="422"/>
      <c r="L7" s="23"/>
    </row>
    <row r="8" spans="1:46" s="1" customFormat="1" ht="12" customHeight="1">
      <c r="B8" s="23"/>
      <c r="D8" s="116" t="s">
        <v>144</v>
      </c>
      <c r="L8" s="23"/>
    </row>
    <row r="9" spans="1:46" s="2" customFormat="1" ht="16.5" customHeight="1">
      <c r="A9" s="37"/>
      <c r="B9" s="42"/>
      <c r="C9" s="37"/>
      <c r="D9" s="37"/>
      <c r="E9" s="421" t="s">
        <v>2119</v>
      </c>
      <c r="F9" s="424"/>
      <c r="G9" s="424"/>
      <c r="H9" s="424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2120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23" t="s">
        <v>2637</v>
      </c>
      <c r="F11" s="424"/>
      <c r="G11" s="424"/>
      <c r="H11" s="424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19</v>
      </c>
      <c r="G13" s="37"/>
      <c r="H13" s="37"/>
      <c r="I13" s="116" t="s">
        <v>20</v>
      </c>
      <c r="J13" s="106" t="s">
        <v>19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21</v>
      </c>
      <c r="E14" s="37"/>
      <c r="F14" s="106" t="s">
        <v>22</v>
      </c>
      <c r="G14" s="37"/>
      <c r="H14" s="37"/>
      <c r="I14" s="116" t="s">
        <v>23</v>
      </c>
      <c r="J14" s="118" t="str">
        <f>'Rekapitulace stavby'!AN8</f>
        <v>3. 10. 2023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25</v>
      </c>
      <c r="E16" s="37"/>
      <c r="F16" s="37"/>
      <c r="G16" s="37"/>
      <c r="H16" s="37"/>
      <c r="I16" s="116" t="s">
        <v>26</v>
      </c>
      <c r="J16" s="106" t="s">
        <v>19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27</v>
      </c>
      <c r="F17" s="37"/>
      <c r="G17" s="37"/>
      <c r="H17" s="37"/>
      <c r="I17" s="116" t="s">
        <v>28</v>
      </c>
      <c r="J17" s="106" t="s">
        <v>19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29</v>
      </c>
      <c r="E19" s="37"/>
      <c r="F19" s="37"/>
      <c r="G19" s="37"/>
      <c r="H19" s="37"/>
      <c r="I19" s="116" t="s">
        <v>26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5" t="str">
        <f>'Rekapitulace stavby'!E14</f>
        <v>Vyplň údaj</v>
      </c>
      <c r="F20" s="426"/>
      <c r="G20" s="426"/>
      <c r="H20" s="426"/>
      <c r="I20" s="116" t="s">
        <v>28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31</v>
      </c>
      <c r="E22" s="37"/>
      <c r="F22" s="37"/>
      <c r="G22" s="37"/>
      <c r="H22" s="37"/>
      <c r="I22" s="116" t="s">
        <v>26</v>
      </c>
      <c r="J22" s="106" t="s">
        <v>19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32</v>
      </c>
      <c r="F23" s="37"/>
      <c r="G23" s="37"/>
      <c r="H23" s="37"/>
      <c r="I23" s="116" t="s">
        <v>28</v>
      </c>
      <c r="J23" s="106" t="s">
        <v>19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34</v>
      </c>
      <c r="E25" s="37"/>
      <c r="F25" s="37"/>
      <c r="G25" s="37"/>
      <c r="H25" s="37"/>
      <c r="I25" s="116" t="s">
        <v>26</v>
      </c>
      <c r="J25" s="106" t="s">
        <v>19</v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">
        <v>35</v>
      </c>
      <c r="F26" s="37"/>
      <c r="G26" s="37"/>
      <c r="H26" s="37"/>
      <c r="I26" s="116" t="s">
        <v>28</v>
      </c>
      <c r="J26" s="106" t="s">
        <v>19</v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36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71.25" customHeight="1">
      <c r="A29" s="119"/>
      <c r="B29" s="120"/>
      <c r="C29" s="119"/>
      <c r="D29" s="119"/>
      <c r="E29" s="427" t="s">
        <v>37</v>
      </c>
      <c r="F29" s="427"/>
      <c r="G29" s="427"/>
      <c r="H29" s="427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2"/>
      <c r="E31" s="122"/>
      <c r="F31" s="122"/>
      <c r="G31" s="122"/>
      <c r="H31" s="122"/>
      <c r="I31" s="122"/>
      <c r="J31" s="122"/>
      <c r="K31" s="122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3" t="s">
        <v>38</v>
      </c>
      <c r="E32" s="37"/>
      <c r="F32" s="37"/>
      <c r="G32" s="37"/>
      <c r="H32" s="37"/>
      <c r="I32" s="37"/>
      <c r="J32" s="124">
        <f>ROUND(J95,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2"/>
      <c r="E33" s="122"/>
      <c r="F33" s="122"/>
      <c r="G33" s="122"/>
      <c r="H33" s="122"/>
      <c r="I33" s="122"/>
      <c r="J33" s="122"/>
      <c r="K33" s="122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5" t="s">
        <v>40</v>
      </c>
      <c r="G34" s="37"/>
      <c r="H34" s="37"/>
      <c r="I34" s="125" t="s">
        <v>39</v>
      </c>
      <c r="J34" s="125" t="s">
        <v>41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6" t="s">
        <v>42</v>
      </c>
      <c r="E35" s="116" t="s">
        <v>43</v>
      </c>
      <c r="F35" s="127">
        <f>ROUND((SUM(BE95:BE239)),  2)</f>
        <v>0</v>
      </c>
      <c r="G35" s="37"/>
      <c r="H35" s="37"/>
      <c r="I35" s="128">
        <v>0.21</v>
      </c>
      <c r="J35" s="127">
        <f>ROUND(((SUM(BE95:BE239))*I35),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44</v>
      </c>
      <c r="F36" s="127">
        <f>ROUND((SUM(BF95:BF239)),  2)</f>
        <v>0</v>
      </c>
      <c r="G36" s="37"/>
      <c r="H36" s="37"/>
      <c r="I36" s="128">
        <v>0.12</v>
      </c>
      <c r="J36" s="127">
        <f>ROUND(((SUM(BF95:BF239))*I36),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45</v>
      </c>
      <c r="F37" s="127">
        <f>ROUND((SUM(BG95:BG239)),  2)</f>
        <v>0</v>
      </c>
      <c r="G37" s="37"/>
      <c r="H37" s="37"/>
      <c r="I37" s="128">
        <v>0.21</v>
      </c>
      <c r="J37" s="127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46</v>
      </c>
      <c r="F38" s="127">
        <f>ROUND((SUM(BH95:BH239)),  2)</f>
        <v>0</v>
      </c>
      <c r="G38" s="37"/>
      <c r="H38" s="37"/>
      <c r="I38" s="128">
        <v>0.12</v>
      </c>
      <c r="J38" s="127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47</v>
      </c>
      <c r="F39" s="127">
        <f>ROUND((SUM(BI95:BI239)),  2)</f>
        <v>0</v>
      </c>
      <c r="G39" s="37"/>
      <c r="H39" s="37"/>
      <c r="I39" s="128">
        <v>0</v>
      </c>
      <c r="J39" s="127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9"/>
      <c r="D41" s="130" t="s">
        <v>48</v>
      </c>
      <c r="E41" s="131"/>
      <c r="F41" s="131"/>
      <c r="G41" s="132" t="s">
        <v>49</v>
      </c>
      <c r="H41" s="133" t="s">
        <v>50</v>
      </c>
      <c r="I41" s="131"/>
      <c r="J41" s="134">
        <f>SUM(J32:J39)</f>
        <v>0</v>
      </c>
      <c r="K41" s="135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168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9" t="str">
        <f>E7</f>
        <v>DĚTSKÁ SKUPINA TURNOV</v>
      </c>
      <c r="F50" s="420"/>
      <c r="G50" s="420"/>
      <c r="H50" s="420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144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9" t="s">
        <v>2119</v>
      </c>
      <c r="F52" s="418"/>
      <c r="G52" s="418"/>
      <c r="H52" s="418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2120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5" t="str">
        <f>E11</f>
        <v>D.4.3. - Silnoproudá elektrotechnika</v>
      </c>
      <c r="F54" s="418"/>
      <c r="G54" s="418"/>
      <c r="H54" s="418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parc.č. 1007/3, k.ú. Turnov</v>
      </c>
      <c r="G56" s="39"/>
      <c r="H56" s="39"/>
      <c r="I56" s="32" t="s">
        <v>23</v>
      </c>
      <c r="J56" s="62" t="str">
        <f>IF(J14="","",J14)</f>
        <v>3. 10. 2023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25</v>
      </c>
      <c r="D58" s="39"/>
      <c r="E58" s="39"/>
      <c r="F58" s="30" t="str">
        <f>E17</f>
        <v>Město Turnov</v>
      </c>
      <c r="G58" s="39"/>
      <c r="H58" s="39"/>
      <c r="I58" s="32" t="s">
        <v>31</v>
      </c>
      <c r="J58" s="35" t="str">
        <f>E23</f>
        <v>ING. ARCH. Tomáš Adámek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32" t="s">
        <v>34</v>
      </c>
      <c r="J59" s="35" t="str">
        <f>E26</f>
        <v>Michal Jirka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0" t="s">
        <v>169</v>
      </c>
      <c r="D61" s="141"/>
      <c r="E61" s="141"/>
      <c r="F61" s="141"/>
      <c r="G61" s="141"/>
      <c r="H61" s="141"/>
      <c r="I61" s="141"/>
      <c r="J61" s="142" t="s">
        <v>170</v>
      </c>
      <c r="K61" s="141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3" t="s">
        <v>70</v>
      </c>
      <c r="D63" s="39"/>
      <c r="E63" s="39"/>
      <c r="F63" s="39"/>
      <c r="G63" s="39"/>
      <c r="H63" s="39"/>
      <c r="I63" s="39"/>
      <c r="J63" s="80">
        <f>J95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171</v>
      </c>
    </row>
    <row r="64" spans="1:47" s="9" customFormat="1" ht="24.95" customHeight="1">
      <c r="B64" s="144"/>
      <c r="C64" s="145"/>
      <c r="D64" s="146" t="s">
        <v>2638</v>
      </c>
      <c r="E64" s="147"/>
      <c r="F64" s="147"/>
      <c r="G64" s="147"/>
      <c r="H64" s="147"/>
      <c r="I64" s="147"/>
      <c r="J64" s="148">
        <f>J96</f>
        <v>0</v>
      </c>
      <c r="K64" s="145"/>
      <c r="L64" s="149"/>
    </row>
    <row r="65" spans="1:31" s="10" customFormat="1" ht="19.899999999999999" customHeight="1">
      <c r="B65" s="150"/>
      <c r="C65" s="100"/>
      <c r="D65" s="151" t="s">
        <v>2639</v>
      </c>
      <c r="E65" s="152"/>
      <c r="F65" s="152"/>
      <c r="G65" s="152"/>
      <c r="H65" s="152"/>
      <c r="I65" s="152"/>
      <c r="J65" s="153">
        <f>J97</f>
        <v>0</v>
      </c>
      <c r="K65" s="100"/>
      <c r="L65" s="154"/>
    </row>
    <row r="66" spans="1:31" s="10" customFormat="1" ht="14.85" customHeight="1">
      <c r="B66" s="150"/>
      <c r="C66" s="100"/>
      <c r="D66" s="151" t="s">
        <v>2640</v>
      </c>
      <c r="E66" s="152"/>
      <c r="F66" s="152"/>
      <c r="G66" s="152"/>
      <c r="H66" s="152"/>
      <c r="I66" s="152"/>
      <c r="J66" s="153">
        <f>J98</f>
        <v>0</v>
      </c>
      <c r="K66" s="100"/>
      <c r="L66" s="154"/>
    </row>
    <row r="67" spans="1:31" s="10" customFormat="1" ht="14.85" customHeight="1">
      <c r="B67" s="150"/>
      <c r="C67" s="100"/>
      <c r="D67" s="151" t="s">
        <v>2641</v>
      </c>
      <c r="E67" s="152"/>
      <c r="F67" s="152"/>
      <c r="G67" s="152"/>
      <c r="H67" s="152"/>
      <c r="I67" s="152"/>
      <c r="J67" s="153">
        <f>J101</f>
        <v>0</v>
      </c>
      <c r="K67" s="100"/>
      <c r="L67" s="154"/>
    </row>
    <row r="68" spans="1:31" s="10" customFormat="1" ht="14.85" customHeight="1">
      <c r="B68" s="150"/>
      <c r="C68" s="100"/>
      <c r="D68" s="151" t="s">
        <v>2642</v>
      </c>
      <c r="E68" s="152"/>
      <c r="F68" s="152"/>
      <c r="G68" s="152"/>
      <c r="H68" s="152"/>
      <c r="I68" s="152"/>
      <c r="J68" s="153">
        <f>J124</f>
        <v>0</v>
      </c>
      <c r="K68" s="100"/>
      <c r="L68" s="154"/>
    </row>
    <row r="69" spans="1:31" s="10" customFormat="1" ht="14.85" customHeight="1">
      <c r="B69" s="150"/>
      <c r="C69" s="100"/>
      <c r="D69" s="151" t="s">
        <v>2643</v>
      </c>
      <c r="E69" s="152"/>
      <c r="F69" s="152"/>
      <c r="G69" s="152"/>
      <c r="H69" s="152"/>
      <c r="I69" s="152"/>
      <c r="J69" s="153">
        <f>J145</f>
        <v>0</v>
      </c>
      <c r="K69" s="100"/>
      <c r="L69" s="154"/>
    </row>
    <row r="70" spans="1:31" s="10" customFormat="1" ht="14.85" customHeight="1">
      <c r="B70" s="150"/>
      <c r="C70" s="100"/>
      <c r="D70" s="151" t="s">
        <v>2644</v>
      </c>
      <c r="E70" s="152"/>
      <c r="F70" s="152"/>
      <c r="G70" s="152"/>
      <c r="H70" s="152"/>
      <c r="I70" s="152"/>
      <c r="J70" s="153">
        <f>J166</f>
        <v>0</v>
      </c>
      <c r="K70" s="100"/>
      <c r="L70" s="154"/>
    </row>
    <row r="71" spans="1:31" s="10" customFormat="1" ht="14.85" customHeight="1">
      <c r="B71" s="150"/>
      <c r="C71" s="100"/>
      <c r="D71" s="151" t="s">
        <v>2645</v>
      </c>
      <c r="E71" s="152"/>
      <c r="F71" s="152"/>
      <c r="G71" s="152"/>
      <c r="H71" s="152"/>
      <c r="I71" s="152"/>
      <c r="J71" s="153">
        <f>J187</f>
        <v>0</v>
      </c>
      <c r="K71" s="100"/>
      <c r="L71" s="154"/>
    </row>
    <row r="72" spans="1:31" s="10" customFormat="1" ht="14.85" customHeight="1">
      <c r="B72" s="150"/>
      <c r="C72" s="100"/>
      <c r="D72" s="151" t="s">
        <v>2646</v>
      </c>
      <c r="E72" s="152"/>
      <c r="F72" s="152"/>
      <c r="G72" s="152"/>
      <c r="H72" s="152"/>
      <c r="I72" s="152"/>
      <c r="J72" s="153">
        <f>J192</f>
        <v>0</v>
      </c>
      <c r="K72" s="100"/>
      <c r="L72" s="154"/>
    </row>
    <row r="73" spans="1:31" s="10" customFormat="1" ht="14.85" customHeight="1">
      <c r="B73" s="150"/>
      <c r="C73" s="100"/>
      <c r="D73" s="151" t="s">
        <v>2647</v>
      </c>
      <c r="E73" s="152"/>
      <c r="F73" s="152"/>
      <c r="G73" s="152"/>
      <c r="H73" s="152"/>
      <c r="I73" s="152"/>
      <c r="J73" s="153">
        <f>J231</f>
        <v>0</v>
      </c>
      <c r="K73" s="100"/>
      <c r="L73" s="154"/>
    </row>
    <row r="74" spans="1:31" s="2" customFormat="1" ht="21.75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>
      <c r="A75" s="37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9" spans="1:31" s="2" customFormat="1" ht="6.95" customHeight="1">
      <c r="A79" s="37"/>
      <c r="B79" s="52"/>
      <c r="C79" s="53"/>
      <c r="D79" s="53"/>
      <c r="E79" s="53"/>
      <c r="F79" s="53"/>
      <c r="G79" s="53"/>
      <c r="H79" s="53"/>
      <c r="I79" s="53"/>
      <c r="J79" s="53"/>
      <c r="K79" s="53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24.95" customHeight="1">
      <c r="A80" s="37"/>
      <c r="B80" s="38"/>
      <c r="C80" s="26" t="s">
        <v>206</v>
      </c>
      <c r="D80" s="39"/>
      <c r="E80" s="39"/>
      <c r="F80" s="39"/>
      <c r="G80" s="39"/>
      <c r="H80" s="39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3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12" customHeight="1">
      <c r="A82" s="37"/>
      <c r="B82" s="38"/>
      <c r="C82" s="32" t="s">
        <v>16</v>
      </c>
      <c r="D82" s="39"/>
      <c r="E82" s="39"/>
      <c r="F82" s="39"/>
      <c r="G82" s="39"/>
      <c r="H82" s="39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16.5" customHeight="1">
      <c r="A83" s="37"/>
      <c r="B83" s="38"/>
      <c r="C83" s="39"/>
      <c r="D83" s="39"/>
      <c r="E83" s="419" t="str">
        <f>E7</f>
        <v>DĚTSKÁ SKUPINA TURNOV</v>
      </c>
      <c r="F83" s="420"/>
      <c r="G83" s="420"/>
      <c r="H83" s="420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1" customFormat="1" ht="12" customHeight="1">
      <c r="B84" s="24"/>
      <c r="C84" s="32" t="s">
        <v>144</v>
      </c>
      <c r="D84" s="25"/>
      <c r="E84" s="25"/>
      <c r="F84" s="25"/>
      <c r="G84" s="25"/>
      <c r="H84" s="25"/>
      <c r="I84" s="25"/>
      <c r="J84" s="25"/>
      <c r="K84" s="25"/>
      <c r="L84" s="23"/>
    </row>
    <row r="85" spans="1:63" s="2" customFormat="1" ht="16.5" customHeight="1">
      <c r="A85" s="37"/>
      <c r="B85" s="38"/>
      <c r="C85" s="39"/>
      <c r="D85" s="39"/>
      <c r="E85" s="419" t="s">
        <v>2119</v>
      </c>
      <c r="F85" s="418"/>
      <c r="G85" s="418"/>
      <c r="H85" s="418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2" customHeight="1">
      <c r="A86" s="37"/>
      <c r="B86" s="38"/>
      <c r="C86" s="32" t="s">
        <v>2120</v>
      </c>
      <c r="D86" s="39"/>
      <c r="E86" s="39"/>
      <c r="F86" s="39"/>
      <c r="G86" s="39"/>
      <c r="H86" s="39"/>
      <c r="I86" s="39"/>
      <c r="J86" s="39"/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6.5" customHeight="1">
      <c r="A87" s="37"/>
      <c r="B87" s="38"/>
      <c r="C87" s="39"/>
      <c r="D87" s="39"/>
      <c r="E87" s="375" t="str">
        <f>E11</f>
        <v>D.4.3. - Silnoproudá elektrotechnika</v>
      </c>
      <c r="F87" s="418"/>
      <c r="G87" s="418"/>
      <c r="H87" s="418"/>
      <c r="I87" s="39"/>
      <c r="J87" s="39"/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12" customHeight="1">
      <c r="A89" s="37"/>
      <c r="B89" s="38"/>
      <c r="C89" s="32" t="s">
        <v>21</v>
      </c>
      <c r="D89" s="39"/>
      <c r="E89" s="39"/>
      <c r="F89" s="30" t="str">
        <f>F14</f>
        <v>parc.č. 1007/3, k.ú. Turnov</v>
      </c>
      <c r="G89" s="39"/>
      <c r="H89" s="39"/>
      <c r="I89" s="32" t="s">
        <v>23</v>
      </c>
      <c r="J89" s="62" t="str">
        <f>IF(J14="","",J14)</f>
        <v>3. 10. 2023</v>
      </c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25.7" customHeight="1">
      <c r="A91" s="37"/>
      <c r="B91" s="38"/>
      <c r="C91" s="32" t="s">
        <v>25</v>
      </c>
      <c r="D91" s="39"/>
      <c r="E91" s="39"/>
      <c r="F91" s="30" t="str">
        <f>E17</f>
        <v>Město Turnov</v>
      </c>
      <c r="G91" s="39"/>
      <c r="H91" s="39"/>
      <c r="I91" s="32" t="s">
        <v>31</v>
      </c>
      <c r="J91" s="35" t="str">
        <f>E23</f>
        <v>ING. ARCH. Tomáš Adámek</v>
      </c>
      <c r="K91" s="39"/>
      <c r="L91" s="11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5.2" customHeight="1">
      <c r="A92" s="37"/>
      <c r="B92" s="38"/>
      <c r="C92" s="32" t="s">
        <v>29</v>
      </c>
      <c r="D92" s="39"/>
      <c r="E92" s="39"/>
      <c r="F92" s="30" t="str">
        <f>IF(E20="","",E20)</f>
        <v>Vyplň údaj</v>
      </c>
      <c r="G92" s="39"/>
      <c r="H92" s="39"/>
      <c r="I92" s="32" t="s">
        <v>34</v>
      </c>
      <c r="J92" s="35" t="str">
        <f>E26</f>
        <v>Michal Jirka</v>
      </c>
      <c r="K92" s="39"/>
      <c r="L92" s="11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0.3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11" customFormat="1" ht="29.25" customHeight="1">
      <c r="A94" s="155"/>
      <c r="B94" s="156"/>
      <c r="C94" s="157" t="s">
        <v>207</v>
      </c>
      <c r="D94" s="158" t="s">
        <v>57</v>
      </c>
      <c r="E94" s="158" t="s">
        <v>53</v>
      </c>
      <c r="F94" s="158" t="s">
        <v>54</v>
      </c>
      <c r="G94" s="158" t="s">
        <v>208</v>
      </c>
      <c r="H94" s="158" t="s">
        <v>209</v>
      </c>
      <c r="I94" s="158" t="s">
        <v>210</v>
      </c>
      <c r="J94" s="158" t="s">
        <v>170</v>
      </c>
      <c r="K94" s="159" t="s">
        <v>211</v>
      </c>
      <c r="L94" s="160"/>
      <c r="M94" s="71" t="s">
        <v>19</v>
      </c>
      <c r="N94" s="72" t="s">
        <v>42</v>
      </c>
      <c r="O94" s="72" t="s">
        <v>212</v>
      </c>
      <c r="P94" s="72" t="s">
        <v>213</v>
      </c>
      <c r="Q94" s="72" t="s">
        <v>214</v>
      </c>
      <c r="R94" s="72" t="s">
        <v>215</v>
      </c>
      <c r="S94" s="72" t="s">
        <v>216</v>
      </c>
      <c r="T94" s="73" t="s">
        <v>217</v>
      </c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</row>
    <row r="95" spans="1:63" s="2" customFormat="1" ht="22.9" customHeight="1">
      <c r="A95" s="37"/>
      <c r="B95" s="38"/>
      <c r="C95" s="78" t="s">
        <v>218</v>
      </c>
      <c r="D95" s="39"/>
      <c r="E95" s="39"/>
      <c r="F95" s="39"/>
      <c r="G95" s="39"/>
      <c r="H95" s="39"/>
      <c r="I95" s="39"/>
      <c r="J95" s="161">
        <f>BK95</f>
        <v>0</v>
      </c>
      <c r="K95" s="39"/>
      <c r="L95" s="42"/>
      <c r="M95" s="74"/>
      <c r="N95" s="162"/>
      <c r="O95" s="75"/>
      <c r="P95" s="163">
        <f>P96</f>
        <v>0</v>
      </c>
      <c r="Q95" s="75"/>
      <c r="R95" s="163">
        <f>R96</f>
        <v>0</v>
      </c>
      <c r="S95" s="75"/>
      <c r="T95" s="164">
        <f>T96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71</v>
      </c>
      <c r="AU95" s="20" t="s">
        <v>171</v>
      </c>
      <c r="BK95" s="165">
        <f>BK96</f>
        <v>0</v>
      </c>
    </row>
    <row r="96" spans="1:63" s="12" customFormat="1" ht="25.9" customHeight="1">
      <c r="B96" s="166"/>
      <c r="C96" s="167"/>
      <c r="D96" s="168" t="s">
        <v>71</v>
      </c>
      <c r="E96" s="169" t="s">
        <v>77</v>
      </c>
      <c r="F96" s="169" t="s">
        <v>2648</v>
      </c>
      <c r="G96" s="167"/>
      <c r="H96" s="167"/>
      <c r="I96" s="170"/>
      <c r="J96" s="171">
        <f>BK96</f>
        <v>0</v>
      </c>
      <c r="K96" s="167"/>
      <c r="L96" s="172"/>
      <c r="M96" s="173"/>
      <c r="N96" s="174"/>
      <c r="O96" s="174"/>
      <c r="P96" s="175">
        <f>P97</f>
        <v>0</v>
      </c>
      <c r="Q96" s="174"/>
      <c r="R96" s="175">
        <f>R97</f>
        <v>0</v>
      </c>
      <c r="S96" s="174"/>
      <c r="T96" s="176">
        <f>T97</f>
        <v>0</v>
      </c>
      <c r="AR96" s="177" t="s">
        <v>80</v>
      </c>
      <c r="AT96" s="178" t="s">
        <v>71</v>
      </c>
      <c r="AU96" s="178" t="s">
        <v>72</v>
      </c>
      <c r="AY96" s="177" t="s">
        <v>221</v>
      </c>
      <c r="BK96" s="179">
        <f>BK97</f>
        <v>0</v>
      </c>
    </row>
    <row r="97" spans="1:65" s="12" customFormat="1" ht="22.9" customHeight="1">
      <c r="B97" s="166"/>
      <c r="C97" s="167"/>
      <c r="D97" s="168" t="s">
        <v>71</v>
      </c>
      <c r="E97" s="180" t="s">
        <v>83</v>
      </c>
      <c r="F97" s="180" t="s">
        <v>2649</v>
      </c>
      <c r="G97" s="167"/>
      <c r="H97" s="167"/>
      <c r="I97" s="170"/>
      <c r="J97" s="181">
        <f>BK97</f>
        <v>0</v>
      </c>
      <c r="K97" s="167"/>
      <c r="L97" s="172"/>
      <c r="M97" s="173"/>
      <c r="N97" s="174"/>
      <c r="O97" s="174"/>
      <c r="P97" s="175">
        <f>P98+P101+P124+P145+P166+P187+P192+P231</f>
        <v>0</v>
      </c>
      <c r="Q97" s="174"/>
      <c r="R97" s="175">
        <f>R98+R101+R124+R145+R166+R187+R192+R231</f>
        <v>0</v>
      </c>
      <c r="S97" s="174"/>
      <c r="T97" s="176">
        <f>T98+T101+T124+T145+T166+T187+T192+T231</f>
        <v>0</v>
      </c>
      <c r="AR97" s="177" t="s">
        <v>80</v>
      </c>
      <c r="AT97" s="178" t="s">
        <v>71</v>
      </c>
      <c r="AU97" s="178" t="s">
        <v>80</v>
      </c>
      <c r="AY97" s="177" t="s">
        <v>221</v>
      </c>
      <c r="BK97" s="179">
        <f>BK98+BK101+BK124+BK145+BK166+BK187+BK192+BK231</f>
        <v>0</v>
      </c>
    </row>
    <row r="98" spans="1:65" s="12" customFormat="1" ht="20.85" customHeight="1">
      <c r="B98" s="166"/>
      <c r="C98" s="167"/>
      <c r="D98" s="168" t="s">
        <v>71</v>
      </c>
      <c r="E98" s="180" t="s">
        <v>2190</v>
      </c>
      <c r="F98" s="180" t="s">
        <v>2650</v>
      </c>
      <c r="G98" s="167"/>
      <c r="H98" s="167"/>
      <c r="I98" s="170"/>
      <c r="J98" s="181">
        <f>BK98</f>
        <v>0</v>
      </c>
      <c r="K98" s="167"/>
      <c r="L98" s="172"/>
      <c r="M98" s="173"/>
      <c r="N98" s="174"/>
      <c r="O98" s="174"/>
      <c r="P98" s="175">
        <f>SUM(P99:P100)</f>
        <v>0</v>
      </c>
      <c r="Q98" s="174"/>
      <c r="R98" s="175">
        <f>SUM(R99:R100)</f>
        <v>0</v>
      </c>
      <c r="S98" s="174"/>
      <c r="T98" s="176">
        <f>SUM(T99:T100)</f>
        <v>0</v>
      </c>
      <c r="AR98" s="177" t="s">
        <v>80</v>
      </c>
      <c r="AT98" s="178" t="s">
        <v>71</v>
      </c>
      <c r="AU98" s="178" t="s">
        <v>82</v>
      </c>
      <c r="AY98" s="177" t="s">
        <v>221</v>
      </c>
      <c r="BK98" s="179">
        <f>SUM(BK99:BK100)</f>
        <v>0</v>
      </c>
    </row>
    <row r="99" spans="1:65" s="2" customFormat="1" ht="16.5" customHeight="1">
      <c r="A99" s="37"/>
      <c r="B99" s="38"/>
      <c r="C99" s="182" t="s">
        <v>80</v>
      </c>
      <c r="D99" s="182" t="s">
        <v>223</v>
      </c>
      <c r="E99" s="183" t="s">
        <v>2651</v>
      </c>
      <c r="F99" s="184" t="s">
        <v>2652</v>
      </c>
      <c r="G99" s="185" t="s">
        <v>336</v>
      </c>
      <c r="H99" s="186">
        <v>1</v>
      </c>
      <c r="I99" s="187"/>
      <c r="J99" s="188">
        <f>ROUND(I99*H99,2)</f>
        <v>0</v>
      </c>
      <c r="K99" s="184" t="s">
        <v>632</v>
      </c>
      <c r="L99" s="42"/>
      <c r="M99" s="189" t="s">
        <v>19</v>
      </c>
      <c r="N99" s="190" t="s">
        <v>43</v>
      </c>
      <c r="O99" s="67"/>
      <c r="P99" s="191">
        <f>O99*H99</f>
        <v>0</v>
      </c>
      <c r="Q99" s="191">
        <v>0</v>
      </c>
      <c r="R99" s="191">
        <f>Q99*H99</f>
        <v>0</v>
      </c>
      <c r="S99" s="191">
        <v>0</v>
      </c>
      <c r="T99" s="192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3" t="s">
        <v>228</v>
      </c>
      <c r="AT99" s="193" t="s">
        <v>223</v>
      </c>
      <c r="AU99" s="193" t="s">
        <v>95</v>
      </c>
      <c r="AY99" s="20" t="s">
        <v>221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20" t="s">
        <v>80</v>
      </c>
      <c r="BK99" s="194">
        <f>ROUND(I99*H99,2)</f>
        <v>0</v>
      </c>
      <c r="BL99" s="20" t="s">
        <v>228</v>
      </c>
      <c r="BM99" s="193" t="s">
        <v>82</v>
      </c>
    </row>
    <row r="100" spans="1:65" s="2" customFormat="1">
      <c r="A100" s="37"/>
      <c r="B100" s="38"/>
      <c r="C100" s="39"/>
      <c r="D100" s="195" t="s">
        <v>230</v>
      </c>
      <c r="E100" s="39"/>
      <c r="F100" s="196" t="s">
        <v>2652</v>
      </c>
      <c r="G100" s="39"/>
      <c r="H100" s="39"/>
      <c r="I100" s="197"/>
      <c r="J100" s="39"/>
      <c r="K100" s="39"/>
      <c r="L100" s="42"/>
      <c r="M100" s="198"/>
      <c r="N100" s="199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230</v>
      </c>
      <c r="AU100" s="20" t="s">
        <v>95</v>
      </c>
    </row>
    <row r="101" spans="1:65" s="12" customFormat="1" ht="20.85" customHeight="1">
      <c r="B101" s="166"/>
      <c r="C101" s="167"/>
      <c r="D101" s="168" t="s">
        <v>71</v>
      </c>
      <c r="E101" s="180" t="s">
        <v>86</v>
      </c>
      <c r="F101" s="180" t="s">
        <v>2653</v>
      </c>
      <c r="G101" s="167"/>
      <c r="H101" s="167"/>
      <c r="I101" s="170"/>
      <c r="J101" s="181">
        <f>BK101</f>
        <v>0</v>
      </c>
      <c r="K101" s="167"/>
      <c r="L101" s="172"/>
      <c r="M101" s="173"/>
      <c r="N101" s="174"/>
      <c r="O101" s="174"/>
      <c r="P101" s="175">
        <f>SUM(P102:P123)</f>
        <v>0</v>
      </c>
      <c r="Q101" s="174"/>
      <c r="R101" s="175">
        <f>SUM(R102:R123)</f>
        <v>0</v>
      </c>
      <c r="S101" s="174"/>
      <c r="T101" s="176">
        <f>SUM(T102:T123)</f>
        <v>0</v>
      </c>
      <c r="AR101" s="177" t="s">
        <v>80</v>
      </c>
      <c r="AT101" s="178" t="s">
        <v>71</v>
      </c>
      <c r="AU101" s="178" t="s">
        <v>82</v>
      </c>
      <c r="AY101" s="177" t="s">
        <v>221</v>
      </c>
      <c r="BK101" s="179">
        <f>SUM(BK102:BK123)</f>
        <v>0</v>
      </c>
    </row>
    <row r="102" spans="1:65" s="2" customFormat="1" ht="16.5" customHeight="1">
      <c r="A102" s="37"/>
      <c r="B102" s="38"/>
      <c r="C102" s="182" t="s">
        <v>82</v>
      </c>
      <c r="D102" s="182" t="s">
        <v>223</v>
      </c>
      <c r="E102" s="183" t="s">
        <v>2654</v>
      </c>
      <c r="F102" s="184" t="s">
        <v>2655</v>
      </c>
      <c r="G102" s="185" t="s">
        <v>336</v>
      </c>
      <c r="H102" s="186">
        <v>1</v>
      </c>
      <c r="I102" s="187"/>
      <c r="J102" s="188">
        <f>ROUND(I102*H102,2)</f>
        <v>0</v>
      </c>
      <c r="K102" s="184" t="s">
        <v>632</v>
      </c>
      <c r="L102" s="42"/>
      <c r="M102" s="189" t="s">
        <v>19</v>
      </c>
      <c r="N102" s="190" t="s">
        <v>43</v>
      </c>
      <c r="O102" s="67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3" t="s">
        <v>228</v>
      </c>
      <c r="AT102" s="193" t="s">
        <v>223</v>
      </c>
      <c r="AU102" s="193" t="s">
        <v>95</v>
      </c>
      <c r="AY102" s="20" t="s">
        <v>221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20" t="s">
        <v>80</v>
      </c>
      <c r="BK102" s="194">
        <f>ROUND(I102*H102,2)</f>
        <v>0</v>
      </c>
      <c r="BL102" s="20" t="s">
        <v>228</v>
      </c>
      <c r="BM102" s="193" t="s">
        <v>228</v>
      </c>
    </row>
    <row r="103" spans="1:65" s="2" customFormat="1">
      <c r="A103" s="37"/>
      <c r="B103" s="38"/>
      <c r="C103" s="39"/>
      <c r="D103" s="195" t="s">
        <v>230</v>
      </c>
      <c r="E103" s="39"/>
      <c r="F103" s="196" t="s">
        <v>2655</v>
      </c>
      <c r="G103" s="39"/>
      <c r="H103" s="39"/>
      <c r="I103" s="197"/>
      <c r="J103" s="39"/>
      <c r="K103" s="39"/>
      <c r="L103" s="42"/>
      <c r="M103" s="198"/>
      <c r="N103" s="199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230</v>
      </c>
      <c r="AU103" s="20" t="s">
        <v>95</v>
      </c>
    </row>
    <row r="104" spans="1:65" s="2" customFormat="1" ht="16.5" customHeight="1">
      <c r="A104" s="37"/>
      <c r="B104" s="38"/>
      <c r="C104" s="182" t="s">
        <v>95</v>
      </c>
      <c r="D104" s="182" t="s">
        <v>223</v>
      </c>
      <c r="E104" s="183" t="s">
        <v>2656</v>
      </c>
      <c r="F104" s="184" t="s">
        <v>2657</v>
      </c>
      <c r="G104" s="185" t="s">
        <v>336</v>
      </c>
      <c r="H104" s="186">
        <v>1</v>
      </c>
      <c r="I104" s="187"/>
      <c r="J104" s="188">
        <f>ROUND(I104*H104,2)</f>
        <v>0</v>
      </c>
      <c r="K104" s="184" t="s">
        <v>632</v>
      </c>
      <c r="L104" s="42"/>
      <c r="M104" s="189" t="s">
        <v>19</v>
      </c>
      <c r="N104" s="190" t="s">
        <v>43</v>
      </c>
      <c r="O104" s="67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3" t="s">
        <v>228</v>
      </c>
      <c r="AT104" s="193" t="s">
        <v>223</v>
      </c>
      <c r="AU104" s="193" t="s">
        <v>95</v>
      </c>
      <c r="AY104" s="20" t="s">
        <v>221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20" t="s">
        <v>80</v>
      </c>
      <c r="BK104" s="194">
        <f>ROUND(I104*H104,2)</f>
        <v>0</v>
      </c>
      <c r="BL104" s="20" t="s">
        <v>228</v>
      </c>
      <c r="BM104" s="193" t="s">
        <v>264</v>
      </c>
    </row>
    <row r="105" spans="1:65" s="2" customFormat="1">
      <c r="A105" s="37"/>
      <c r="B105" s="38"/>
      <c r="C105" s="39"/>
      <c r="D105" s="195" t="s">
        <v>230</v>
      </c>
      <c r="E105" s="39"/>
      <c r="F105" s="196" t="s">
        <v>2657</v>
      </c>
      <c r="G105" s="39"/>
      <c r="H105" s="39"/>
      <c r="I105" s="197"/>
      <c r="J105" s="39"/>
      <c r="K105" s="39"/>
      <c r="L105" s="42"/>
      <c r="M105" s="198"/>
      <c r="N105" s="199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230</v>
      </c>
      <c r="AU105" s="20" t="s">
        <v>95</v>
      </c>
    </row>
    <row r="106" spans="1:65" s="2" customFormat="1" ht="16.5" customHeight="1">
      <c r="A106" s="37"/>
      <c r="B106" s="38"/>
      <c r="C106" s="182" t="s">
        <v>228</v>
      </c>
      <c r="D106" s="182" t="s">
        <v>223</v>
      </c>
      <c r="E106" s="183" t="s">
        <v>2658</v>
      </c>
      <c r="F106" s="184" t="s">
        <v>2659</v>
      </c>
      <c r="G106" s="185" t="s">
        <v>336</v>
      </c>
      <c r="H106" s="186">
        <v>1</v>
      </c>
      <c r="I106" s="187"/>
      <c r="J106" s="188">
        <f>ROUND(I106*H106,2)</f>
        <v>0</v>
      </c>
      <c r="K106" s="184" t="s">
        <v>632</v>
      </c>
      <c r="L106" s="42"/>
      <c r="M106" s="189" t="s">
        <v>19</v>
      </c>
      <c r="N106" s="190" t="s">
        <v>43</v>
      </c>
      <c r="O106" s="67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3" t="s">
        <v>228</v>
      </c>
      <c r="AT106" s="193" t="s">
        <v>223</v>
      </c>
      <c r="AU106" s="193" t="s">
        <v>95</v>
      </c>
      <c r="AY106" s="20" t="s">
        <v>221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20" t="s">
        <v>80</v>
      </c>
      <c r="BK106" s="194">
        <f>ROUND(I106*H106,2)</f>
        <v>0</v>
      </c>
      <c r="BL106" s="20" t="s">
        <v>228</v>
      </c>
      <c r="BM106" s="193" t="s">
        <v>279</v>
      </c>
    </row>
    <row r="107" spans="1:65" s="2" customFormat="1">
      <c r="A107" s="37"/>
      <c r="B107" s="38"/>
      <c r="C107" s="39"/>
      <c r="D107" s="195" t="s">
        <v>230</v>
      </c>
      <c r="E107" s="39"/>
      <c r="F107" s="196" t="s">
        <v>2659</v>
      </c>
      <c r="G107" s="39"/>
      <c r="H107" s="39"/>
      <c r="I107" s="197"/>
      <c r="J107" s="39"/>
      <c r="K107" s="39"/>
      <c r="L107" s="42"/>
      <c r="M107" s="198"/>
      <c r="N107" s="199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230</v>
      </c>
      <c r="AU107" s="20" t="s">
        <v>95</v>
      </c>
    </row>
    <row r="108" spans="1:65" s="2" customFormat="1" ht="16.5" customHeight="1">
      <c r="A108" s="37"/>
      <c r="B108" s="38"/>
      <c r="C108" s="182" t="s">
        <v>257</v>
      </c>
      <c r="D108" s="182" t="s">
        <v>223</v>
      </c>
      <c r="E108" s="183" t="s">
        <v>2660</v>
      </c>
      <c r="F108" s="184" t="s">
        <v>2661</v>
      </c>
      <c r="G108" s="185" t="s">
        <v>336</v>
      </c>
      <c r="H108" s="186">
        <v>3</v>
      </c>
      <c r="I108" s="187"/>
      <c r="J108" s="188">
        <f>ROUND(I108*H108,2)</f>
        <v>0</v>
      </c>
      <c r="K108" s="184" t="s">
        <v>632</v>
      </c>
      <c r="L108" s="42"/>
      <c r="M108" s="189" t="s">
        <v>19</v>
      </c>
      <c r="N108" s="190" t="s">
        <v>43</v>
      </c>
      <c r="O108" s="67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3" t="s">
        <v>228</v>
      </c>
      <c r="AT108" s="193" t="s">
        <v>223</v>
      </c>
      <c r="AU108" s="193" t="s">
        <v>95</v>
      </c>
      <c r="AY108" s="20" t="s">
        <v>221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20" t="s">
        <v>80</v>
      </c>
      <c r="BK108" s="194">
        <f>ROUND(I108*H108,2)</f>
        <v>0</v>
      </c>
      <c r="BL108" s="20" t="s">
        <v>228</v>
      </c>
      <c r="BM108" s="193" t="s">
        <v>294</v>
      </c>
    </row>
    <row r="109" spans="1:65" s="2" customFormat="1">
      <c r="A109" s="37"/>
      <c r="B109" s="38"/>
      <c r="C109" s="39"/>
      <c r="D109" s="195" t="s">
        <v>230</v>
      </c>
      <c r="E109" s="39"/>
      <c r="F109" s="196" t="s">
        <v>2661</v>
      </c>
      <c r="G109" s="39"/>
      <c r="H109" s="39"/>
      <c r="I109" s="197"/>
      <c r="J109" s="39"/>
      <c r="K109" s="39"/>
      <c r="L109" s="42"/>
      <c r="M109" s="198"/>
      <c r="N109" s="199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230</v>
      </c>
      <c r="AU109" s="20" t="s">
        <v>95</v>
      </c>
    </row>
    <row r="110" spans="1:65" s="2" customFormat="1" ht="16.5" customHeight="1">
      <c r="A110" s="37"/>
      <c r="B110" s="38"/>
      <c r="C110" s="182" t="s">
        <v>264</v>
      </c>
      <c r="D110" s="182" t="s">
        <v>223</v>
      </c>
      <c r="E110" s="183" t="s">
        <v>2662</v>
      </c>
      <c r="F110" s="184" t="s">
        <v>2663</v>
      </c>
      <c r="G110" s="185" t="s">
        <v>336</v>
      </c>
      <c r="H110" s="186">
        <v>2</v>
      </c>
      <c r="I110" s="187"/>
      <c r="J110" s="188">
        <f>ROUND(I110*H110,2)</f>
        <v>0</v>
      </c>
      <c r="K110" s="184" t="s">
        <v>632</v>
      </c>
      <c r="L110" s="42"/>
      <c r="M110" s="189" t="s">
        <v>19</v>
      </c>
      <c r="N110" s="190" t="s">
        <v>43</v>
      </c>
      <c r="O110" s="67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3" t="s">
        <v>228</v>
      </c>
      <c r="AT110" s="193" t="s">
        <v>223</v>
      </c>
      <c r="AU110" s="193" t="s">
        <v>95</v>
      </c>
      <c r="AY110" s="20" t="s">
        <v>221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20" t="s">
        <v>80</v>
      </c>
      <c r="BK110" s="194">
        <f>ROUND(I110*H110,2)</f>
        <v>0</v>
      </c>
      <c r="BL110" s="20" t="s">
        <v>228</v>
      </c>
      <c r="BM110" s="193" t="s">
        <v>8</v>
      </c>
    </row>
    <row r="111" spans="1:65" s="2" customFormat="1">
      <c r="A111" s="37"/>
      <c r="B111" s="38"/>
      <c r="C111" s="39"/>
      <c r="D111" s="195" t="s">
        <v>230</v>
      </c>
      <c r="E111" s="39"/>
      <c r="F111" s="196" t="s">
        <v>2663</v>
      </c>
      <c r="G111" s="39"/>
      <c r="H111" s="39"/>
      <c r="I111" s="197"/>
      <c r="J111" s="39"/>
      <c r="K111" s="39"/>
      <c r="L111" s="42"/>
      <c r="M111" s="198"/>
      <c r="N111" s="199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230</v>
      </c>
      <c r="AU111" s="20" t="s">
        <v>95</v>
      </c>
    </row>
    <row r="112" spans="1:65" s="2" customFormat="1" ht="16.5" customHeight="1">
      <c r="A112" s="37"/>
      <c r="B112" s="38"/>
      <c r="C112" s="182" t="s">
        <v>272</v>
      </c>
      <c r="D112" s="182" t="s">
        <v>223</v>
      </c>
      <c r="E112" s="183" t="s">
        <v>2664</v>
      </c>
      <c r="F112" s="184" t="s">
        <v>2665</v>
      </c>
      <c r="G112" s="185" t="s">
        <v>336</v>
      </c>
      <c r="H112" s="186">
        <v>12</v>
      </c>
      <c r="I112" s="187"/>
      <c r="J112" s="188">
        <f>ROUND(I112*H112,2)</f>
        <v>0</v>
      </c>
      <c r="K112" s="184" t="s">
        <v>632</v>
      </c>
      <c r="L112" s="42"/>
      <c r="M112" s="189" t="s">
        <v>19</v>
      </c>
      <c r="N112" s="190" t="s">
        <v>43</v>
      </c>
      <c r="O112" s="67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3" t="s">
        <v>228</v>
      </c>
      <c r="AT112" s="193" t="s">
        <v>223</v>
      </c>
      <c r="AU112" s="193" t="s">
        <v>95</v>
      </c>
      <c r="AY112" s="20" t="s">
        <v>221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20" t="s">
        <v>80</v>
      </c>
      <c r="BK112" s="194">
        <f>ROUND(I112*H112,2)</f>
        <v>0</v>
      </c>
      <c r="BL112" s="20" t="s">
        <v>228</v>
      </c>
      <c r="BM112" s="193" t="s">
        <v>323</v>
      </c>
    </row>
    <row r="113" spans="1:65" s="2" customFormat="1">
      <c r="A113" s="37"/>
      <c r="B113" s="38"/>
      <c r="C113" s="39"/>
      <c r="D113" s="195" t="s">
        <v>230</v>
      </c>
      <c r="E113" s="39"/>
      <c r="F113" s="196" t="s">
        <v>2665</v>
      </c>
      <c r="G113" s="39"/>
      <c r="H113" s="39"/>
      <c r="I113" s="197"/>
      <c r="J113" s="39"/>
      <c r="K113" s="39"/>
      <c r="L113" s="42"/>
      <c r="M113" s="198"/>
      <c r="N113" s="199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230</v>
      </c>
      <c r="AU113" s="20" t="s">
        <v>95</v>
      </c>
    </row>
    <row r="114" spans="1:65" s="2" customFormat="1" ht="16.5" customHeight="1">
      <c r="A114" s="37"/>
      <c r="B114" s="38"/>
      <c r="C114" s="182" t="s">
        <v>279</v>
      </c>
      <c r="D114" s="182" t="s">
        <v>223</v>
      </c>
      <c r="E114" s="183" t="s">
        <v>2666</v>
      </c>
      <c r="F114" s="184" t="s">
        <v>2667</v>
      </c>
      <c r="G114" s="185" t="s">
        <v>336</v>
      </c>
      <c r="H114" s="186">
        <v>23</v>
      </c>
      <c r="I114" s="187"/>
      <c r="J114" s="188">
        <f>ROUND(I114*H114,2)</f>
        <v>0</v>
      </c>
      <c r="K114" s="184" t="s">
        <v>632</v>
      </c>
      <c r="L114" s="42"/>
      <c r="M114" s="189" t="s">
        <v>19</v>
      </c>
      <c r="N114" s="190" t="s">
        <v>43</v>
      </c>
      <c r="O114" s="67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3" t="s">
        <v>228</v>
      </c>
      <c r="AT114" s="193" t="s">
        <v>223</v>
      </c>
      <c r="AU114" s="193" t="s">
        <v>95</v>
      </c>
      <c r="AY114" s="20" t="s">
        <v>221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20" t="s">
        <v>80</v>
      </c>
      <c r="BK114" s="194">
        <f>ROUND(I114*H114,2)</f>
        <v>0</v>
      </c>
      <c r="BL114" s="20" t="s">
        <v>228</v>
      </c>
      <c r="BM114" s="193" t="s">
        <v>341</v>
      </c>
    </row>
    <row r="115" spans="1:65" s="2" customFormat="1">
      <c r="A115" s="37"/>
      <c r="B115" s="38"/>
      <c r="C115" s="39"/>
      <c r="D115" s="195" t="s">
        <v>230</v>
      </c>
      <c r="E115" s="39"/>
      <c r="F115" s="196" t="s">
        <v>2667</v>
      </c>
      <c r="G115" s="39"/>
      <c r="H115" s="39"/>
      <c r="I115" s="197"/>
      <c r="J115" s="39"/>
      <c r="K115" s="39"/>
      <c r="L115" s="42"/>
      <c r="M115" s="198"/>
      <c r="N115" s="199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230</v>
      </c>
      <c r="AU115" s="20" t="s">
        <v>95</v>
      </c>
    </row>
    <row r="116" spans="1:65" s="2" customFormat="1" ht="16.5" customHeight="1">
      <c r="A116" s="37"/>
      <c r="B116" s="38"/>
      <c r="C116" s="182" t="s">
        <v>286</v>
      </c>
      <c r="D116" s="182" t="s">
        <v>223</v>
      </c>
      <c r="E116" s="183" t="s">
        <v>2668</v>
      </c>
      <c r="F116" s="184" t="s">
        <v>2669</v>
      </c>
      <c r="G116" s="185" t="s">
        <v>336</v>
      </c>
      <c r="H116" s="186">
        <v>6</v>
      </c>
      <c r="I116" s="187"/>
      <c r="J116" s="188">
        <f>ROUND(I116*H116,2)</f>
        <v>0</v>
      </c>
      <c r="K116" s="184" t="s">
        <v>632</v>
      </c>
      <c r="L116" s="42"/>
      <c r="M116" s="189" t="s">
        <v>19</v>
      </c>
      <c r="N116" s="190" t="s">
        <v>43</v>
      </c>
      <c r="O116" s="67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3" t="s">
        <v>228</v>
      </c>
      <c r="AT116" s="193" t="s">
        <v>223</v>
      </c>
      <c r="AU116" s="193" t="s">
        <v>95</v>
      </c>
      <c r="AY116" s="20" t="s">
        <v>221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20" t="s">
        <v>80</v>
      </c>
      <c r="BK116" s="194">
        <f>ROUND(I116*H116,2)</f>
        <v>0</v>
      </c>
      <c r="BL116" s="20" t="s">
        <v>228</v>
      </c>
      <c r="BM116" s="193" t="s">
        <v>355</v>
      </c>
    </row>
    <row r="117" spans="1:65" s="2" customFormat="1">
      <c r="A117" s="37"/>
      <c r="B117" s="38"/>
      <c r="C117" s="39"/>
      <c r="D117" s="195" t="s">
        <v>230</v>
      </c>
      <c r="E117" s="39"/>
      <c r="F117" s="196" t="s">
        <v>2669</v>
      </c>
      <c r="G117" s="39"/>
      <c r="H117" s="39"/>
      <c r="I117" s="197"/>
      <c r="J117" s="39"/>
      <c r="K117" s="39"/>
      <c r="L117" s="42"/>
      <c r="M117" s="198"/>
      <c r="N117" s="199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230</v>
      </c>
      <c r="AU117" s="20" t="s">
        <v>95</v>
      </c>
    </row>
    <row r="118" spans="1:65" s="2" customFormat="1" ht="16.5" customHeight="1">
      <c r="A118" s="37"/>
      <c r="B118" s="38"/>
      <c r="C118" s="182" t="s">
        <v>294</v>
      </c>
      <c r="D118" s="182" t="s">
        <v>223</v>
      </c>
      <c r="E118" s="183" t="s">
        <v>2670</v>
      </c>
      <c r="F118" s="184" t="s">
        <v>2671</v>
      </c>
      <c r="G118" s="185" t="s">
        <v>336</v>
      </c>
      <c r="H118" s="186">
        <v>3</v>
      </c>
      <c r="I118" s="187"/>
      <c r="J118" s="188">
        <f>ROUND(I118*H118,2)</f>
        <v>0</v>
      </c>
      <c r="K118" s="184" t="s">
        <v>632</v>
      </c>
      <c r="L118" s="42"/>
      <c r="M118" s="189" t="s">
        <v>19</v>
      </c>
      <c r="N118" s="190" t="s">
        <v>43</v>
      </c>
      <c r="O118" s="67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3" t="s">
        <v>228</v>
      </c>
      <c r="AT118" s="193" t="s">
        <v>223</v>
      </c>
      <c r="AU118" s="193" t="s">
        <v>95</v>
      </c>
      <c r="AY118" s="20" t="s">
        <v>221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20" t="s">
        <v>80</v>
      </c>
      <c r="BK118" s="194">
        <f>ROUND(I118*H118,2)</f>
        <v>0</v>
      </c>
      <c r="BL118" s="20" t="s">
        <v>228</v>
      </c>
      <c r="BM118" s="193" t="s">
        <v>370</v>
      </c>
    </row>
    <row r="119" spans="1:65" s="2" customFormat="1">
      <c r="A119" s="37"/>
      <c r="B119" s="38"/>
      <c r="C119" s="39"/>
      <c r="D119" s="195" t="s">
        <v>230</v>
      </c>
      <c r="E119" s="39"/>
      <c r="F119" s="196" t="s">
        <v>2671</v>
      </c>
      <c r="G119" s="39"/>
      <c r="H119" s="39"/>
      <c r="I119" s="197"/>
      <c r="J119" s="39"/>
      <c r="K119" s="39"/>
      <c r="L119" s="42"/>
      <c r="M119" s="198"/>
      <c r="N119" s="199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230</v>
      </c>
      <c r="AU119" s="20" t="s">
        <v>95</v>
      </c>
    </row>
    <row r="120" spans="1:65" s="2" customFormat="1" ht="16.5" customHeight="1">
      <c r="A120" s="37"/>
      <c r="B120" s="38"/>
      <c r="C120" s="182" t="s">
        <v>302</v>
      </c>
      <c r="D120" s="182" t="s">
        <v>223</v>
      </c>
      <c r="E120" s="183" t="s">
        <v>2672</v>
      </c>
      <c r="F120" s="184" t="s">
        <v>2673</v>
      </c>
      <c r="G120" s="185" t="s">
        <v>336</v>
      </c>
      <c r="H120" s="186">
        <v>2</v>
      </c>
      <c r="I120" s="187"/>
      <c r="J120" s="188">
        <f>ROUND(I120*H120,2)</f>
        <v>0</v>
      </c>
      <c r="K120" s="184" t="s">
        <v>632</v>
      </c>
      <c r="L120" s="42"/>
      <c r="M120" s="189" t="s">
        <v>19</v>
      </c>
      <c r="N120" s="190" t="s">
        <v>43</v>
      </c>
      <c r="O120" s="67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3" t="s">
        <v>228</v>
      </c>
      <c r="AT120" s="193" t="s">
        <v>223</v>
      </c>
      <c r="AU120" s="193" t="s">
        <v>95</v>
      </c>
      <c r="AY120" s="20" t="s">
        <v>221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20" t="s">
        <v>80</v>
      </c>
      <c r="BK120" s="194">
        <f>ROUND(I120*H120,2)</f>
        <v>0</v>
      </c>
      <c r="BL120" s="20" t="s">
        <v>228</v>
      </c>
      <c r="BM120" s="193" t="s">
        <v>381</v>
      </c>
    </row>
    <row r="121" spans="1:65" s="2" customFormat="1">
      <c r="A121" s="37"/>
      <c r="B121" s="38"/>
      <c r="C121" s="39"/>
      <c r="D121" s="195" t="s">
        <v>230</v>
      </c>
      <c r="E121" s="39"/>
      <c r="F121" s="196" t="s">
        <v>2673</v>
      </c>
      <c r="G121" s="39"/>
      <c r="H121" s="39"/>
      <c r="I121" s="197"/>
      <c r="J121" s="39"/>
      <c r="K121" s="39"/>
      <c r="L121" s="42"/>
      <c r="M121" s="198"/>
      <c r="N121" s="199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230</v>
      </c>
      <c r="AU121" s="20" t="s">
        <v>95</v>
      </c>
    </row>
    <row r="122" spans="1:65" s="2" customFormat="1" ht="16.5" customHeight="1">
      <c r="A122" s="37"/>
      <c r="B122" s="38"/>
      <c r="C122" s="182" t="s">
        <v>8</v>
      </c>
      <c r="D122" s="182" t="s">
        <v>223</v>
      </c>
      <c r="E122" s="183" t="s">
        <v>2674</v>
      </c>
      <c r="F122" s="184" t="s">
        <v>2675</v>
      </c>
      <c r="G122" s="185" t="s">
        <v>336</v>
      </c>
      <c r="H122" s="186">
        <v>1</v>
      </c>
      <c r="I122" s="187"/>
      <c r="J122" s="188">
        <f>ROUND(I122*H122,2)</f>
        <v>0</v>
      </c>
      <c r="K122" s="184" t="s">
        <v>632</v>
      </c>
      <c r="L122" s="42"/>
      <c r="M122" s="189" t="s">
        <v>19</v>
      </c>
      <c r="N122" s="190" t="s">
        <v>43</v>
      </c>
      <c r="O122" s="67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3" t="s">
        <v>228</v>
      </c>
      <c r="AT122" s="193" t="s">
        <v>223</v>
      </c>
      <c r="AU122" s="193" t="s">
        <v>95</v>
      </c>
      <c r="AY122" s="20" t="s">
        <v>221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20" t="s">
        <v>80</v>
      </c>
      <c r="BK122" s="194">
        <f>ROUND(I122*H122,2)</f>
        <v>0</v>
      </c>
      <c r="BL122" s="20" t="s">
        <v>228</v>
      </c>
      <c r="BM122" s="193" t="s">
        <v>396</v>
      </c>
    </row>
    <row r="123" spans="1:65" s="2" customFormat="1">
      <c r="A123" s="37"/>
      <c r="B123" s="38"/>
      <c r="C123" s="39"/>
      <c r="D123" s="195" t="s">
        <v>230</v>
      </c>
      <c r="E123" s="39"/>
      <c r="F123" s="196" t="s">
        <v>2675</v>
      </c>
      <c r="G123" s="39"/>
      <c r="H123" s="39"/>
      <c r="I123" s="197"/>
      <c r="J123" s="39"/>
      <c r="K123" s="39"/>
      <c r="L123" s="42"/>
      <c r="M123" s="198"/>
      <c r="N123" s="199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230</v>
      </c>
      <c r="AU123" s="20" t="s">
        <v>95</v>
      </c>
    </row>
    <row r="124" spans="1:65" s="12" customFormat="1" ht="20.85" customHeight="1">
      <c r="B124" s="166"/>
      <c r="C124" s="167"/>
      <c r="D124" s="168" t="s">
        <v>71</v>
      </c>
      <c r="E124" s="180" t="s">
        <v>125</v>
      </c>
      <c r="F124" s="180" t="s">
        <v>2676</v>
      </c>
      <c r="G124" s="167"/>
      <c r="H124" s="167"/>
      <c r="I124" s="170"/>
      <c r="J124" s="181">
        <f>BK124</f>
        <v>0</v>
      </c>
      <c r="K124" s="167"/>
      <c r="L124" s="172"/>
      <c r="M124" s="173"/>
      <c r="N124" s="174"/>
      <c r="O124" s="174"/>
      <c r="P124" s="175">
        <f>SUM(P125:P144)</f>
        <v>0</v>
      </c>
      <c r="Q124" s="174"/>
      <c r="R124" s="175">
        <f>SUM(R125:R144)</f>
        <v>0</v>
      </c>
      <c r="S124" s="174"/>
      <c r="T124" s="176">
        <f>SUM(T125:T144)</f>
        <v>0</v>
      </c>
      <c r="AR124" s="177" t="s">
        <v>80</v>
      </c>
      <c r="AT124" s="178" t="s">
        <v>71</v>
      </c>
      <c r="AU124" s="178" t="s">
        <v>82</v>
      </c>
      <c r="AY124" s="177" t="s">
        <v>221</v>
      </c>
      <c r="BK124" s="179">
        <f>SUM(BK125:BK144)</f>
        <v>0</v>
      </c>
    </row>
    <row r="125" spans="1:65" s="2" customFormat="1" ht="16.5" customHeight="1">
      <c r="A125" s="37"/>
      <c r="B125" s="38"/>
      <c r="C125" s="182" t="s">
        <v>316</v>
      </c>
      <c r="D125" s="182" t="s">
        <v>223</v>
      </c>
      <c r="E125" s="183" t="s">
        <v>2677</v>
      </c>
      <c r="F125" s="184" t="s">
        <v>2678</v>
      </c>
      <c r="G125" s="185" t="s">
        <v>305</v>
      </c>
      <c r="H125" s="186">
        <v>80</v>
      </c>
      <c r="I125" s="187"/>
      <c r="J125" s="188">
        <f>ROUND(I125*H125,2)</f>
        <v>0</v>
      </c>
      <c r="K125" s="184" t="s">
        <v>632</v>
      </c>
      <c r="L125" s="42"/>
      <c r="M125" s="189" t="s">
        <v>19</v>
      </c>
      <c r="N125" s="190" t="s">
        <v>43</v>
      </c>
      <c r="O125" s="67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3" t="s">
        <v>228</v>
      </c>
      <c r="AT125" s="193" t="s">
        <v>223</v>
      </c>
      <c r="AU125" s="193" t="s">
        <v>95</v>
      </c>
      <c r="AY125" s="20" t="s">
        <v>221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20" t="s">
        <v>80</v>
      </c>
      <c r="BK125" s="194">
        <f>ROUND(I125*H125,2)</f>
        <v>0</v>
      </c>
      <c r="BL125" s="20" t="s">
        <v>228</v>
      </c>
      <c r="BM125" s="193" t="s">
        <v>431</v>
      </c>
    </row>
    <row r="126" spans="1:65" s="2" customFormat="1">
      <c r="A126" s="37"/>
      <c r="B126" s="38"/>
      <c r="C126" s="39"/>
      <c r="D126" s="195" t="s">
        <v>230</v>
      </c>
      <c r="E126" s="39"/>
      <c r="F126" s="196" t="s">
        <v>2678</v>
      </c>
      <c r="G126" s="39"/>
      <c r="H126" s="39"/>
      <c r="I126" s="197"/>
      <c r="J126" s="39"/>
      <c r="K126" s="39"/>
      <c r="L126" s="42"/>
      <c r="M126" s="198"/>
      <c r="N126" s="199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230</v>
      </c>
      <c r="AU126" s="20" t="s">
        <v>95</v>
      </c>
    </row>
    <row r="127" spans="1:65" s="2" customFormat="1" ht="16.5" customHeight="1">
      <c r="A127" s="37"/>
      <c r="B127" s="38"/>
      <c r="C127" s="182" t="s">
        <v>323</v>
      </c>
      <c r="D127" s="182" t="s">
        <v>223</v>
      </c>
      <c r="E127" s="183" t="s">
        <v>2679</v>
      </c>
      <c r="F127" s="184" t="s">
        <v>2680</v>
      </c>
      <c r="G127" s="185" t="s">
        <v>305</v>
      </c>
      <c r="H127" s="186">
        <v>380</v>
      </c>
      <c r="I127" s="187"/>
      <c r="J127" s="188">
        <f>ROUND(I127*H127,2)</f>
        <v>0</v>
      </c>
      <c r="K127" s="184" t="s">
        <v>632</v>
      </c>
      <c r="L127" s="42"/>
      <c r="M127" s="189" t="s">
        <v>19</v>
      </c>
      <c r="N127" s="190" t="s">
        <v>43</v>
      </c>
      <c r="O127" s="6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3" t="s">
        <v>228</v>
      </c>
      <c r="AT127" s="193" t="s">
        <v>223</v>
      </c>
      <c r="AU127" s="193" t="s">
        <v>95</v>
      </c>
      <c r="AY127" s="20" t="s">
        <v>221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20" t="s">
        <v>80</v>
      </c>
      <c r="BK127" s="194">
        <f>ROUND(I127*H127,2)</f>
        <v>0</v>
      </c>
      <c r="BL127" s="20" t="s">
        <v>228</v>
      </c>
      <c r="BM127" s="193" t="s">
        <v>461</v>
      </c>
    </row>
    <row r="128" spans="1:65" s="2" customFormat="1">
      <c r="A128" s="37"/>
      <c r="B128" s="38"/>
      <c r="C128" s="39"/>
      <c r="D128" s="195" t="s">
        <v>230</v>
      </c>
      <c r="E128" s="39"/>
      <c r="F128" s="196" t="s">
        <v>2680</v>
      </c>
      <c r="G128" s="39"/>
      <c r="H128" s="39"/>
      <c r="I128" s="197"/>
      <c r="J128" s="39"/>
      <c r="K128" s="39"/>
      <c r="L128" s="42"/>
      <c r="M128" s="198"/>
      <c r="N128" s="199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230</v>
      </c>
      <c r="AU128" s="20" t="s">
        <v>95</v>
      </c>
    </row>
    <row r="129" spans="1:65" s="2" customFormat="1" ht="16.5" customHeight="1">
      <c r="A129" s="37"/>
      <c r="B129" s="38"/>
      <c r="C129" s="182" t="s">
        <v>333</v>
      </c>
      <c r="D129" s="182" t="s">
        <v>223</v>
      </c>
      <c r="E129" s="183" t="s">
        <v>2681</v>
      </c>
      <c r="F129" s="184" t="s">
        <v>2682</v>
      </c>
      <c r="G129" s="185" t="s">
        <v>305</v>
      </c>
      <c r="H129" s="186">
        <v>500</v>
      </c>
      <c r="I129" s="187"/>
      <c r="J129" s="188">
        <f>ROUND(I129*H129,2)</f>
        <v>0</v>
      </c>
      <c r="K129" s="184" t="s">
        <v>632</v>
      </c>
      <c r="L129" s="42"/>
      <c r="M129" s="189" t="s">
        <v>19</v>
      </c>
      <c r="N129" s="190" t="s">
        <v>43</v>
      </c>
      <c r="O129" s="67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3" t="s">
        <v>228</v>
      </c>
      <c r="AT129" s="193" t="s">
        <v>223</v>
      </c>
      <c r="AU129" s="193" t="s">
        <v>95</v>
      </c>
      <c r="AY129" s="20" t="s">
        <v>221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20" t="s">
        <v>80</v>
      </c>
      <c r="BK129" s="194">
        <f>ROUND(I129*H129,2)</f>
        <v>0</v>
      </c>
      <c r="BL129" s="20" t="s">
        <v>228</v>
      </c>
      <c r="BM129" s="193" t="s">
        <v>473</v>
      </c>
    </row>
    <row r="130" spans="1:65" s="2" customFormat="1">
      <c r="A130" s="37"/>
      <c r="B130" s="38"/>
      <c r="C130" s="39"/>
      <c r="D130" s="195" t="s">
        <v>230</v>
      </c>
      <c r="E130" s="39"/>
      <c r="F130" s="196" t="s">
        <v>2682</v>
      </c>
      <c r="G130" s="39"/>
      <c r="H130" s="39"/>
      <c r="I130" s="197"/>
      <c r="J130" s="39"/>
      <c r="K130" s="39"/>
      <c r="L130" s="42"/>
      <c r="M130" s="198"/>
      <c r="N130" s="199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230</v>
      </c>
      <c r="AU130" s="20" t="s">
        <v>95</v>
      </c>
    </row>
    <row r="131" spans="1:65" s="2" customFormat="1" ht="16.5" customHeight="1">
      <c r="A131" s="37"/>
      <c r="B131" s="38"/>
      <c r="C131" s="182" t="s">
        <v>341</v>
      </c>
      <c r="D131" s="182" t="s">
        <v>223</v>
      </c>
      <c r="E131" s="183" t="s">
        <v>2683</v>
      </c>
      <c r="F131" s="184" t="s">
        <v>2684</v>
      </c>
      <c r="G131" s="185" t="s">
        <v>305</v>
      </c>
      <c r="H131" s="186">
        <v>40</v>
      </c>
      <c r="I131" s="187"/>
      <c r="J131" s="188">
        <f>ROUND(I131*H131,2)</f>
        <v>0</v>
      </c>
      <c r="K131" s="184" t="s">
        <v>632</v>
      </c>
      <c r="L131" s="42"/>
      <c r="M131" s="189" t="s">
        <v>19</v>
      </c>
      <c r="N131" s="190" t="s">
        <v>43</v>
      </c>
      <c r="O131" s="6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3" t="s">
        <v>228</v>
      </c>
      <c r="AT131" s="193" t="s">
        <v>223</v>
      </c>
      <c r="AU131" s="193" t="s">
        <v>95</v>
      </c>
      <c r="AY131" s="20" t="s">
        <v>221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20" t="s">
        <v>80</v>
      </c>
      <c r="BK131" s="194">
        <f>ROUND(I131*H131,2)</f>
        <v>0</v>
      </c>
      <c r="BL131" s="20" t="s">
        <v>228</v>
      </c>
      <c r="BM131" s="193" t="s">
        <v>484</v>
      </c>
    </row>
    <row r="132" spans="1:65" s="2" customFormat="1">
      <c r="A132" s="37"/>
      <c r="B132" s="38"/>
      <c r="C132" s="39"/>
      <c r="D132" s="195" t="s">
        <v>230</v>
      </c>
      <c r="E132" s="39"/>
      <c r="F132" s="196" t="s">
        <v>2684</v>
      </c>
      <c r="G132" s="39"/>
      <c r="H132" s="39"/>
      <c r="I132" s="197"/>
      <c r="J132" s="39"/>
      <c r="K132" s="39"/>
      <c r="L132" s="42"/>
      <c r="M132" s="198"/>
      <c r="N132" s="199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230</v>
      </c>
      <c r="AU132" s="20" t="s">
        <v>95</v>
      </c>
    </row>
    <row r="133" spans="1:65" s="2" customFormat="1" ht="16.5" customHeight="1">
      <c r="A133" s="37"/>
      <c r="B133" s="38"/>
      <c r="C133" s="182" t="s">
        <v>348</v>
      </c>
      <c r="D133" s="182" t="s">
        <v>223</v>
      </c>
      <c r="E133" s="183" t="s">
        <v>2685</v>
      </c>
      <c r="F133" s="184" t="s">
        <v>2686</v>
      </c>
      <c r="G133" s="185" t="s">
        <v>305</v>
      </c>
      <c r="H133" s="186">
        <v>30</v>
      </c>
      <c r="I133" s="187"/>
      <c r="J133" s="188">
        <f>ROUND(I133*H133,2)</f>
        <v>0</v>
      </c>
      <c r="K133" s="184" t="s">
        <v>632</v>
      </c>
      <c r="L133" s="42"/>
      <c r="M133" s="189" t="s">
        <v>19</v>
      </c>
      <c r="N133" s="190" t="s">
        <v>43</v>
      </c>
      <c r="O133" s="6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3" t="s">
        <v>228</v>
      </c>
      <c r="AT133" s="193" t="s">
        <v>223</v>
      </c>
      <c r="AU133" s="193" t="s">
        <v>95</v>
      </c>
      <c r="AY133" s="20" t="s">
        <v>221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20" t="s">
        <v>80</v>
      </c>
      <c r="BK133" s="194">
        <f>ROUND(I133*H133,2)</f>
        <v>0</v>
      </c>
      <c r="BL133" s="20" t="s">
        <v>228</v>
      </c>
      <c r="BM133" s="193" t="s">
        <v>497</v>
      </c>
    </row>
    <row r="134" spans="1:65" s="2" customFormat="1">
      <c r="A134" s="37"/>
      <c r="B134" s="38"/>
      <c r="C134" s="39"/>
      <c r="D134" s="195" t="s">
        <v>230</v>
      </c>
      <c r="E134" s="39"/>
      <c r="F134" s="196" t="s">
        <v>2686</v>
      </c>
      <c r="G134" s="39"/>
      <c r="H134" s="39"/>
      <c r="I134" s="197"/>
      <c r="J134" s="39"/>
      <c r="K134" s="39"/>
      <c r="L134" s="42"/>
      <c r="M134" s="198"/>
      <c r="N134" s="199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230</v>
      </c>
      <c r="AU134" s="20" t="s">
        <v>95</v>
      </c>
    </row>
    <row r="135" spans="1:65" s="2" customFormat="1" ht="16.5" customHeight="1">
      <c r="A135" s="37"/>
      <c r="B135" s="38"/>
      <c r="C135" s="182" t="s">
        <v>355</v>
      </c>
      <c r="D135" s="182" t="s">
        <v>223</v>
      </c>
      <c r="E135" s="183" t="s">
        <v>2687</v>
      </c>
      <c r="F135" s="184" t="s">
        <v>2688</v>
      </c>
      <c r="G135" s="185" t="s">
        <v>305</v>
      </c>
      <c r="H135" s="186">
        <v>100</v>
      </c>
      <c r="I135" s="187"/>
      <c r="J135" s="188">
        <f>ROUND(I135*H135,2)</f>
        <v>0</v>
      </c>
      <c r="K135" s="184" t="s">
        <v>632</v>
      </c>
      <c r="L135" s="42"/>
      <c r="M135" s="189" t="s">
        <v>19</v>
      </c>
      <c r="N135" s="190" t="s">
        <v>43</v>
      </c>
      <c r="O135" s="6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3" t="s">
        <v>228</v>
      </c>
      <c r="AT135" s="193" t="s">
        <v>223</v>
      </c>
      <c r="AU135" s="193" t="s">
        <v>95</v>
      </c>
      <c r="AY135" s="20" t="s">
        <v>221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20" t="s">
        <v>80</v>
      </c>
      <c r="BK135" s="194">
        <f>ROUND(I135*H135,2)</f>
        <v>0</v>
      </c>
      <c r="BL135" s="20" t="s">
        <v>228</v>
      </c>
      <c r="BM135" s="193" t="s">
        <v>508</v>
      </c>
    </row>
    <row r="136" spans="1:65" s="2" customFormat="1">
      <c r="A136" s="37"/>
      <c r="B136" s="38"/>
      <c r="C136" s="39"/>
      <c r="D136" s="195" t="s">
        <v>230</v>
      </c>
      <c r="E136" s="39"/>
      <c r="F136" s="196" t="s">
        <v>2688</v>
      </c>
      <c r="G136" s="39"/>
      <c r="H136" s="39"/>
      <c r="I136" s="197"/>
      <c r="J136" s="39"/>
      <c r="K136" s="39"/>
      <c r="L136" s="42"/>
      <c r="M136" s="198"/>
      <c r="N136" s="199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230</v>
      </c>
      <c r="AU136" s="20" t="s">
        <v>95</v>
      </c>
    </row>
    <row r="137" spans="1:65" s="2" customFormat="1" ht="16.5" customHeight="1">
      <c r="A137" s="37"/>
      <c r="B137" s="38"/>
      <c r="C137" s="182" t="s">
        <v>362</v>
      </c>
      <c r="D137" s="182" t="s">
        <v>223</v>
      </c>
      <c r="E137" s="183" t="s">
        <v>2689</v>
      </c>
      <c r="F137" s="184" t="s">
        <v>2690</v>
      </c>
      <c r="G137" s="185" t="s">
        <v>305</v>
      </c>
      <c r="H137" s="186">
        <v>20</v>
      </c>
      <c r="I137" s="187"/>
      <c r="J137" s="188">
        <f>ROUND(I137*H137,2)</f>
        <v>0</v>
      </c>
      <c r="K137" s="184" t="s">
        <v>632</v>
      </c>
      <c r="L137" s="42"/>
      <c r="M137" s="189" t="s">
        <v>19</v>
      </c>
      <c r="N137" s="190" t="s">
        <v>43</v>
      </c>
      <c r="O137" s="6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3" t="s">
        <v>228</v>
      </c>
      <c r="AT137" s="193" t="s">
        <v>223</v>
      </c>
      <c r="AU137" s="193" t="s">
        <v>95</v>
      </c>
      <c r="AY137" s="20" t="s">
        <v>221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20" t="s">
        <v>80</v>
      </c>
      <c r="BK137" s="194">
        <f>ROUND(I137*H137,2)</f>
        <v>0</v>
      </c>
      <c r="BL137" s="20" t="s">
        <v>228</v>
      </c>
      <c r="BM137" s="193" t="s">
        <v>520</v>
      </c>
    </row>
    <row r="138" spans="1:65" s="2" customFormat="1">
      <c r="A138" s="37"/>
      <c r="B138" s="38"/>
      <c r="C138" s="39"/>
      <c r="D138" s="195" t="s">
        <v>230</v>
      </c>
      <c r="E138" s="39"/>
      <c r="F138" s="196" t="s">
        <v>2690</v>
      </c>
      <c r="G138" s="39"/>
      <c r="H138" s="39"/>
      <c r="I138" s="197"/>
      <c r="J138" s="39"/>
      <c r="K138" s="39"/>
      <c r="L138" s="42"/>
      <c r="M138" s="198"/>
      <c r="N138" s="199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230</v>
      </c>
      <c r="AU138" s="20" t="s">
        <v>95</v>
      </c>
    </row>
    <row r="139" spans="1:65" s="2" customFormat="1" ht="16.5" customHeight="1">
      <c r="A139" s="37"/>
      <c r="B139" s="38"/>
      <c r="C139" s="182" t="s">
        <v>370</v>
      </c>
      <c r="D139" s="182" t="s">
        <v>223</v>
      </c>
      <c r="E139" s="183" t="s">
        <v>2691</v>
      </c>
      <c r="F139" s="184" t="s">
        <v>2692</v>
      </c>
      <c r="G139" s="185" t="s">
        <v>305</v>
      </c>
      <c r="H139" s="186">
        <v>70</v>
      </c>
      <c r="I139" s="187"/>
      <c r="J139" s="188">
        <f>ROUND(I139*H139,2)</f>
        <v>0</v>
      </c>
      <c r="K139" s="184" t="s">
        <v>632</v>
      </c>
      <c r="L139" s="42"/>
      <c r="M139" s="189" t="s">
        <v>19</v>
      </c>
      <c r="N139" s="190" t="s">
        <v>43</v>
      </c>
      <c r="O139" s="6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3" t="s">
        <v>228</v>
      </c>
      <c r="AT139" s="193" t="s">
        <v>223</v>
      </c>
      <c r="AU139" s="193" t="s">
        <v>95</v>
      </c>
      <c r="AY139" s="20" t="s">
        <v>221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20" t="s">
        <v>80</v>
      </c>
      <c r="BK139" s="194">
        <f>ROUND(I139*H139,2)</f>
        <v>0</v>
      </c>
      <c r="BL139" s="20" t="s">
        <v>228</v>
      </c>
      <c r="BM139" s="193" t="s">
        <v>532</v>
      </c>
    </row>
    <row r="140" spans="1:65" s="2" customFormat="1">
      <c r="A140" s="37"/>
      <c r="B140" s="38"/>
      <c r="C140" s="39"/>
      <c r="D140" s="195" t="s">
        <v>230</v>
      </c>
      <c r="E140" s="39"/>
      <c r="F140" s="196" t="s">
        <v>2692</v>
      </c>
      <c r="G140" s="39"/>
      <c r="H140" s="39"/>
      <c r="I140" s="197"/>
      <c r="J140" s="39"/>
      <c r="K140" s="39"/>
      <c r="L140" s="42"/>
      <c r="M140" s="198"/>
      <c r="N140" s="199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230</v>
      </c>
      <c r="AU140" s="20" t="s">
        <v>95</v>
      </c>
    </row>
    <row r="141" spans="1:65" s="2" customFormat="1" ht="16.5" customHeight="1">
      <c r="A141" s="37"/>
      <c r="B141" s="38"/>
      <c r="C141" s="182" t="s">
        <v>7</v>
      </c>
      <c r="D141" s="182" t="s">
        <v>223</v>
      </c>
      <c r="E141" s="183" t="s">
        <v>2693</v>
      </c>
      <c r="F141" s="184" t="s">
        <v>2694</v>
      </c>
      <c r="G141" s="185" t="s">
        <v>305</v>
      </c>
      <c r="H141" s="186">
        <v>50</v>
      </c>
      <c r="I141" s="187"/>
      <c r="J141" s="188">
        <f>ROUND(I141*H141,2)</f>
        <v>0</v>
      </c>
      <c r="K141" s="184" t="s">
        <v>632</v>
      </c>
      <c r="L141" s="42"/>
      <c r="M141" s="189" t="s">
        <v>19</v>
      </c>
      <c r="N141" s="190" t="s">
        <v>43</v>
      </c>
      <c r="O141" s="6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3" t="s">
        <v>228</v>
      </c>
      <c r="AT141" s="193" t="s">
        <v>223</v>
      </c>
      <c r="AU141" s="193" t="s">
        <v>95</v>
      </c>
      <c r="AY141" s="20" t="s">
        <v>221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20" t="s">
        <v>80</v>
      </c>
      <c r="BK141" s="194">
        <f>ROUND(I141*H141,2)</f>
        <v>0</v>
      </c>
      <c r="BL141" s="20" t="s">
        <v>228</v>
      </c>
      <c r="BM141" s="193" t="s">
        <v>544</v>
      </c>
    </row>
    <row r="142" spans="1:65" s="2" customFormat="1">
      <c r="A142" s="37"/>
      <c r="B142" s="38"/>
      <c r="C142" s="39"/>
      <c r="D142" s="195" t="s">
        <v>230</v>
      </c>
      <c r="E142" s="39"/>
      <c r="F142" s="196" t="s">
        <v>2694</v>
      </c>
      <c r="G142" s="39"/>
      <c r="H142" s="39"/>
      <c r="I142" s="197"/>
      <c r="J142" s="39"/>
      <c r="K142" s="39"/>
      <c r="L142" s="42"/>
      <c r="M142" s="198"/>
      <c r="N142" s="199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230</v>
      </c>
      <c r="AU142" s="20" t="s">
        <v>95</v>
      </c>
    </row>
    <row r="143" spans="1:65" s="2" customFormat="1" ht="16.5" customHeight="1">
      <c r="A143" s="37"/>
      <c r="B143" s="38"/>
      <c r="C143" s="182" t="s">
        <v>381</v>
      </c>
      <c r="D143" s="182" t="s">
        <v>223</v>
      </c>
      <c r="E143" s="183" t="s">
        <v>2695</v>
      </c>
      <c r="F143" s="184" t="s">
        <v>2696</v>
      </c>
      <c r="G143" s="185" t="s">
        <v>305</v>
      </c>
      <c r="H143" s="186">
        <v>15</v>
      </c>
      <c r="I143" s="187"/>
      <c r="J143" s="188">
        <f>ROUND(I143*H143,2)</f>
        <v>0</v>
      </c>
      <c r="K143" s="184" t="s">
        <v>632</v>
      </c>
      <c r="L143" s="42"/>
      <c r="M143" s="189" t="s">
        <v>19</v>
      </c>
      <c r="N143" s="190" t="s">
        <v>43</v>
      </c>
      <c r="O143" s="6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3" t="s">
        <v>228</v>
      </c>
      <c r="AT143" s="193" t="s">
        <v>223</v>
      </c>
      <c r="AU143" s="193" t="s">
        <v>95</v>
      </c>
      <c r="AY143" s="20" t="s">
        <v>221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20" t="s">
        <v>80</v>
      </c>
      <c r="BK143" s="194">
        <f>ROUND(I143*H143,2)</f>
        <v>0</v>
      </c>
      <c r="BL143" s="20" t="s">
        <v>228</v>
      </c>
      <c r="BM143" s="193" t="s">
        <v>557</v>
      </c>
    </row>
    <row r="144" spans="1:65" s="2" customFormat="1">
      <c r="A144" s="37"/>
      <c r="B144" s="38"/>
      <c r="C144" s="39"/>
      <c r="D144" s="195" t="s">
        <v>230</v>
      </c>
      <c r="E144" s="39"/>
      <c r="F144" s="196" t="s">
        <v>2696</v>
      </c>
      <c r="G144" s="39"/>
      <c r="H144" s="39"/>
      <c r="I144" s="197"/>
      <c r="J144" s="39"/>
      <c r="K144" s="39"/>
      <c r="L144" s="42"/>
      <c r="M144" s="198"/>
      <c r="N144" s="199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230</v>
      </c>
      <c r="AU144" s="20" t="s">
        <v>95</v>
      </c>
    </row>
    <row r="145" spans="1:65" s="12" customFormat="1" ht="20.85" customHeight="1">
      <c r="B145" s="166"/>
      <c r="C145" s="167"/>
      <c r="D145" s="168" t="s">
        <v>71</v>
      </c>
      <c r="E145" s="180" t="s">
        <v>2308</v>
      </c>
      <c r="F145" s="180" t="s">
        <v>2697</v>
      </c>
      <c r="G145" s="167"/>
      <c r="H145" s="167"/>
      <c r="I145" s="170"/>
      <c r="J145" s="181">
        <f>BK145</f>
        <v>0</v>
      </c>
      <c r="K145" s="167"/>
      <c r="L145" s="172"/>
      <c r="M145" s="173"/>
      <c r="N145" s="174"/>
      <c r="O145" s="174"/>
      <c r="P145" s="175">
        <f>SUM(P146:P165)</f>
        <v>0</v>
      </c>
      <c r="Q145" s="174"/>
      <c r="R145" s="175">
        <f>SUM(R146:R165)</f>
        <v>0</v>
      </c>
      <c r="S145" s="174"/>
      <c r="T145" s="176">
        <f>SUM(T146:T165)</f>
        <v>0</v>
      </c>
      <c r="AR145" s="177" t="s">
        <v>80</v>
      </c>
      <c r="AT145" s="178" t="s">
        <v>71</v>
      </c>
      <c r="AU145" s="178" t="s">
        <v>82</v>
      </c>
      <c r="AY145" s="177" t="s">
        <v>221</v>
      </c>
      <c r="BK145" s="179">
        <f>SUM(BK146:BK165)</f>
        <v>0</v>
      </c>
    </row>
    <row r="146" spans="1:65" s="2" customFormat="1" ht="16.5" customHeight="1">
      <c r="A146" s="37"/>
      <c r="B146" s="38"/>
      <c r="C146" s="182" t="s">
        <v>389</v>
      </c>
      <c r="D146" s="182" t="s">
        <v>223</v>
      </c>
      <c r="E146" s="183" t="s">
        <v>2698</v>
      </c>
      <c r="F146" s="184" t="s">
        <v>2699</v>
      </c>
      <c r="G146" s="185" t="s">
        <v>336</v>
      </c>
      <c r="H146" s="186">
        <v>12</v>
      </c>
      <c r="I146" s="187"/>
      <c r="J146" s="188">
        <f>ROUND(I146*H146,2)</f>
        <v>0</v>
      </c>
      <c r="K146" s="184" t="s">
        <v>632</v>
      </c>
      <c r="L146" s="42"/>
      <c r="M146" s="189" t="s">
        <v>19</v>
      </c>
      <c r="N146" s="190" t="s">
        <v>43</v>
      </c>
      <c r="O146" s="6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3" t="s">
        <v>228</v>
      </c>
      <c r="AT146" s="193" t="s">
        <v>223</v>
      </c>
      <c r="AU146" s="193" t="s">
        <v>95</v>
      </c>
      <c r="AY146" s="20" t="s">
        <v>221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20" t="s">
        <v>80</v>
      </c>
      <c r="BK146" s="194">
        <f>ROUND(I146*H146,2)</f>
        <v>0</v>
      </c>
      <c r="BL146" s="20" t="s">
        <v>228</v>
      </c>
      <c r="BM146" s="193" t="s">
        <v>569</v>
      </c>
    </row>
    <row r="147" spans="1:65" s="2" customFormat="1">
      <c r="A147" s="37"/>
      <c r="B147" s="38"/>
      <c r="C147" s="39"/>
      <c r="D147" s="195" t="s">
        <v>230</v>
      </c>
      <c r="E147" s="39"/>
      <c r="F147" s="196" t="s">
        <v>2699</v>
      </c>
      <c r="G147" s="39"/>
      <c r="H147" s="39"/>
      <c r="I147" s="197"/>
      <c r="J147" s="39"/>
      <c r="K147" s="39"/>
      <c r="L147" s="42"/>
      <c r="M147" s="198"/>
      <c r="N147" s="199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230</v>
      </c>
      <c r="AU147" s="20" t="s">
        <v>95</v>
      </c>
    </row>
    <row r="148" spans="1:65" s="2" customFormat="1" ht="16.5" customHeight="1">
      <c r="A148" s="37"/>
      <c r="B148" s="38"/>
      <c r="C148" s="182" t="s">
        <v>396</v>
      </c>
      <c r="D148" s="182" t="s">
        <v>223</v>
      </c>
      <c r="E148" s="183" t="s">
        <v>2700</v>
      </c>
      <c r="F148" s="184" t="s">
        <v>2701</v>
      </c>
      <c r="G148" s="185" t="s">
        <v>336</v>
      </c>
      <c r="H148" s="186">
        <v>12</v>
      </c>
      <c r="I148" s="187"/>
      <c r="J148" s="188">
        <f>ROUND(I148*H148,2)</f>
        <v>0</v>
      </c>
      <c r="K148" s="184" t="s">
        <v>632</v>
      </c>
      <c r="L148" s="42"/>
      <c r="M148" s="189" t="s">
        <v>19</v>
      </c>
      <c r="N148" s="190" t="s">
        <v>43</v>
      </c>
      <c r="O148" s="6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3" t="s">
        <v>228</v>
      </c>
      <c r="AT148" s="193" t="s">
        <v>223</v>
      </c>
      <c r="AU148" s="193" t="s">
        <v>95</v>
      </c>
      <c r="AY148" s="20" t="s">
        <v>221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20" t="s">
        <v>80</v>
      </c>
      <c r="BK148" s="194">
        <f>ROUND(I148*H148,2)</f>
        <v>0</v>
      </c>
      <c r="BL148" s="20" t="s">
        <v>228</v>
      </c>
      <c r="BM148" s="193" t="s">
        <v>581</v>
      </c>
    </row>
    <row r="149" spans="1:65" s="2" customFormat="1">
      <c r="A149" s="37"/>
      <c r="B149" s="38"/>
      <c r="C149" s="39"/>
      <c r="D149" s="195" t="s">
        <v>230</v>
      </c>
      <c r="E149" s="39"/>
      <c r="F149" s="196" t="s">
        <v>2701</v>
      </c>
      <c r="G149" s="39"/>
      <c r="H149" s="39"/>
      <c r="I149" s="197"/>
      <c r="J149" s="39"/>
      <c r="K149" s="39"/>
      <c r="L149" s="42"/>
      <c r="M149" s="198"/>
      <c r="N149" s="199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230</v>
      </c>
      <c r="AU149" s="20" t="s">
        <v>95</v>
      </c>
    </row>
    <row r="150" spans="1:65" s="2" customFormat="1" ht="16.5" customHeight="1">
      <c r="A150" s="37"/>
      <c r="B150" s="38"/>
      <c r="C150" s="182" t="s">
        <v>406</v>
      </c>
      <c r="D150" s="182" t="s">
        <v>223</v>
      </c>
      <c r="E150" s="183" t="s">
        <v>2702</v>
      </c>
      <c r="F150" s="184" t="s">
        <v>2703</v>
      </c>
      <c r="G150" s="185" t="s">
        <v>336</v>
      </c>
      <c r="H150" s="186">
        <v>1</v>
      </c>
      <c r="I150" s="187"/>
      <c r="J150" s="188">
        <f>ROUND(I150*H150,2)</f>
        <v>0</v>
      </c>
      <c r="K150" s="184" t="s">
        <v>632</v>
      </c>
      <c r="L150" s="42"/>
      <c r="M150" s="189" t="s">
        <v>19</v>
      </c>
      <c r="N150" s="190" t="s">
        <v>43</v>
      </c>
      <c r="O150" s="6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3" t="s">
        <v>228</v>
      </c>
      <c r="AT150" s="193" t="s">
        <v>223</v>
      </c>
      <c r="AU150" s="193" t="s">
        <v>95</v>
      </c>
      <c r="AY150" s="20" t="s">
        <v>221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20" t="s">
        <v>80</v>
      </c>
      <c r="BK150" s="194">
        <f>ROUND(I150*H150,2)</f>
        <v>0</v>
      </c>
      <c r="BL150" s="20" t="s">
        <v>228</v>
      </c>
      <c r="BM150" s="193" t="s">
        <v>594</v>
      </c>
    </row>
    <row r="151" spans="1:65" s="2" customFormat="1">
      <c r="A151" s="37"/>
      <c r="B151" s="38"/>
      <c r="C151" s="39"/>
      <c r="D151" s="195" t="s">
        <v>230</v>
      </c>
      <c r="E151" s="39"/>
      <c r="F151" s="196" t="s">
        <v>2703</v>
      </c>
      <c r="G151" s="39"/>
      <c r="H151" s="39"/>
      <c r="I151" s="197"/>
      <c r="J151" s="39"/>
      <c r="K151" s="39"/>
      <c r="L151" s="42"/>
      <c r="M151" s="198"/>
      <c r="N151" s="199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230</v>
      </c>
      <c r="AU151" s="20" t="s">
        <v>95</v>
      </c>
    </row>
    <row r="152" spans="1:65" s="2" customFormat="1" ht="16.5" customHeight="1">
      <c r="A152" s="37"/>
      <c r="B152" s="38"/>
      <c r="C152" s="182" t="s">
        <v>431</v>
      </c>
      <c r="D152" s="182" t="s">
        <v>223</v>
      </c>
      <c r="E152" s="183" t="s">
        <v>2704</v>
      </c>
      <c r="F152" s="184" t="s">
        <v>2705</v>
      </c>
      <c r="G152" s="185" t="s">
        <v>336</v>
      </c>
      <c r="H152" s="186">
        <v>28</v>
      </c>
      <c r="I152" s="187"/>
      <c r="J152" s="188">
        <f>ROUND(I152*H152,2)</f>
        <v>0</v>
      </c>
      <c r="K152" s="184" t="s">
        <v>632</v>
      </c>
      <c r="L152" s="42"/>
      <c r="M152" s="189" t="s">
        <v>19</v>
      </c>
      <c r="N152" s="190" t="s">
        <v>43</v>
      </c>
      <c r="O152" s="6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3" t="s">
        <v>228</v>
      </c>
      <c r="AT152" s="193" t="s">
        <v>223</v>
      </c>
      <c r="AU152" s="193" t="s">
        <v>95</v>
      </c>
      <c r="AY152" s="20" t="s">
        <v>221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20" t="s">
        <v>80</v>
      </c>
      <c r="BK152" s="194">
        <f>ROUND(I152*H152,2)</f>
        <v>0</v>
      </c>
      <c r="BL152" s="20" t="s">
        <v>228</v>
      </c>
      <c r="BM152" s="193" t="s">
        <v>609</v>
      </c>
    </row>
    <row r="153" spans="1:65" s="2" customFormat="1">
      <c r="A153" s="37"/>
      <c r="B153" s="38"/>
      <c r="C153" s="39"/>
      <c r="D153" s="195" t="s">
        <v>230</v>
      </c>
      <c r="E153" s="39"/>
      <c r="F153" s="196" t="s">
        <v>2705</v>
      </c>
      <c r="G153" s="39"/>
      <c r="H153" s="39"/>
      <c r="I153" s="197"/>
      <c r="J153" s="39"/>
      <c r="K153" s="39"/>
      <c r="L153" s="42"/>
      <c r="M153" s="198"/>
      <c r="N153" s="199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230</v>
      </c>
      <c r="AU153" s="20" t="s">
        <v>95</v>
      </c>
    </row>
    <row r="154" spans="1:65" s="2" customFormat="1" ht="24.2" customHeight="1">
      <c r="A154" s="37"/>
      <c r="B154" s="38"/>
      <c r="C154" s="182" t="s">
        <v>454</v>
      </c>
      <c r="D154" s="182" t="s">
        <v>223</v>
      </c>
      <c r="E154" s="183" t="s">
        <v>2706</v>
      </c>
      <c r="F154" s="184" t="s">
        <v>2707</v>
      </c>
      <c r="G154" s="185" t="s">
        <v>336</v>
      </c>
      <c r="H154" s="186">
        <v>1</v>
      </c>
      <c r="I154" s="187"/>
      <c r="J154" s="188">
        <f>ROUND(I154*H154,2)</f>
        <v>0</v>
      </c>
      <c r="K154" s="184" t="s">
        <v>632</v>
      </c>
      <c r="L154" s="42"/>
      <c r="M154" s="189" t="s">
        <v>19</v>
      </c>
      <c r="N154" s="190" t="s">
        <v>43</v>
      </c>
      <c r="O154" s="6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3" t="s">
        <v>228</v>
      </c>
      <c r="AT154" s="193" t="s">
        <v>223</v>
      </c>
      <c r="AU154" s="193" t="s">
        <v>95</v>
      </c>
      <c r="AY154" s="20" t="s">
        <v>221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20" t="s">
        <v>80</v>
      </c>
      <c r="BK154" s="194">
        <f>ROUND(I154*H154,2)</f>
        <v>0</v>
      </c>
      <c r="BL154" s="20" t="s">
        <v>228</v>
      </c>
      <c r="BM154" s="193" t="s">
        <v>622</v>
      </c>
    </row>
    <row r="155" spans="1:65" s="2" customFormat="1">
      <c r="A155" s="37"/>
      <c r="B155" s="38"/>
      <c r="C155" s="39"/>
      <c r="D155" s="195" t="s">
        <v>230</v>
      </c>
      <c r="E155" s="39"/>
      <c r="F155" s="196" t="s">
        <v>2707</v>
      </c>
      <c r="G155" s="39"/>
      <c r="H155" s="39"/>
      <c r="I155" s="197"/>
      <c r="J155" s="39"/>
      <c r="K155" s="39"/>
      <c r="L155" s="42"/>
      <c r="M155" s="198"/>
      <c r="N155" s="199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230</v>
      </c>
      <c r="AU155" s="20" t="s">
        <v>95</v>
      </c>
    </row>
    <row r="156" spans="1:65" s="2" customFormat="1" ht="16.5" customHeight="1">
      <c r="A156" s="37"/>
      <c r="B156" s="38"/>
      <c r="C156" s="182" t="s">
        <v>461</v>
      </c>
      <c r="D156" s="182" t="s">
        <v>223</v>
      </c>
      <c r="E156" s="183" t="s">
        <v>2708</v>
      </c>
      <c r="F156" s="184" t="s">
        <v>2709</v>
      </c>
      <c r="G156" s="185" t="s">
        <v>336</v>
      </c>
      <c r="H156" s="186">
        <v>1</v>
      </c>
      <c r="I156" s="187"/>
      <c r="J156" s="188">
        <f>ROUND(I156*H156,2)</f>
        <v>0</v>
      </c>
      <c r="K156" s="184" t="s">
        <v>632</v>
      </c>
      <c r="L156" s="42"/>
      <c r="M156" s="189" t="s">
        <v>19</v>
      </c>
      <c r="N156" s="190" t="s">
        <v>43</v>
      </c>
      <c r="O156" s="6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3" t="s">
        <v>228</v>
      </c>
      <c r="AT156" s="193" t="s">
        <v>223</v>
      </c>
      <c r="AU156" s="193" t="s">
        <v>95</v>
      </c>
      <c r="AY156" s="20" t="s">
        <v>221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20" t="s">
        <v>80</v>
      </c>
      <c r="BK156" s="194">
        <f>ROUND(I156*H156,2)</f>
        <v>0</v>
      </c>
      <c r="BL156" s="20" t="s">
        <v>228</v>
      </c>
      <c r="BM156" s="193" t="s">
        <v>635</v>
      </c>
    </row>
    <row r="157" spans="1:65" s="2" customFormat="1">
      <c r="A157" s="37"/>
      <c r="B157" s="38"/>
      <c r="C157" s="39"/>
      <c r="D157" s="195" t="s">
        <v>230</v>
      </c>
      <c r="E157" s="39"/>
      <c r="F157" s="196" t="s">
        <v>2709</v>
      </c>
      <c r="G157" s="39"/>
      <c r="H157" s="39"/>
      <c r="I157" s="197"/>
      <c r="J157" s="39"/>
      <c r="K157" s="39"/>
      <c r="L157" s="42"/>
      <c r="M157" s="198"/>
      <c r="N157" s="199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230</v>
      </c>
      <c r="AU157" s="20" t="s">
        <v>95</v>
      </c>
    </row>
    <row r="158" spans="1:65" s="2" customFormat="1" ht="16.5" customHeight="1">
      <c r="A158" s="37"/>
      <c r="B158" s="38"/>
      <c r="C158" s="182" t="s">
        <v>467</v>
      </c>
      <c r="D158" s="182" t="s">
        <v>223</v>
      </c>
      <c r="E158" s="183" t="s">
        <v>2710</v>
      </c>
      <c r="F158" s="184" t="s">
        <v>2711</v>
      </c>
      <c r="G158" s="185" t="s">
        <v>336</v>
      </c>
      <c r="H158" s="186">
        <v>1</v>
      </c>
      <c r="I158" s="187"/>
      <c r="J158" s="188">
        <f>ROUND(I158*H158,2)</f>
        <v>0</v>
      </c>
      <c r="K158" s="184" t="s">
        <v>632</v>
      </c>
      <c r="L158" s="42"/>
      <c r="M158" s="189" t="s">
        <v>19</v>
      </c>
      <c r="N158" s="190" t="s">
        <v>43</v>
      </c>
      <c r="O158" s="6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3" t="s">
        <v>228</v>
      </c>
      <c r="AT158" s="193" t="s">
        <v>223</v>
      </c>
      <c r="AU158" s="193" t="s">
        <v>95</v>
      </c>
      <c r="AY158" s="20" t="s">
        <v>221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20" t="s">
        <v>80</v>
      </c>
      <c r="BK158" s="194">
        <f>ROUND(I158*H158,2)</f>
        <v>0</v>
      </c>
      <c r="BL158" s="20" t="s">
        <v>228</v>
      </c>
      <c r="BM158" s="193" t="s">
        <v>646</v>
      </c>
    </row>
    <row r="159" spans="1:65" s="2" customFormat="1">
      <c r="A159" s="37"/>
      <c r="B159" s="38"/>
      <c r="C159" s="39"/>
      <c r="D159" s="195" t="s">
        <v>230</v>
      </c>
      <c r="E159" s="39"/>
      <c r="F159" s="196" t="s">
        <v>2711</v>
      </c>
      <c r="G159" s="39"/>
      <c r="H159" s="39"/>
      <c r="I159" s="197"/>
      <c r="J159" s="39"/>
      <c r="K159" s="39"/>
      <c r="L159" s="42"/>
      <c r="M159" s="198"/>
      <c r="N159" s="199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230</v>
      </c>
      <c r="AU159" s="20" t="s">
        <v>95</v>
      </c>
    </row>
    <row r="160" spans="1:65" s="2" customFormat="1" ht="16.5" customHeight="1">
      <c r="A160" s="37"/>
      <c r="B160" s="38"/>
      <c r="C160" s="182" t="s">
        <v>473</v>
      </c>
      <c r="D160" s="182" t="s">
        <v>223</v>
      </c>
      <c r="E160" s="183" t="s">
        <v>2712</v>
      </c>
      <c r="F160" s="184" t="s">
        <v>2713</v>
      </c>
      <c r="G160" s="185" t="s">
        <v>336</v>
      </c>
      <c r="H160" s="186">
        <v>1</v>
      </c>
      <c r="I160" s="187"/>
      <c r="J160" s="188">
        <f>ROUND(I160*H160,2)</f>
        <v>0</v>
      </c>
      <c r="K160" s="184" t="s">
        <v>632</v>
      </c>
      <c r="L160" s="42"/>
      <c r="M160" s="189" t="s">
        <v>19</v>
      </c>
      <c r="N160" s="190" t="s">
        <v>43</v>
      </c>
      <c r="O160" s="6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3" t="s">
        <v>228</v>
      </c>
      <c r="AT160" s="193" t="s">
        <v>223</v>
      </c>
      <c r="AU160" s="193" t="s">
        <v>95</v>
      </c>
      <c r="AY160" s="20" t="s">
        <v>221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20" t="s">
        <v>80</v>
      </c>
      <c r="BK160" s="194">
        <f>ROUND(I160*H160,2)</f>
        <v>0</v>
      </c>
      <c r="BL160" s="20" t="s">
        <v>228</v>
      </c>
      <c r="BM160" s="193" t="s">
        <v>662</v>
      </c>
    </row>
    <row r="161" spans="1:65" s="2" customFormat="1">
      <c r="A161" s="37"/>
      <c r="B161" s="38"/>
      <c r="C161" s="39"/>
      <c r="D161" s="195" t="s">
        <v>230</v>
      </c>
      <c r="E161" s="39"/>
      <c r="F161" s="196" t="s">
        <v>2713</v>
      </c>
      <c r="G161" s="39"/>
      <c r="H161" s="39"/>
      <c r="I161" s="197"/>
      <c r="J161" s="39"/>
      <c r="K161" s="39"/>
      <c r="L161" s="42"/>
      <c r="M161" s="198"/>
      <c r="N161" s="199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230</v>
      </c>
      <c r="AU161" s="20" t="s">
        <v>95</v>
      </c>
    </row>
    <row r="162" spans="1:65" s="2" customFormat="1" ht="16.5" customHeight="1">
      <c r="A162" s="37"/>
      <c r="B162" s="38"/>
      <c r="C162" s="182" t="s">
        <v>478</v>
      </c>
      <c r="D162" s="182" t="s">
        <v>223</v>
      </c>
      <c r="E162" s="183" t="s">
        <v>2714</v>
      </c>
      <c r="F162" s="184" t="s">
        <v>2715</v>
      </c>
      <c r="G162" s="185" t="s">
        <v>336</v>
      </c>
      <c r="H162" s="186">
        <v>1</v>
      </c>
      <c r="I162" s="187"/>
      <c r="J162" s="188">
        <f>ROUND(I162*H162,2)</f>
        <v>0</v>
      </c>
      <c r="K162" s="184" t="s">
        <v>632</v>
      </c>
      <c r="L162" s="42"/>
      <c r="M162" s="189" t="s">
        <v>19</v>
      </c>
      <c r="N162" s="190" t="s">
        <v>43</v>
      </c>
      <c r="O162" s="6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3" t="s">
        <v>228</v>
      </c>
      <c r="AT162" s="193" t="s">
        <v>223</v>
      </c>
      <c r="AU162" s="193" t="s">
        <v>95</v>
      </c>
      <c r="AY162" s="20" t="s">
        <v>221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20" t="s">
        <v>80</v>
      </c>
      <c r="BK162" s="194">
        <f>ROUND(I162*H162,2)</f>
        <v>0</v>
      </c>
      <c r="BL162" s="20" t="s">
        <v>228</v>
      </c>
      <c r="BM162" s="193" t="s">
        <v>452</v>
      </c>
    </row>
    <row r="163" spans="1:65" s="2" customFormat="1">
      <c r="A163" s="37"/>
      <c r="B163" s="38"/>
      <c r="C163" s="39"/>
      <c r="D163" s="195" t="s">
        <v>230</v>
      </c>
      <c r="E163" s="39"/>
      <c r="F163" s="196" t="s">
        <v>2715</v>
      </c>
      <c r="G163" s="39"/>
      <c r="H163" s="39"/>
      <c r="I163" s="197"/>
      <c r="J163" s="39"/>
      <c r="K163" s="39"/>
      <c r="L163" s="42"/>
      <c r="M163" s="198"/>
      <c r="N163" s="199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230</v>
      </c>
      <c r="AU163" s="20" t="s">
        <v>95</v>
      </c>
    </row>
    <row r="164" spans="1:65" s="2" customFormat="1" ht="16.5" customHeight="1">
      <c r="A164" s="37"/>
      <c r="B164" s="38"/>
      <c r="C164" s="182" t="s">
        <v>484</v>
      </c>
      <c r="D164" s="182" t="s">
        <v>223</v>
      </c>
      <c r="E164" s="183" t="s">
        <v>2716</v>
      </c>
      <c r="F164" s="184" t="s">
        <v>2717</v>
      </c>
      <c r="G164" s="185" t="s">
        <v>336</v>
      </c>
      <c r="H164" s="186">
        <v>1</v>
      </c>
      <c r="I164" s="187"/>
      <c r="J164" s="188">
        <f>ROUND(I164*H164,2)</f>
        <v>0</v>
      </c>
      <c r="K164" s="184" t="s">
        <v>632</v>
      </c>
      <c r="L164" s="42"/>
      <c r="M164" s="189" t="s">
        <v>19</v>
      </c>
      <c r="N164" s="190" t="s">
        <v>43</v>
      </c>
      <c r="O164" s="6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3" t="s">
        <v>228</v>
      </c>
      <c r="AT164" s="193" t="s">
        <v>223</v>
      </c>
      <c r="AU164" s="193" t="s">
        <v>95</v>
      </c>
      <c r="AY164" s="20" t="s">
        <v>221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20" t="s">
        <v>80</v>
      </c>
      <c r="BK164" s="194">
        <f>ROUND(I164*H164,2)</f>
        <v>0</v>
      </c>
      <c r="BL164" s="20" t="s">
        <v>228</v>
      </c>
      <c r="BM164" s="193" t="s">
        <v>684</v>
      </c>
    </row>
    <row r="165" spans="1:65" s="2" customFormat="1">
      <c r="A165" s="37"/>
      <c r="B165" s="38"/>
      <c r="C165" s="39"/>
      <c r="D165" s="195" t="s">
        <v>230</v>
      </c>
      <c r="E165" s="39"/>
      <c r="F165" s="196" t="s">
        <v>2717</v>
      </c>
      <c r="G165" s="39"/>
      <c r="H165" s="39"/>
      <c r="I165" s="197"/>
      <c r="J165" s="39"/>
      <c r="K165" s="39"/>
      <c r="L165" s="42"/>
      <c r="M165" s="198"/>
      <c r="N165" s="199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230</v>
      </c>
      <c r="AU165" s="20" t="s">
        <v>95</v>
      </c>
    </row>
    <row r="166" spans="1:65" s="12" customFormat="1" ht="20.85" customHeight="1">
      <c r="B166" s="166"/>
      <c r="C166" s="167"/>
      <c r="D166" s="168" t="s">
        <v>71</v>
      </c>
      <c r="E166" s="180" t="s">
        <v>2322</v>
      </c>
      <c r="F166" s="180" t="s">
        <v>2718</v>
      </c>
      <c r="G166" s="167"/>
      <c r="H166" s="167"/>
      <c r="I166" s="170"/>
      <c r="J166" s="181">
        <f>BK166</f>
        <v>0</v>
      </c>
      <c r="K166" s="167"/>
      <c r="L166" s="172"/>
      <c r="M166" s="173"/>
      <c r="N166" s="174"/>
      <c r="O166" s="174"/>
      <c r="P166" s="175">
        <f>SUM(P167:P186)</f>
        <v>0</v>
      </c>
      <c r="Q166" s="174"/>
      <c r="R166" s="175">
        <f>SUM(R167:R186)</f>
        <v>0</v>
      </c>
      <c r="S166" s="174"/>
      <c r="T166" s="176">
        <f>SUM(T167:T186)</f>
        <v>0</v>
      </c>
      <c r="AR166" s="177" t="s">
        <v>80</v>
      </c>
      <c r="AT166" s="178" t="s">
        <v>71</v>
      </c>
      <c r="AU166" s="178" t="s">
        <v>82</v>
      </c>
      <c r="AY166" s="177" t="s">
        <v>221</v>
      </c>
      <c r="BK166" s="179">
        <f>SUM(BK167:BK186)</f>
        <v>0</v>
      </c>
    </row>
    <row r="167" spans="1:65" s="2" customFormat="1" ht="24.2" customHeight="1">
      <c r="A167" s="37"/>
      <c r="B167" s="38"/>
      <c r="C167" s="182" t="s">
        <v>491</v>
      </c>
      <c r="D167" s="182" t="s">
        <v>223</v>
      </c>
      <c r="E167" s="183" t="s">
        <v>2719</v>
      </c>
      <c r="F167" s="184" t="s">
        <v>2720</v>
      </c>
      <c r="G167" s="185" t="s">
        <v>336</v>
      </c>
      <c r="H167" s="186">
        <v>21</v>
      </c>
      <c r="I167" s="187"/>
      <c r="J167" s="188">
        <f>ROUND(I167*H167,2)</f>
        <v>0</v>
      </c>
      <c r="K167" s="184" t="s">
        <v>632</v>
      </c>
      <c r="L167" s="42"/>
      <c r="M167" s="189" t="s">
        <v>19</v>
      </c>
      <c r="N167" s="190" t="s">
        <v>43</v>
      </c>
      <c r="O167" s="67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3" t="s">
        <v>228</v>
      </c>
      <c r="AT167" s="193" t="s">
        <v>223</v>
      </c>
      <c r="AU167" s="193" t="s">
        <v>95</v>
      </c>
      <c r="AY167" s="20" t="s">
        <v>221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20" t="s">
        <v>80</v>
      </c>
      <c r="BK167" s="194">
        <f>ROUND(I167*H167,2)</f>
        <v>0</v>
      </c>
      <c r="BL167" s="20" t="s">
        <v>228</v>
      </c>
      <c r="BM167" s="193" t="s">
        <v>697</v>
      </c>
    </row>
    <row r="168" spans="1:65" s="2" customFormat="1" ht="19.5">
      <c r="A168" s="37"/>
      <c r="B168" s="38"/>
      <c r="C168" s="39"/>
      <c r="D168" s="195" t="s">
        <v>230</v>
      </c>
      <c r="E168" s="39"/>
      <c r="F168" s="196" t="s">
        <v>2720</v>
      </c>
      <c r="G168" s="39"/>
      <c r="H168" s="39"/>
      <c r="I168" s="197"/>
      <c r="J168" s="39"/>
      <c r="K168" s="39"/>
      <c r="L168" s="42"/>
      <c r="M168" s="198"/>
      <c r="N168" s="199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20" t="s">
        <v>230</v>
      </c>
      <c r="AU168" s="20" t="s">
        <v>95</v>
      </c>
    </row>
    <row r="169" spans="1:65" s="2" customFormat="1" ht="24.2" customHeight="1">
      <c r="A169" s="37"/>
      <c r="B169" s="38"/>
      <c r="C169" s="182" t="s">
        <v>497</v>
      </c>
      <c r="D169" s="182" t="s">
        <v>223</v>
      </c>
      <c r="E169" s="183" t="s">
        <v>2721</v>
      </c>
      <c r="F169" s="184" t="s">
        <v>2722</v>
      </c>
      <c r="G169" s="185" t="s">
        <v>336</v>
      </c>
      <c r="H169" s="186">
        <v>1</v>
      </c>
      <c r="I169" s="187"/>
      <c r="J169" s="188">
        <f>ROUND(I169*H169,2)</f>
        <v>0</v>
      </c>
      <c r="K169" s="184" t="s">
        <v>632</v>
      </c>
      <c r="L169" s="42"/>
      <c r="M169" s="189" t="s">
        <v>19</v>
      </c>
      <c r="N169" s="190" t="s">
        <v>43</v>
      </c>
      <c r="O169" s="67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3" t="s">
        <v>228</v>
      </c>
      <c r="AT169" s="193" t="s">
        <v>223</v>
      </c>
      <c r="AU169" s="193" t="s">
        <v>95</v>
      </c>
      <c r="AY169" s="20" t="s">
        <v>221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20" t="s">
        <v>80</v>
      </c>
      <c r="BK169" s="194">
        <f>ROUND(I169*H169,2)</f>
        <v>0</v>
      </c>
      <c r="BL169" s="20" t="s">
        <v>228</v>
      </c>
      <c r="BM169" s="193" t="s">
        <v>709</v>
      </c>
    </row>
    <row r="170" spans="1:65" s="2" customFormat="1" ht="19.5">
      <c r="A170" s="37"/>
      <c r="B170" s="38"/>
      <c r="C170" s="39"/>
      <c r="D170" s="195" t="s">
        <v>230</v>
      </c>
      <c r="E170" s="39"/>
      <c r="F170" s="196" t="s">
        <v>2722</v>
      </c>
      <c r="G170" s="39"/>
      <c r="H170" s="39"/>
      <c r="I170" s="197"/>
      <c r="J170" s="39"/>
      <c r="K170" s="39"/>
      <c r="L170" s="42"/>
      <c r="M170" s="198"/>
      <c r="N170" s="199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230</v>
      </c>
      <c r="AU170" s="20" t="s">
        <v>95</v>
      </c>
    </row>
    <row r="171" spans="1:65" s="2" customFormat="1" ht="24.2" customHeight="1">
      <c r="A171" s="37"/>
      <c r="B171" s="38"/>
      <c r="C171" s="182" t="s">
        <v>159</v>
      </c>
      <c r="D171" s="182" t="s">
        <v>223</v>
      </c>
      <c r="E171" s="183" t="s">
        <v>2723</v>
      </c>
      <c r="F171" s="184" t="s">
        <v>2724</v>
      </c>
      <c r="G171" s="185" t="s">
        <v>336</v>
      </c>
      <c r="H171" s="186">
        <v>3</v>
      </c>
      <c r="I171" s="187"/>
      <c r="J171" s="188">
        <f>ROUND(I171*H171,2)</f>
        <v>0</v>
      </c>
      <c r="K171" s="184" t="s">
        <v>632</v>
      </c>
      <c r="L171" s="42"/>
      <c r="M171" s="189" t="s">
        <v>19</v>
      </c>
      <c r="N171" s="190" t="s">
        <v>43</v>
      </c>
      <c r="O171" s="67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3" t="s">
        <v>228</v>
      </c>
      <c r="AT171" s="193" t="s">
        <v>223</v>
      </c>
      <c r="AU171" s="193" t="s">
        <v>95</v>
      </c>
      <c r="AY171" s="20" t="s">
        <v>221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20" t="s">
        <v>80</v>
      </c>
      <c r="BK171" s="194">
        <f>ROUND(I171*H171,2)</f>
        <v>0</v>
      </c>
      <c r="BL171" s="20" t="s">
        <v>228</v>
      </c>
      <c r="BM171" s="193" t="s">
        <v>725</v>
      </c>
    </row>
    <row r="172" spans="1:65" s="2" customFormat="1" ht="19.5">
      <c r="A172" s="37"/>
      <c r="B172" s="38"/>
      <c r="C172" s="39"/>
      <c r="D172" s="195" t="s">
        <v>230</v>
      </c>
      <c r="E172" s="39"/>
      <c r="F172" s="196" t="s">
        <v>2724</v>
      </c>
      <c r="G172" s="39"/>
      <c r="H172" s="39"/>
      <c r="I172" s="197"/>
      <c r="J172" s="39"/>
      <c r="K172" s="39"/>
      <c r="L172" s="42"/>
      <c r="M172" s="198"/>
      <c r="N172" s="199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230</v>
      </c>
      <c r="AU172" s="20" t="s">
        <v>95</v>
      </c>
    </row>
    <row r="173" spans="1:65" s="2" customFormat="1" ht="24.2" customHeight="1">
      <c r="A173" s="37"/>
      <c r="B173" s="38"/>
      <c r="C173" s="182" t="s">
        <v>508</v>
      </c>
      <c r="D173" s="182" t="s">
        <v>223</v>
      </c>
      <c r="E173" s="183" t="s">
        <v>2725</v>
      </c>
      <c r="F173" s="184" t="s">
        <v>2726</v>
      </c>
      <c r="G173" s="185" t="s">
        <v>336</v>
      </c>
      <c r="H173" s="186">
        <v>3</v>
      </c>
      <c r="I173" s="187"/>
      <c r="J173" s="188">
        <f>ROUND(I173*H173,2)</f>
        <v>0</v>
      </c>
      <c r="K173" s="184" t="s">
        <v>632</v>
      </c>
      <c r="L173" s="42"/>
      <c r="M173" s="189" t="s">
        <v>19</v>
      </c>
      <c r="N173" s="190" t="s">
        <v>43</v>
      </c>
      <c r="O173" s="67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3" t="s">
        <v>228</v>
      </c>
      <c r="AT173" s="193" t="s">
        <v>223</v>
      </c>
      <c r="AU173" s="193" t="s">
        <v>95</v>
      </c>
      <c r="AY173" s="20" t="s">
        <v>221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20" t="s">
        <v>80</v>
      </c>
      <c r="BK173" s="194">
        <f>ROUND(I173*H173,2)</f>
        <v>0</v>
      </c>
      <c r="BL173" s="20" t="s">
        <v>228</v>
      </c>
      <c r="BM173" s="193" t="s">
        <v>735</v>
      </c>
    </row>
    <row r="174" spans="1:65" s="2" customFormat="1" ht="19.5">
      <c r="A174" s="37"/>
      <c r="B174" s="38"/>
      <c r="C174" s="39"/>
      <c r="D174" s="195" t="s">
        <v>230</v>
      </c>
      <c r="E174" s="39"/>
      <c r="F174" s="196" t="s">
        <v>2726</v>
      </c>
      <c r="G174" s="39"/>
      <c r="H174" s="39"/>
      <c r="I174" s="197"/>
      <c r="J174" s="39"/>
      <c r="K174" s="39"/>
      <c r="L174" s="42"/>
      <c r="M174" s="198"/>
      <c r="N174" s="199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230</v>
      </c>
      <c r="AU174" s="20" t="s">
        <v>95</v>
      </c>
    </row>
    <row r="175" spans="1:65" s="2" customFormat="1" ht="24.2" customHeight="1">
      <c r="A175" s="37"/>
      <c r="B175" s="38"/>
      <c r="C175" s="182" t="s">
        <v>515</v>
      </c>
      <c r="D175" s="182" t="s">
        <v>223</v>
      </c>
      <c r="E175" s="183" t="s">
        <v>2727</v>
      </c>
      <c r="F175" s="184" t="s">
        <v>2728</v>
      </c>
      <c r="G175" s="185" t="s">
        <v>336</v>
      </c>
      <c r="H175" s="186">
        <v>1</v>
      </c>
      <c r="I175" s="187"/>
      <c r="J175" s="188">
        <f>ROUND(I175*H175,2)</f>
        <v>0</v>
      </c>
      <c r="K175" s="184" t="s">
        <v>632</v>
      </c>
      <c r="L175" s="42"/>
      <c r="M175" s="189" t="s">
        <v>19</v>
      </c>
      <c r="N175" s="190" t="s">
        <v>43</v>
      </c>
      <c r="O175" s="67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3" t="s">
        <v>228</v>
      </c>
      <c r="AT175" s="193" t="s">
        <v>223</v>
      </c>
      <c r="AU175" s="193" t="s">
        <v>95</v>
      </c>
      <c r="AY175" s="20" t="s">
        <v>221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20" t="s">
        <v>80</v>
      </c>
      <c r="BK175" s="194">
        <f>ROUND(I175*H175,2)</f>
        <v>0</v>
      </c>
      <c r="BL175" s="20" t="s">
        <v>228</v>
      </c>
      <c r="BM175" s="193" t="s">
        <v>751</v>
      </c>
    </row>
    <row r="176" spans="1:65" s="2" customFormat="1" ht="19.5">
      <c r="A176" s="37"/>
      <c r="B176" s="38"/>
      <c r="C176" s="39"/>
      <c r="D176" s="195" t="s">
        <v>230</v>
      </c>
      <c r="E176" s="39"/>
      <c r="F176" s="196" t="s">
        <v>2728</v>
      </c>
      <c r="G176" s="39"/>
      <c r="H176" s="39"/>
      <c r="I176" s="197"/>
      <c r="J176" s="39"/>
      <c r="K176" s="39"/>
      <c r="L176" s="42"/>
      <c r="M176" s="198"/>
      <c r="N176" s="199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230</v>
      </c>
      <c r="AU176" s="20" t="s">
        <v>95</v>
      </c>
    </row>
    <row r="177" spans="1:65" s="2" customFormat="1" ht="24.2" customHeight="1">
      <c r="A177" s="37"/>
      <c r="B177" s="38"/>
      <c r="C177" s="182" t="s">
        <v>520</v>
      </c>
      <c r="D177" s="182" t="s">
        <v>223</v>
      </c>
      <c r="E177" s="183" t="s">
        <v>2729</v>
      </c>
      <c r="F177" s="184" t="s">
        <v>2730</v>
      </c>
      <c r="G177" s="185" t="s">
        <v>336</v>
      </c>
      <c r="H177" s="186">
        <v>10</v>
      </c>
      <c r="I177" s="187"/>
      <c r="J177" s="188">
        <f>ROUND(I177*H177,2)</f>
        <v>0</v>
      </c>
      <c r="K177" s="184" t="s">
        <v>632</v>
      </c>
      <c r="L177" s="42"/>
      <c r="M177" s="189" t="s">
        <v>19</v>
      </c>
      <c r="N177" s="190" t="s">
        <v>43</v>
      </c>
      <c r="O177" s="6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3" t="s">
        <v>228</v>
      </c>
      <c r="AT177" s="193" t="s">
        <v>223</v>
      </c>
      <c r="AU177" s="193" t="s">
        <v>95</v>
      </c>
      <c r="AY177" s="20" t="s">
        <v>221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20" t="s">
        <v>80</v>
      </c>
      <c r="BK177" s="194">
        <f>ROUND(I177*H177,2)</f>
        <v>0</v>
      </c>
      <c r="BL177" s="20" t="s">
        <v>228</v>
      </c>
      <c r="BM177" s="193" t="s">
        <v>770</v>
      </c>
    </row>
    <row r="178" spans="1:65" s="2" customFormat="1" ht="19.5">
      <c r="A178" s="37"/>
      <c r="B178" s="38"/>
      <c r="C178" s="39"/>
      <c r="D178" s="195" t="s">
        <v>230</v>
      </c>
      <c r="E178" s="39"/>
      <c r="F178" s="196" t="s">
        <v>2730</v>
      </c>
      <c r="G178" s="39"/>
      <c r="H178" s="39"/>
      <c r="I178" s="197"/>
      <c r="J178" s="39"/>
      <c r="K178" s="39"/>
      <c r="L178" s="42"/>
      <c r="M178" s="198"/>
      <c r="N178" s="199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230</v>
      </c>
      <c r="AU178" s="20" t="s">
        <v>95</v>
      </c>
    </row>
    <row r="179" spans="1:65" s="2" customFormat="1" ht="24.2" customHeight="1">
      <c r="A179" s="37"/>
      <c r="B179" s="38"/>
      <c r="C179" s="182" t="s">
        <v>527</v>
      </c>
      <c r="D179" s="182" t="s">
        <v>223</v>
      </c>
      <c r="E179" s="183" t="s">
        <v>2731</v>
      </c>
      <c r="F179" s="184" t="s">
        <v>2732</v>
      </c>
      <c r="G179" s="185" t="s">
        <v>336</v>
      </c>
      <c r="H179" s="186">
        <v>3</v>
      </c>
      <c r="I179" s="187"/>
      <c r="J179" s="188">
        <f>ROUND(I179*H179,2)</f>
        <v>0</v>
      </c>
      <c r="K179" s="184" t="s">
        <v>632</v>
      </c>
      <c r="L179" s="42"/>
      <c r="M179" s="189" t="s">
        <v>19</v>
      </c>
      <c r="N179" s="190" t="s">
        <v>43</v>
      </c>
      <c r="O179" s="67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3" t="s">
        <v>228</v>
      </c>
      <c r="AT179" s="193" t="s">
        <v>223</v>
      </c>
      <c r="AU179" s="193" t="s">
        <v>95</v>
      </c>
      <c r="AY179" s="20" t="s">
        <v>221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20" t="s">
        <v>80</v>
      </c>
      <c r="BK179" s="194">
        <f>ROUND(I179*H179,2)</f>
        <v>0</v>
      </c>
      <c r="BL179" s="20" t="s">
        <v>228</v>
      </c>
      <c r="BM179" s="193" t="s">
        <v>783</v>
      </c>
    </row>
    <row r="180" spans="1:65" s="2" customFormat="1" ht="19.5">
      <c r="A180" s="37"/>
      <c r="B180" s="38"/>
      <c r="C180" s="39"/>
      <c r="D180" s="195" t="s">
        <v>230</v>
      </c>
      <c r="E180" s="39"/>
      <c r="F180" s="196" t="s">
        <v>2732</v>
      </c>
      <c r="G180" s="39"/>
      <c r="H180" s="39"/>
      <c r="I180" s="197"/>
      <c r="J180" s="39"/>
      <c r="K180" s="39"/>
      <c r="L180" s="42"/>
      <c r="M180" s="198"/>
      <c r="N180" s="199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230</v>
      </c>
      <c r="AU180" s="20" t="s">
        <v>95</v>
      </c>
    </row>
    <row r="181" spans="1:65" s="2" customFormat="1" ht="24.2" customHeight="1">
      <c r="A181" s="37"/>
      <c r="B181" s="38"/>
      <c r="C181" s="182" t="s">
        <v>532</v>
      </c>
      <c r="D181" s="182" t="s">
        <v>223</v>
      </c>
      <c r="E181" s="183" t="s">
        <v>2733</v>
      </c>
      <c r="F181" s="184" t="s">
        <v>2734</v>
      </c>
      <c r="G181" s="185" t="s">
        <v>336</v>
      </c>
      <c r="H181" s="186">
        <v>4</v>
      </c>
      <c r="I181" s="187"/>
      <c r="J181" s="188">
        <f>ROUND(I181*H181,2)</f>
        <v>0</v>
      </c>
      <c r="K181" s="184" t="s">
        <v>632</v>
      </c>
      <c r="L181" s="42"/>
      <c r="M181" s="189" t="s">
        <v>19</v>
      </c>
      <c r="N181" s="190" t="s">
        <v>43</v>
      </c>
      <c r="O181" s="67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3" t="s">
        <v>228</v>
      </c>
      <c r="AT181" s="193" t="s">
        <v>223</v>
      </c>
      <c r="AU181" s="193" t="s">
        <v>95</v>
      </c>
      <c r="AY181" s="20" t="s">
        <v>221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20" t="s">
        <v>80</v>
      </c>
      <c r="BK181" s="194">
        <f>ROUND(I181*H181,2)</f>
        <v>0</v>
      </c>
      <c r="BL181" s="20" t="s">
        <v>228</v>
      </c>
      <c r="BM181" s="193" t="s">
        <v>793</v>
      </c>
    </row>
    <row r="182" spans="1:65" s="2" customFormat="1" ht="19.5">
      <c r="A182" s="37"/>
      <c r="B182" s="38"/>
      <c r="C182" s="39"/>
      <c r="D182" s="195" t="s">
        <v>230</v>
      </c>
      <c r="E182" s="39"/>
      <c r="F182" s="196" t="s">
        <v>2734</v>
      </c>
      <c r="G182" s="39"/>
      <c r="H182" s="39"/>
      <c r="I182" s="197"/>
      <c r="J182" s="39"/>
      <c r="K182" s="39"/>
      <c r="L182" s="42"/>
      <c r="M182" s="198"/>
      <c r="N182" s="199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230</v>
      </c>
      <c r="AU182" s="20" t="s">
        <v>95</v>
      </c>
    </row>
    <row r="183" spans="1:65" s="2" customFormat="1" ht="24.2" customHeight="1">
      <c r="A183" s="37"/>
      <c r="B183" s="38"/>
      <c r="C183" s="182" t="s">
        <v>539</v>
      </c>
      <c r="D183" s="182" t="s">
        <v>223</v>
      </c>
      <c r="E183" s="183" t="s">
        <v>2735</v>
      </c>
      <c r="F183" s="184" t="s">
        <v>2736</v>
      </c>
      <c r="G183" s="185" t="s">
        <v>336</v>
      </c>
      <c r="H183" s="186">
        <v>5</v>
      </c>
      <c r="I183" s="187"/>
      <c r="J183" s="188">
        <f>ROUND(I183*H183,2)</f>
        <v>0</v>
      </c>
      <c r="K183" s="184" t="s">
        <v>632</v>
      </c>
      <c r="L183" s="42"/>
      <c r="M183" s="189" t="s">
        <v>19</v>
      </c>
      <c r="N183" s="190" t="s">
        <v>43</v>
      </c>
      <c r="O183" s="67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3" t="s">
        <v>228</v>
      </c>
      <c r="AT183" s="193" t="s">
        <v>223</v>
      </c>
      <c r="AU183" s="193" t="s">
        <v>95</v>
      </c>
      <c r="AY183" s="20" t="s">
        <v>221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20" t="s">
        <v>80</v>
      </c>
      <c r="BK183" s="194">
        <f>ROUND(I183*H183,2)</f>
        <v>0</v>
      </c>
      <c r="BL183" s="20" t="s">
        <v>228</v>
      </c>
      <c r="BM183" s="193" t="s">
        <v>804</v>
      </c>
    </row>
    <row r="184" spans="1:65" s="2" customFormat="1" ht="19.5">
      <c r="A184" s="37"/>
      <c r="B184" s="38"/>
      <c r="C184" s="39"/>
      <c r="D184" s="195" t="s">
        <v>230</v>
      </c>
      <c r="E184" s="39"/>
      <c r="F184" s="196" t="s">
        <v>2736</v>
      </c>
      <c r="G184" s="39"/>
      <c r="H184" s="39"/>
      <c r="I184" s="197"/>
      <c r="J184" s="39"/>
      <c r="K184" s="39"/>
      <c r="L184" s="42"/>
      <c r="M184" s="198"/>
      <c r="N184" s="199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230</v>
      </c>
      <c r="AU184" s="20" t="s">
        <v>95</v>
      </c>
    </row>
    <row r="185" spans="1:65" s="2" customFormat="1" ht="21.75" customHeight="1">
      <c r="A185" s="37"/>
      <c r="B185" s="38"/>
      <c r="C185" s="182" t="s">
        <v>544</v>
      </c>
      <c r="D185" s="182" t="s">
        <v>223</v>
      </c>
      <c r="E185" s="183" t="s">
        <v>2737</v>
      </c>
      <c r="F185" s="184" t="s">
        <v>2738</v>
      </c>
      <c r="G185" s="185" t="s">
        <v>305</v>
      </c>
      <c r="H185" s="186">
        <v>6</v>
      </c>
      <c r="I185" s="187"/>
      <c r="J185" s="188">
        <f>ROUND(I185*H185,2)</f>
        <v>0</v>
      </c>
      <c r="K185" s="184" t="s">
        <v>632</v>
      </c>
      <c r="L185" s="42"/>
      <c r="M185" s="189" t="s">
        <v>19</v>
      </c>
      <c r="N185" s="190" t="s">
        <v>43</v>
      </c>
      <c r="O185" s="67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3" t="s">
        <v>228</v>
      </c>
      <c r="AT185" s="193" t="s">
        <v>223</v>
      </c>
      <c r="AU185" s="193" t="s">
        <v>95</v>
      </c>
      <c r="AY185" s="20" t="s">
        <v>221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20" t="s">
        <v>80</v>
      </c>
      <c r="BK185" s="194">
        <f>ROUND(I185*H185,2)</f>
        <v>0</v>
      </c>
      <c r="BL185" s="20" t="s">
        <v>228</v>
      </c>
      <c r="BM185" s="193" t="s">
        <v>813</v>
      </c>
    </row>
    <row r="186" spans="1:65" s="2" customFormat="1">
      <c r="A186" s="37"/>
      <c r="B186" s="38"/>
      <c r="C186" s="39"/>
      <c r="D186" s="195" t="s">
        <v>230</v>
      </c>
      <c r="E186" s="39"/>
      <c r="F186" s="196" t="s">
        <v>2738</v>
      </c>
      <c r="G186" s="39"/>
      <c r="H186" s="39"/>
      <c r="I186" s="197"/>
      <c r="J186" s="39"/>
      <c r="K186" s="39"/>
      <c r="L186" s="42"/>
      <c r="M186" s="198"/>
      <c r="N186" s="199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230</v>
      </c>
      <c r="AU186" s="20" t="s">
        <v>95</v>
      </c>
    </row>
    <row r="187" spans="1:65" s="12" customFormat="1" ht="20.85" customHeight="1">
      <c r="B187" s="166"/>
      <c r="C187" s="167"/>
      <c r="D187" s="168" t="s">
        <v>71</v>
      </c>
      <c r="E187" s="180" t="s">
        <v>2739</v>
      </c>
      <c r="F187" s="180" t="s">
        <v>2740</v>
      </c>
      <c r="G187" s="167"/>
      <c r="H187" s="167"/>
      <c r="I187" s="170"/>
      <c r="J187" s="181">
        <f>BK187</f>
        <v>0</v>
      </c>
      <c r="K187" s="167"/>
      <c r="L187" s="172"/>
      <c r="M187" s="173"/>
      <c r="N187" s="174"/>
      <c r="O187" s="174"/>
      <c r="P187" s="175">
        <f>SUM(P188:P191)</f>
        <v>0</v>
      </c>
      <c r="Q187" s="174"/>
      <c r="R187" s="175">
        <f>SUM(R188:R191)</f>
        <v>0</v>
      </c>
      <c r="S187" s="174"/>
      <c r="T187" s="176">
        <f>SUM(T188:T191)</f>
        <v>0</v>
      </c>
      <c r="AR187" s="177" t="s">
        <v>80</v>
      </c>
      <c r="AT187" s="178" t="s">
        <v>71</v>
      </c>
      <c r="AU187" s="178" t="s">
        <v>82</v>
      </c>
      <c r="AY187" s="177" t="s">
        <v>221</v>
      </c>
      <c r="BK187" s="179">
        <f>SUM(BK188:BK191)</f>
        <v>0</v>
      </c>
    </row>
    <row r="188" spans="1:65" s="2" customFormat="1" ht="16.5" customHeight="1">
      <c r="A188" s="37"/>
      <c r="B188" s="38"/>
      <c r="C188" s="182" t="s">
        <v>551</v>
      </c>
      <c r="D188" s="182" t="s">
        <v>223</v>
      </c>
      <c r="E188" s="183" t="s">
        <v>2741</v>
      </c>
      <c r="F188" s="184" t="s">
        <v>2742</v>
      </c>
      <c r="G188" s="185" t="s">
        <v>336</v>
      </c>
      <c r="H188" s="186">
        <v>65</v>
      </c>
      <c r="I188" s="187"/>
      <c r="J188" s="188">
        <f>ROUND(I188*H188,2)</f>
        <v>0</v>
      </c>
      <c r="K188" s="184" t="s">
        <v>632</v>
      </c>
      <c r="L188" s="42"/>
      <c r="M188" s="189" t="s">
        <v>19</v>
      </c>
      <c r="N188" s="190" t="s">
        <v>43</v>
      </c>
      <c r="O188" s="67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3" t="s">
        <v>228</v>
      </c>
      <c r="AT188" s="193" t="s">
        <v>223</v>
      </c>
      <c r="AU188" s="193" t="s">
        <v>95</v>
      </c>
      <c r="AY188" s="20" t="s">
        <v>221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20" t="s">
        <v>80</v>
      </c>
      <c r="BK188" s="194">
        <f>ROUND(I188*H188,2)</f>
        <v>0</v>
      </c>
      <c r="BL188" s="20" t="s">
        <v>228</v>
      </c>
      <c r="BM188" s="193" t="s">
        <v>828</v>
      </c>
    </row>
    <row r="189" spans="1:65" s="2" customFormat="1">
      <c r="A189" s="37"/>
      <c r="B189" s="38"/>
      <c r="C189" s="39"/>
      <c r="D189" s="195" t="s">
        <v>230</v>
      </c>
      <c r="E189" s="39"/>
      <c r="F189" s="196" t="s">
        <v>2742</v>
      </c>
      <c r="G189" s="39"/>
      <c r="H189" s="39"/>
      <c r="I189" s="197"/>
      <c r="J189" s="39"/>
      <c r="K189" s="39"/>
      <c r="L189" s="42"/>
      <c r="M189" s="198"/>
      <c r="N189" s="199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230</v>
      </c>
      <c r="AU189" s="20" t="s">
        <v>95</v>
      </c>
    </row>
    <row r="190" spans="1:65" s="2" customFormat="1" ht="16.5" customHeight="1">
      <c r="A190" s="37"/>
      <c r="B190" s="38"/>
      <c r="C190" s="182" t="s">
        <v>557</v>
      </c>
      <c r="D190" s="182" t="s">
        <v>223</v>
      </c>
      <c r="E190" s="183" t="s">
        <v>2743</v>
      </c>
      <c r="F190" s="184" t="s">
        <v>2744</v>
      </c>
      <c r="G190" s="185" t="s">
        <v>336</v>
      </c>
      <c r="H190" s="186">
        <v>60</v>
      </c>
      <c r="I190" s="187"/>
      <c r="J190" s="188">
        <f>ROUND(I190*H190,2)</f>
        <v>0</v>
      </c>
      <c r="K190" s="184" t="s">
        <v>632</v>
      </c>
      <c r="L190" s="42"/>
      <c r="M190" s="189" t="s">
        <v>19</v>
      </c>
      <c r="N190" s="190" t="s">
        <v>43</v>
      </c>
      <c r="O190" s="67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3" t="s">
        <v>228</v>
      </c>
      <c r="AT190" s="193" t="s">
        <v>223</v>
      </c>
      <c r="AU190" s="193" t="s">
        <v>95</v>
      </c>
      <c r="AY190" s="20" t="s">
        <v>221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20" t="s">
        <v>80</v>
      </c>
      <c r="BK190" s="194">
        <f>ROUND(I190*H190,2)</f>
        <v>0</v>
      </c>
      <c r="BL190" s="20" t="s">
        <v>228</v>
      </c>
      <c r="BM190" s="193" t="s">
        <v>842</v>
      </c>
    </row>
    <row r="191" spans="1:65" s="2" customFormat="1">
      <c r="A191" s="37"/>
      <c r="B191" s="38"/>
      <c r="C191" s="39"/>
      <c r="D191" s="195" t="s">
        <v>230</v>
      </c>
      <c r="E191" s="39"/>
      <c r="F191" s="196" t="s">
        <v>2744</v>
      </c>
      <c r="G191" s="39"/>
      <c r="H191" s="39"/>
      <c r="I191" s="197"/>
      <c r="J191" s="39"/>
      <c r="K191" s="39"/>
      <c r="L191" s="42"/>
      <c r="M191" s="198"/>
      <c r="N191" s="199"/>
      <c r="O191" s="67"/>
      <c r="P191" s="67"/>
      <c r="Q191" s="67"/>
      <c r="R191" s="67"/>
      <c r="S191" s="67"/>
      <c r="T191" s="68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20" t="s">
        <v>230</v>
      </c>
      <c r="AU191" s="20" t="s">
        <v>95</v>
      </c>
    </row>
    <row r="192" spans="1:65" s="12" customFormat="1" ht="20.85" customHeight="1">
      <c r="B192" s="166"/>
      <c r="C192" s="167"/>
      <c r="D192" s="168" t="s">
        <v>71</v>
      </c>
      <c r="E192" s="180" t="s">
        <v>2745</v>
      </c>
      <c r="F192" s="180" t="s">
        <v>2746</v>
      </c>
      <c r="G192" s="167"/>
      <c r="H192" s="167"/>
      <c r="I192" s="170"/>
      <c r="J192" s="181">
        <f>BK192</f>
        <v>0</v>
      </c>
      <c r="K192" s="167"/>
      <c r="L192" s="172"/>
      <c r="M192" s="173"/>
      <c r="N192" s="174"/>
      <c r="O192" s="174"/>
      <c r="P192" s="175">
        <f>SUM(P193:P230)</f>
        <v>0</v>
      </c>
      <c r="Q192" s="174"/>
      <c r="R192" s="175">
        <f>SUM(R193:R230)</f>
        <v>0</v>
      </c>
      <c r="S192" s="174"/>
      <c r="T192" s="176">
        <f>SUM(T193:T230)</f>
        <v>0</v>
      </c>
      <c r="AR192" s="177" t="s">
        <v>80</v>
      </c>
      <c r="AT192" s="178" t="s">
        <v>71</v>
      </c>
      <c r="AU192" s="178" t="s">
        <v>82</v>
      </c>
      <c r="AY192" s="177" t="s">
        <v>221</v>
      </c>
      <c r="BK192" s="179">
        <f>SUM(BK193:BK230)</f>
        <v>0</v>
      </c>
    </row>
    <row r="193" spans="1:65" s="2" customFormat="1" ht="16.5" customHeight="1">
      <c r="A193" s="37"/>
      <c r="B193" s="38"/>
      <c r="C193" s="182" t="s">
        <v>563</v>
      </c>
      <c r="D193" s="182" t="s">
        <v>223</v>
      </c>
      <c r="E193" s="183" t="s">
        <v>2747</v>
      </c>
      <c r="F193" s="184" t="s">
        <v>2748</v>
      </c>
      <c r="G193" s="185" t="s">
        <v>336</v>
      </c>
      <c r="H193" s="186">
        <v>4</v>
      </c>
      <c r="I193" s="187"/>
      <c r="J193" s="188">
        <f>ROUND(I193*H193,2)</f>
        <v>0</v>
      </c>
      <c r="K193" s="184" t="s">
        <v>632</v>
      </c>
      <c r="L193" s="42"/>
      <c r="M193" s="189" t="s">
        <v>19</v>
      </c>
      <c r="N193" s="190" t="s">
        <v>43</v>
      </c>
      <c r="O193" s="67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3" t="s">
        <v>228</v>
      </c>
      <c r="AT193" s="193" t="s">
        <v>223</v>
      </c>
      <c r="AU193" s="193" t="s">
        <v>95</v>
      </c>
      <c r="AY193" s="20" t="s">
        <v>221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20" t="s">
        <v>80</v>
      </c>
      <c r="BK193" s="194">
        <f>ROUND(I193*H193,2)</f>
        <v>0</v>
      </c>
      <c r="BL193" s="20" t="s">
        <v>228</v>
      </c>
      <c r="BM193" s="193" t="s">
        <v>855</v>
      </c>
    </row>
    <row r="194" spans="1:65" s="2" customFormat="1">
      <c r="A194" s="37"/>
      <c r="B194" s="38"/>
      <c r="C194" s="39"/>
      <c r="D194" s="195" t="s">
        <v>230</v>
      </c>
      <c r="E194" s="39"/>
      <c r="F194" s="196" t="s">
        <v>2748</v>
      </c>
      <c r="G194" s="39"/>
      <c r="H194" s="39"/>
      <c r="I194" s="197"/>
      <c r="J194" s="39"/>
      <c r="K194" s="39"/>
      <c r="L194" s="42"/>
      <c r="M194" s="198"/>
      <c r="N194" s="199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230</v>
      </c>
      <c r="AU194" s="20" t="s">
        <v>95</v>
      </c>
    </row>
    <row r="195" spans="1:65" s="2" customFormat="1" ht="16.5" customHeight="1">
      <c r="A195" s="37"/>
      <c r="B195" s="38"/>
      <c r="C195" s="182" t="s">
        <v>569</v>
      </c>
      <c r="D195" s="182" t="s">
        <v>223</v>
      </c>
      <c r="E195" s="183" t="s">
        <v>2749</v>
      </c>
      <c r="F195" s="184" t="s">
        <v>2750</v>
      </c>
      <c r="G195" s="185" t="s">
        <v>336</v>
      </c>
      <c r="H195" s="186">
        <v>4</v>
      </c>
      <c r="I195" s="187"/>
      <c r="J195" s="188">
        <f>ROUND(I195*H195,2)</f>
        <v>0</v>
      </c>
      <c r="K195" s="184" t="s">
        <v>632</v>
      </c>
      <c r="L195" s="42"/>
      <c r="M195" s="189" t="s">
        <v>19</v>
      </c>
      <c r="N195" s="190" t="s">
        <v>43</v>
      </c>
      <c r="O195" s="67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3" t="s">
        <v>228</v>
      </c>
      <c r="AT195" s="193" t="s">
        <v>223</v>
      </c>
      <c r="AU195" s="193" t="s">
        <v>95</v>
      </c>
      <c r="AY195" s="20" t="s">
        <v>221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20" t="s">
        <v>80</v>
      </c>
      <c r="BK195" s="194">
        <f>ROUND(I195*H195,2)</f>
        <v>0</v>
      </c>
      <c r="BL195" s="20" t="s">
        <v>228</v>
      </c>
      <c r="BM195" s="193" t="s">
        <v>865</v>
      </c>
    </row>
    <row r="196" spans="1:65" s="2" customFormat="1">
      <c r="A196" s="37"/>
      <c r="B196" s="38"/>
      <c r="C196" s="39"/>
      <c r="D196" s="195" t="s">
        <v>230</v>
      </c>
      <c r="E196" s="39"/>
      <c r="F196" s="196" t="s">
        <v>2750</v>
      </c>
      <c r="G196" s="39"/>
      <c r="H196" s="39"/>
      <c r="I196" s="197"/>
      <c r="J196" s="39"/>
      <c r="K196" s="39"/>
      <c r="L196" s="42"/>
      <c r="M196" s="198"/>
      <c r="N196" s="199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230</v>
      </c>
      <c r="AU196" s="20" t="s">
        <v>95</v>
      </c>
    </row>
    <row r="197" spans="1:65" s="2" customFormat="1" ht="16.5" customHeight="1">
      <c r="A197" s="37"/>
      <c r="B197" s="38"/>
      <c r="C197" s="182" t="s">
        <v>575</v>
      </c>
      <c r="D197" s="182" t="s">
        <v>223</v>
      </c>
      <c r="E197" s="183" t="s">
        <v>2751</v>
      </c>
      <c r="F197" s="184" t="s">
        <v>2752</v>
      </c>
      <c r="G197" s="185" t="s">
        <v>336</v>
      </c>
      <c r="H197" s="186">
        <v>4</v>
      </c>
      <c r="I197" s="187"/>
      <c r="J197" s="188">
        <f>ROUND(I197*H197,2)</f>
        <v>0</v>
      </c>
      <c r="K197" s="184" t="s">
        <v>632</v>
      </c>
      <c r="L197" s="42"/>
      <c r="M197" s="189" t="s">
        <v>19</v>
      </c>
      <c r="N197" s="190" t="s">
        <v>43</v>
      </c>
      <c r="O197" s="67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3" t="s">
        <v>228</v>
      </c>
      <c r="AT197" s="193" t="s">
        <v>223</v>
      </c>
      <c r="AU197" s="193" t="s">
        <v>95</v>
      </c>
      <c r="AY197" s="20" t="s">
        <v>221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20" t="s">
        <v>80</v>
      </c>
      <c r="BK197" s="194">
        <f>ROUND(I197*H197,2)</f>
        <v>0</v>
      </c>
      <c r="BL197" s="20" t="s">
        <v>228</v>
      </c>
      <c r="BM197" s="193" t="s">
        <v>653</v>
      </c>
    </row>
    <row r="198" spans="1:65" s="2" customFormat="1">
      <c r="A198" s="37"/>
      <c r="B198" s="38"/>
      <c r="C198" s="39"/>
      <c r="D198" s="195" t="s">
        <v>230</v>
      </c>
      <c r="E198" s="39"/>
      <c r="F198" s="196" t="s">
        <v>2752</v>
      </c>
      <c r="G198" s="39"/>
      <c r="H198" s="39"/>
      <c r="I198" s="197"/>
      <c r="J198" s="39"/>
      <c r="K198" s="39"/>
      <c r="L198" s="42"/>
      <c r="M198" s="198"/>
      <c r="N198" s="199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230</v>
      </c>
      <c r="AU198" s="20" t="s">
        <v>95</v>
      </c>
    </row>
    <row r="199" spans="1:65" s="2" customFormat="1" ht="16.5" customHeight="1">
      <c r="A199" s="37"/>
      <c r="B199" s="38"/>
      <c r="C199" s="182" t="s">
        <v>581</v>
      </c>
      <c r="D199" s="182" t="s">
        <v>223</v>
      </c>
      <c r="E199" s="183" t="s">
        <v>2753</v>
      </c>
      <c r="F199" s="184" t="s">
        <v>2754</v>
      </c>
      <c r="G199" s="185" t="s">
        <v>305</v>
      </c>
      <c r="H199" s="186">
        <v>80</v>
      </c>
      <c r="I199" s="187"/>
      <c r="J199" s="188">
        <f>ROUND(I199*H199,2)</f>
        <v>0</v>
      </c>
      <c r="K199" s="184" t="s">
        <v>632</v>
      </c>
      <c r="L199" s="42"/>
      <c r="M199" s="189" t="s">
        <v>19</v>
      </c>
      <c r="N199" s="190" t="s">
        <v>43</v>
      </c>
      <c r="O199" s="67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3" t="s">
        <v>228</v>
      </c>
      <c r="AT199" s="193" t="s">
        <v>223</v>
      </c>
      <c r="AU199" s="193" t="s">
        <v>95</v>
      </c>
      <c r="AY199" s="20" t="s">
        <v>221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20" t="s">
        <v>80</v>
      </c>
      <c r="BK199" s="194">
        <f>ROUND(I199*H199,2)</f>
        <v>0</v>
      </c>
      <c r="BL199" s="20" t="s">
        <v>228</v>
      </c>
      <c r="BM199" s="193" t="s">
        <v>884</v>
      </c>
    </row>
    <row r="200" spans="1:65" s="2" customFormat="1">
      <c r="A200" s="37"/>
      <c r="B200" s="38"/>
      <c r="C200" s="39"/>
      <c r="D200" s="195" t="s">
        <v>230</v>
      </c>
      <c r="E200" s="39"/>
      <c r="F200" s="196" t="s">
        <v>2754</v>
      </c>
      <c r="G200" s="39"/>
      <c r="H200" s="39"/>
      <c r="I200" s="197"/>
      <c r="J200" s="39"/>
      <c r="K200" s="39"/>
      <c r="L200" s="42"/>
      <c r="M200" s="198"/>
      <c r="N200" s="199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230</v>
      </c>
      <c r="AU200" s="20" t="s">
        <v>95</v>
      </c>
    </row>
    <row r="201" spans="1:65" s="2" customFormat="1" ht="16.5" customHeight="1">
      <c r="A201" s="37"/>
      <c r="B201" s="38"/>
      <c r="C201" s="182" t="s">
        <v>585</v>
      </c>
      <c r="D201" s="182" t="s">
        <v>223</v>
      </c>
      <c r="E201" s="183" t="s">
        <v>2755</v>
      </c>
      <c r="F201" s="184" t="s">
        <v>2756</v>
      </c>
      <c r="G201" s="185" t="s">
        <v>336</v>
      </c>
      <c r="H201" s="186">
        <v>11</v>
      </c>
      <c r="I201" s="187"/>
      <c r="J201" s="188">
        <f>ROUND(I201*H201,2)</f>
        <v>0</v>
      </c>
      <c r="K201" s="184" t="s">
        <v>632</v>
      </c>
      <c r="L201" s="42"/>
      <c r="M201" s="189" t="s">
        <v>19</v>
      </c>
      <c r="N201" s="190" t="s">
        <v>43</v>
      </c>
      <c r="O201" s="67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3" t="s">
        <v>228</v>
      </c>
      <c r="AT201" s="193" t="s">
        <v>223</v>
      </c>
      <c r="AU201" s="193" t="s">
        <v>95</v>
      </c>
      <c r="AY201" s="20" t="s">
        <v>221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20" t="s">
        <v>80</v>
      </c>
      <c r="BK201" s="194">
        <f>ROUND(I201*H201,2)</f>
        <v>0</v>
      </c>
      <c r="BL201" s="20" t="s">
        <v>228</v>
      </c>
      <c r="BM201" s="193" t="s">
        <v>896</v>
      </c>
    </row>
    <row r="202" spans="1:65" s="2" customFormat="1">
      <c r="A202" s="37"/>
      <c r="B202" s="38"/>
      <c r="C202" s="39"/>
      <c r="D202" s="195" t="s">
        <v>230</v>
      </c>
      <c r="E202" s="39"/>
      <c r="F202" s="196" t="s">
        <v>2756</v>
      </c>
      <c r="G202" s="39"/>
      <c r="H202" s="39"/>
      <c r="I202" s="197"/>
      <c r="J202" s="39"/>
      <c r="K202" s="39"/>
      <c r="L202" s="42"/>
      <c r="M202" s="198"/>
      <c r="N202" s="199"/>
      <c r="O202" s="67"/>
      <c r="P202" s="67"/>
      <c r="Q202" s="67"/>
      <c r="R202" s="67"/>
      <c r="S202" s="67"/>
      <c r="T202" s="68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20" t="s">
        <v>230</v>
      </c>
      <c r="AU202" s="20" t="s">
        <v>95</v>
      </c>
    </row>
    <row r="203" spans="1:65" s="2" customFormat="1" ht="16.5" customHeight="1">
      <c r="A203" s="37"/>
      <c r="B203" s="38"/>
      <c r="C203" s="182" t="s">
        <v>594</v>
      </c>
      <c r="D203" s="182" t="s">
        <v>223</v>
      </c>
      <c r="E203" s="183" t="s">
        <v>2757</v>
      </c>
      <c r="F203" s="184" t="s">
        <v>2758</v>
      </c>
      <c r="G203" s="185" t="s">
        <v>336</v>
      </c>
      <c r="H203" s="186">
        <v>4</v>
      </c>
      <c r="I203" s="187"/>
      <c r="J203" s="188">
        <f>ROUND(I203*H203,2)</f>
        <v>0</v>
      </c>
      <c r="K203" s="184" t="s">
        <v>632</v>
      </c>
      <c r="L203" s="42"/>
      <c r="M203" s="189" t="s">
        <v>19</v>
      </c>
      <c r="N203" s="190" t="s">
        <v>43</v>
      </c>
      <c r="O203" s="67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3" t="s">
        <v>228</v>
      </c>
      <c r="AT203" s="193" t="s">
        <v>223</v>
      </c>
      <c r="AU203" s="193" t="s">
        <v>95</v>
      </c>
      <c r="AY203" s="20" t="s">
        <v>221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20" t="s">
        <v>80</v>
      </c>
      <c r="BK203" s="194">
        <f>ROUND(I203*H203,2)</f>
        <v>0</v>
      </c>
      <c r="BL203" s="20" t="s">
        <v>228</v>
      </c>
      <c r="BM203" s="193" t="s">
        <v>909</v>
      </c>
    </row>
    <row r="204" spans="1:65" s="2" customFormat="1">
      <c r="A204" s="37"/>
      <c r="B204" s="38"/>
      <c r="C204" s="39"/>
      <c r="D204" s="195" t="s">
        <v>230</v>
      </c>
      <c r="E204" s="39"/>
      <c r="F204" s="196" t="s">
        <v>2758</v>
      </c>
      <c r="G204" s="39"/>
      <c r="H204" s="39"/>
      <c r="I204" s="197"/>
      <c r="J204" s="39"/>
      <c r="K204" s="39"/>
      <c r="L204" s="42"/>
      <c r="M204" s="198"/>
      <c r="N204" s="199"/>
      <c r="O204" s="67"/>
      <c r="P204" s="67"/>
      <c r="Q204" s="67"/>
      <c r="R204" s="67"/>
      <c r="S204" s="67"/>
      <c r="T204" s="68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20" t="s">
        <v>230</v>
      </c>
      <c r="AU204" s="20" t="s">
        <v>95</v>
      </c>
    </row>
    <row r="205" spans="1:65" s="2" customFormat="1" ht="16.5" customHeight="1">
      <c r="A205" s="37"/>
      <c r="B205" s="38"/>
      <c r="C205" s="182" t="s">
        <v>602</v>
      </c>
      <c r="D205" s="182" t="s">
        <v>223</v>
      </c>
      <c r="E205" s="183" t="s">
        <v>2759</v>
      </c>
      <c r="F205" s="184" t="s">
        <v>2760</v>
      </c>
      <c r="G205" s="185" t="s">
        <v>336</v>
      </c>
      <c r="H205" s="186">
        <v>4</v>
      </c>
      <c r="I205" s="187"/>
      <c r="J205" s="188">
        <f>ROUND(I205*H205,2)</f>
        <v>0</v>
      </c>
      <c r="K205" s="184" t="s">
        <v>632</v>
      </c>
      <c r="L205" s="42"/>
      <c r="M205" s="189" t="s">
        <v>19</v>
      </c>
      <c r="N205" s="190" t="s">
        <v>43</v>
      </c>
      <c r="O205" s="67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3" t="s">
        <v>228</v>
      </c>
      <c r="AT205" s="193" t="s">
        <v>223</v>
      </c>
      <c r="AU205" s="193" t="s">
        <v>95</v>
      </c>
      <c r="AY205" s="20" t="s">
        <v>221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20" t="s">
        <v>80</v>
      </c>
      <c r="BK205" s="194">
        <f>ROUND(I205*H205,2)</f>
        <v>0</v>
      </c>
      <c r="BL205" s="20" t="s">
        <v>228</v>
      </c>
      <c r="BM205" s="193" t="s">
        <v>923</v>
      </c>
    </row>
    <row r="206" spans="1:65" s="2" customFormat="1">
      <c r="A206" s="37"/>
      <c r="B206" s="38"/>
      <c r="C206" s="39"/>
      <c r="D206" s="195" t="s">
        <v>230</v>
      </c>
      <c r="E206" s="39"/>
      <c r="F206" s="196" t="s">
        <v>2760</v>
      </c>
      <c r="G206" s="39"/>
      <c r="H206" s="39"/>
      <c r="I206" s="197"/>
      <c r="J206" s="39"/>
      <c r="K206" s="39"/>
      <c r="L206" s="42"/>
      <c r="M206" s="198"/>
      <c r="N206" s="199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230</v>
      </c>
      <c r="AU206" s="20" t="s">
        <v>95</v>
      </c>
    </row>
    <row r="207" spans="1:65" s="2" customFormat="1" ht="16.5" customHeight="1">
      <c r="A207" s="37"/>
      <c r="B207" s="38"/>
      <c r="C207" s="182" t="s">
        <v>609</v>
      </c>
      <c r="D207" s="182" t="s">
        <v>223</v>
      </c>
      <c r="E207" s="183" t="s">
        <v>2761</v>
      </c>
      <c r="F207" s="184" t="s">
        <v>2762</v>
      </c>
      <c r="G207" s="185" t="s">
        <v>336</v>
      </c>
      <c r="H207" s="186">
        <v>80</v>
      </c>
      <c r="I207" s="187"/>
      <c r="J207" s="188">
        <f>ROUND(I207*H207,2)</f>
        <v>0</v>
      </c>
      <c r="K207" s="184" t="s">
        <v>632</v>
      </c>
      <c r="L207" s="42"/>
      <c r="M207" s="189" t="s">
        <v>19</v>
      </c>
      <c r="N207" s="190" t="s">
        <v>43</v>
      </c>
      <c r="O207" s="67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3" t="s">
        <v>228</v>
      </c>
      <c r="AT207" s="193" t="s">
        <v>223</v>
      </c>
      <c r="AU207" s="193" t="s">
        <v>95</v>
      </c>
      <c r="AY207" s="20" t="s">
        <v>221</v>
      </c>
      <c r="BE207" s="194">
        <f>IF(N207="základní",J207,0)</f>
        <v>0</v>
      </c>
      <c r="BF207" s="194">
        <f>IF(N207="snížená",J207,0)</f>
        <v>0</v>
      </c>
      <c r="BG207" s="194">
        <f>IF(N207="zákl. přenesená",J207,0)</f>
        <v>0</v>
      </c>
      <c r="BH207" s="194">
        <f>IF(N207="sníž. přenesená",J207,0)</f>
        <v>0</v>
      </c>
      <c r="BI207" s="194">
        <f>IF(N207="nulová",J207,0)</f>
        <v>0</v>
      </c>
      <c r="BJ207" s="20" t="s">
        <v>80</v>
      </c>
      <c r="BK207" s="194">
        <f>ROUND(I207*H207,2)</f>
        <v>0</v>
      </c>
      <c r="BL207" s="20" t="s">
        <v>228</v>
      </c>
      <c r="BM207" s="193" t="s">
        <v>934</v>
      </c>
    </row>
    <row r="208" spans="1:65" s="2" customFormat="1">
      <c r="A208" s="37"/>
      <c r="B208" s="38"/>
      <c r="C208" s="39"/>
      <c r="D208" s="195" t="s">
        <v>230</v>
      </c>
      <c r="E208" s="39"/>
      <c r="F208" s="196" t="s">
        <v>2762</v>
      </c>
      <c r="G208" s="39"/>
      <c r="H208" s="39"/>
      <c r="I208" s="197"/>
      <c r="J208" s="39"/>
      <c r="K208" s="39"/>
      <c r="L208" s="42"/>
      <c r="M208" s="198"/>
      <c r="N208" s="199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230</v>
      </c>
      <c r="AU208" s="20" t="s">
        <v>95</v>
      </c>
    </row>
    <row r="209" spans="1:65" s="2" customFormat="1" ht="16.5" customHeight="1">
      <c r="A209" s="37"/>
      <c r="B209" s="38"/>
      <c r="C209" s="182" t="s">
        <v>615</v>
      </c>
      <c r="D209" s="182" t="s">
        <v>223</v>
      </c>
      <c r="E209" s="183" t="s">
        <v>2763</v>
      </c>
      <c r="F209" s="184" t="s">
        <v>2764</v>
      </c>
      <c r="G209" s="185" t="s">
        <v>305</v>
      </c>
      <c r="H209" s="186">
        <v>20</v>
      </c>
      <c r="I209" s="187"/>
      <c r="J209" s="188">
        <f>ROUND(I209*H209,2)</f>
        <v>0</v>
      </c>
      <c r="K209" s="184" t="s">
        <v>632</v>
      </c>
      <c r="L209" s="42"/>
      <c r="M209" s="189" t="s">
        <v>19</v>
      </c>
      <c r="N209" s="190" t="s">
        <v>43</v>
      </c>
      <c r="O209" s="67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3" t="s">
        <v>228</v>
      </c>
      <c r="AT209" s="193" t="s">
        <v>223</v>
      </c>
      <c r="AU209" s="193" t="s">
        <v>95</v>
      </c>
      <c r="AY209" s="20" t="s">
        <v>221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20" t="s">
        <v>80</v>
      </c>
      <c r="BK209" s="194">
        <f>ROUND(I209*H209,2)</f>
        <v>0</v>
      </c>
      <c r="BL209" s="20" t="s">
        <v>228</v>
      </c>
      <c r="BM209" s="193" t="s">
        <v>948</v>
      </c>
    </row>
    <row r="210" spans="1:65" s="2" customFormat="1">
      <c r="A210" s="37"/>
      <c r="B210" s="38"/>
      <c r="C210" s="39"/>
      <c r="D210" s="195" t="s">
        <v>230</v>
      </c>
      <c r="E210" s="39"/>
      <c r="F210" s="196" t="s">
        <v>2764</v>
      </c>
      <c r="G210" s="39"/>
      <c r="H210" s="39"/>
      <c r="I210" s="197"/>
      <c r="J210" s="39"/>
      <c r="K210" s="39"/>
      <c r="L210" s="42"/>
      <c r="M210" s="198"/>
      <c r="N210" s="199"/>
      <c r="O210" s="67"/>
      <c r="P210" s="67"/>
      <c r="Q210" s="67"/>
      <c r="R210" s="67"/>
      <c r="S210" s="67"/>
      <c r="T210" s="68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20" t="s">
        <v>230</v>
      </c>
      <c r="AU210" s="20" t="s">
        <v>95</v>
      </c>
    </row>
    <row r="211" spans="1:65" s="2" customFormat="1" ht="16.5" customHeight="1">
      <c r="A211" s="37"/>
      <c r="B211" s="38"/>
      <c r="C211" s="182" t="s">
        <v>622</v>
      </c>
      <c r="D211" s="182" t="s">
        <v>223</v>
      </c>
      <c r="E211" s="183" t="s">
        <v>2765</v>
      </c>
      <c r="F211" s="184" t="s">
        <v>2766</v>
      </c>
      <c r="G211" s="185" t="s">
        <v>336</v>
      </c>
      <c r="H211" s="186">
        <v>20</v>
      </c>
      <c r="I211" s="187"/>
      <c r="J211" s="188">
        <f>ROUND(I211*H211,2)</f>
        <v>0</v>
      </c>
      <c r="K211" s="184" t="s">
        <v>632</v>
      </c>
      <c r="L211" s="42"/>
      <c r="M211" s="189" t="s">
        <v>19</v>
      </c>
      <c r="N211" s="190" t="s">
        <v>43</v>
      </c>
      <c r="O211" s="67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3" t="s">
        <v>228</v>
      </c>
      <c r="AT211" s="193" t="s">
        <v>223</v>
      </c>
      <c r="AU211" s="193" t="s">
        <v>95</v>
      </c>
      <c r="AY211" s="20" t="s">
        <v>221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20" t="s">
        <v>80</v>
      </c>
      <c r="BK211" s="194">
        <f>ROUND(I211*H211,2)</f>
        <v>0</v>
      </c>
      <c r="BL211" s="20" t="s">
        <v>228</v>
      </c>
      <c r="BM211" s="193" t="s">
        <v>958</v>
      </c>
    </row>
    <row r="212" spans="1:65" s="2" customFormat="1">
      <c r="A212" s="37"/>
      <c r="B212" s="38"/>
      <c r="C212" s="39"/>
      <c r="D212" s="195" t="s">
        <v>230</v>
      </c>
      <c r="E212" s="39"/>
      <c r="F212" s="196" t="s">
        <v>2766</v>
      </c>
      <c r="G212" s="39"/>
      <c r="H212" s="39"/>
      <c r="I212" s="197"/>
      <c r="J212" s="39"/>
      <c r="K212" s="39"/>
      <c r="L212" s="42"/>
      <c r="M212" s="198"/>
      <c r="N212" s="199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230</v>
      </c>
      <c r="AU212" s="20" t="s">
        <v>95</v>
      </c>
    </row>
    <row r="213" spans="1:65" s="2" customFormat="1" ht="16.5" customHeight="1">
      <c r="A213" s="37"/>
      <c r="B213" s="38"/>
      <c r="C213" s="182" t="s">
        <v>629</v>
      </c>
      <c r="D213" s="182" t="s">
        <v>223</v>
      </c>
      <c r="E213" s="183" t="s">
        <v>2767</v>
      </c>
      <c r="F213" s="184" t="s">
        <v>2768</v>
      </c>
      <c r="G213" s="185" t="s">
        <v>336</v>
      </c>
      <c r="H213" s="186">
        <v>5</v>
      </c>
      <c r="I213" s="187"/>
      <c r="J213" s="188">
        <f>ROUND(I213*H213,2)</f>
        <v>0</v>
      </c>
      <c r="K213" s="184" t="s">
        <v>632</v>
      </c>
      <c r="L213" s="42"/>
      <c r="M213" s="189" t="s">
        <v>19</v>
      </c>
      <c r="N213" s="190" t="s">
        <v>43</v>
      </c>
      <c r="O213" s="67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3" t="s">
        <v>228</v>
      </c>
      <c r="AT213" s="193" t="s">
        <v>223</v>
      </c>
      <c r="AU213" s="193" t="s">
        <v>95</v>
      </c>
      <c r="AY213" s="20" t="s">
        <v>221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20" t="s">
        <v>80</v>
      </c>
      <c r="BK213" s="194">
        <f>ROUND(I213*H213,2)</f>
        <v>0</v>
      </c>
      <c r="BL213" s="20" t="s">
        <v>228</v>
      </c>
      <c r="BM213" s="193" t="s">
        <v>967</v>
      </c>
    </row>
    <row r="214" spans="1:65" s="2" customFormat="1">
      <c r="A214" s="37"/>
      <c r="B214" s="38"/>
      <c r="C214" s="39"/>
      <c r="D214" s="195" t="s">
        <v>230</v>
      </c>
      <c r="E214" s="39"/>
      <c r="F214" s="196" t="s">
        <v>2768</v>
      </c>
      <c r="G214" s="39"/>
      <c r="H214" s="39"/>
      <c r="I214" s="197"/>
      <c r="J214" s="39"/>
      <c r="K214" s="39"/>
      <c r="L214" s="42"/>
      <c r="M214" s="198"/>
      <c r="N214" s="199"/>
      <c r="O214" s="67"/>
      <c r="P214" s="67"/>
      <c r="Q214" s="67"/>
      <c r="R214" s="67"/>
      <c r="S214" s="67"/>
      <c r="T214" s="68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20" t="s">
        <v>230</v>
      </c>
      <c r="AU214" s="20" t="s">
        <v>95</v>
      </c>
    </row>
    <row r="215" spans="1:65" s="2" customFormat="1" ht="16.5" customHeight="1">
      <c r="A215" s="37"/>
      <c r="B215" s="38"/>
      <c r="C215" s="182" t="s">
        <v>635</v>
      </c>
      <c r="D215" s="182" t="s">
        <v>223</v>
      </c>
      <c r="E215" s="183" t="s">
        <v>2769</v>
      </c>
      <c r="F215" s="184" t="s">
        <v>2770</v>
      </c>
      <c r="G215" s="185" t="s">
        <v>336</v>
      </c>
      <c r="H215" s="186">
        <v>5</v>
      </c>
      <c r="I215" s="187"/>
      <c r="J215" s="188">
        <f>ROUND(I215*H215,2)</f>
        <v>0</v>
      </c>
      <c r="K215" s="184" t="s">
        <v>632</v>
      </c>
      <c r="L215" s="42"/>
      <c r="M215" s="189" t="s">
        <v>19</v>
      </c>
      <c r="N215" s="190" t="s">
        <v>43</v>
      </c>
      <c r="O215" s="67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3" t="s">
        <v>228</v>
      </c>
      <c r="AT215" s="193" t="s">
        <v>223</v>
      </c>
      <c r="AU215" s="193" t="s">
        <v>95</v>
      </c>
      <c r="AY215" s="20" t="s">
        <v>221</v>
      </c>
      <c r="BE215" s="194">
        <f>IF(N215="základní",J215,0)</f>
        <v>0</v>
      </c>
      <c r="BF215" s="194">
        <f>IF(N215="snížená",J215,0)</f>
        <v>0</v>
      </c>
      <c r="BG215" s="194">
        <f>IF(N215="zákl. přenesená",J215,0)</f>
        <v>0</v>
      </c>
      <c r="BH215" s="194">
        <f>IF(N215="sníž. přenesená",J215,0)</f>
        <v>0</v>
      </c>
      <c r="BI215" s="194">
        <f>IF(N215="nulová",J215,0)</f>
        <v>0</v>
      </c>
      <c r="BJ215" s="20" t="s">
        <v>80</v>
      </c>
      <c r="BK215" s="194">
        <f>ROUND(I215*H215,2)</f>
        <v>0</v>
      </c>
      <c r="BL215" s="20" t="s">
        <v>228</v>
      </c>
      <c r="BM215" s="193" t="s">
        <v>977</v>
      </c>
    </row>
    <row r="216" spans="1:65" s="2" customFormat="1">
      <c r="A216" s="37"/>
      <c r="B216" s="38"/>
      <c r="C216" s="39"/>
      <c r="D216" s="195" t="s">
        <v>230</v>
      </c>
      <c r="E216" s="39"/>
      <c r="F216" s="196" t="s">
        <v>2770</v>
      </c>
      <c r="G216" s="39"/>
      <c r="H216" s="39"/>
      <c r="I216" s="197"/>
      <c r="J216" s="39"/>
      <c r="K216" s="39"/>
      <c r="L216" s="42"/>
      <c r="M216" s="198"/>
      <c r="N216" s="199"/>
      <c r="O216" s="67"/>
      <c r="P216" s="67"/>
      <c r="Q216" s="67"/>
      <c r="R216" s="67"/>
      <c r="S216" s="67"/>
      <c r="T216" s="68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20" t="s">
        <v>230</v>
      </c>
      <c r="AU216" s="20" t="s">
        <v>95</v>
      </c>
    </row>
    <row r="217" spans="1:65" s="2" customFormat="1" ht="16.5" customHeight="1">
      <c r="A217" s="37"/>
      <c r="B217" s="38"/>
      <c r="C217" s="182" t="s">
        <v>640</v>
      </c>
      <c r="D217" s="182" t="s">
        <v>223</v>
      </c>
      <c r="E217" s="183" t="s">
        <v>2771</v>
      </c>
      <c r="F217" s="184" t="s">
        <v>2772</v>
      </c>
      <c r="G217" s="185" t="s">
        <v>336</v>
      </c>
      <c r="H217" s="186">
        <v>5</v>
      </c>
      <c r="I217" s="187"/>
      <c r="J217" s="188">
        <f>ROUND(I217*H217,2)</f>
        <v>0</v>
      </c>
      <c r="K217" s="184" t="s">
        <v>632</v>
      </c>
      <c r="L217" s="42"/>
      <c r="M217" s="189" t="s">
        <v>19</v>
      </c>
      <c r="N217" s="190" t="s">
        <v>43</v>
      </c>
      <c r="O217" s="67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3" t="s">
        <v>228</v>
      </c>
      <c r="AT217" s="193" t="s">
        <v>223</v>
      </c>
      <c r="AU217" s="193" t="s">
        <v>95</v>
      </c>
      <c r="AY217" s="20" t="s">
        <v>221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20" t="s">
        <v>80</v>
      </c>
      <c r="BK217" s="194">
        <f>ROUND(I217*H217,2)</f>
        <v>0</v>
      </c>
      <c r="BL217" s="20" t="s">
        <v>228</v>
      </c>
      <c r="BM217" s="193" t="s">
        <v>988</v>
      </c>
    </row>
    <row r="218" spans="1:65" s="2" customFormat="1">
      <c r="A218" s="37"/>
      <c r="B218" s="38"/>
      <c r="C218" s="39"/>
      <c r="D218" s="195" t="s">
        <v>230</v>
      </c>
      <c r="E218" s="39"/>
      <c r="F218" s="196" t="s">
        <v>2772</v>
      </c>
      <c r="G218" s="39"/>
      <c r="H218" s="39"/>
      <c r="I218" s="197"/>
      <c r="J218" s="39"/>
      <c r="K218" s="39"/>
      <c r="L218" s="42"/>
      <c r="M218" s="198"/>
      <c r="N218" s="199"/>
      <c r="O218" s="67"/>
      <c r="P218" s="67"/>
      <c r="Q218" s="67"/>
      <c r="R218" s="67"/>
      <c r="S218" s="67"/>
      <c r="T218" s="68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20" t="s">
        <v>230</v>
      </c>
      <c r="AU218" s="20" t="s">
        <v>95</v>
      </c>
    </row>
    <row r="219" spans="1:65" s="2" customFormat="1" ht="16.5" customHeight="1">
      <c r="A219" s="37"/>
      <c r="B219" s="38"/>
      <c r="C219" s="182" t="s">
        <v>646</v>
      </c>
      <c r="D219" s="182" t="s">
        <v>223</v>
      </c>
      <c r="E219" s="183" t="s">
        <v>2773</v>
      </c>
      <c r="F219" s="184" t="s">
        <v>2774</v>
      </c>
      <c r="G219" s="185" t="s">
        <v>305</v>
      </c>
      <c r="H219" s="186">
        <v>20</v>
      </c>
      <c r="I219" s="187"/>
      <c r="J219" s="188">
        <f>ROUND(I219*H219,2)</f>
        <v>0</v>
      </c>
      <c r="K219" s="184" t="s">
        <v>632</v>
      </c>
      <c r="L219" s="42"/>
      <c r="M219" s="189" t="s">
        <v>19</v>
      </c>
      <c r="N219" s="190" t="s">
        <v>43</v>
      </c>
      <c r="O219" s="67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3" t="s">
        <v>228</v>
      </c>
      <c r="AT219" s="193" t="s">
        <v>223</v>
      </c>
      <c r="AU219" s="193" t="s">
        <v>95</v>
      </c>
      <c r="AY219" s="20" t="s">
        <v>221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20" t="s">
        <v>80</v>
      </c>
      <c r="BK219" s="194">
        <f>ROUND(I219*H219,2)</f>
        <v>0</v>
      </c>
      <c r="BL219" s="20" t="s">
        <v>228</v>
      </c>
      <c r="BM219" s="193" t="s">
        <v>1002</v>
      </c>
    </row>
    <row r="220" spans="1:65" s="2" customFormat="1">
      <c r="A220" s="37"/>
      <c r="B220" s="38"/>
      <c r="C220" s="39"/>
      <c r="D220" s="195" t="s">
        <v>230</v>
      </c>
      <c r="E220" s="39"/>
      <c r="F220" s="196" t="s">
        <v>2774</v>
      </c>
      <c r="G220" s="39"/>
      <c r="H220" s="39"/>
      <c r="I220" s="197"/>
      <c r="J220" s="39"/>
      <c r="K220" s="39"/>
      <c r="L220" s="42"/>
      <c r="M220" s="198"/>
      <c r="N220" s="199"/>
      <c r="O220" s="67"/>
      <c r="P220" s="67"/>
      <c r="Q220" s="67"/>
      <c r="R220" s="67"/>
      <c r="S220" s="67"/>
      <c r="T220" s="68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20" t="s">
        <v>230</v>
      </c>
      <c r="AU220" s="20" t="s">
        <v>95</v>
      </c>
    </row>
    <row r="221" spans="1:65" s="2" customFormat="1" ht="16.5" customHeight="1">
      <c r="A221" s="37"/>
      <c r="B221" s="38"/>
      <c r="C221" s="182" t="s">
        <v>655</v>
      </c>
      <c r="D221" s="182" t="s">
        <v>223</v>
      </c>
      <c r="E221" s="183" t="s">
        <v>2775</v>
      </c>
      <c r="F221" s="184" t="s">
        <v>2776</v>
      </c>
      <c r="G221" s="185" t="s">
        <v>336</v>
      </c>
      <c r="H221" s="186">
        <v>5</v>
      </c>
      <c r="I221" s="187"/>
      <c r="J221" s="188">
        <f>ROUND(I221*H221,2)</f>
        <v>0</v>
      </c>
      <c r="K221" s="184" t="s">
        <v>632</v>
      </c>
      <c r="L221" s="42"/>
      <c r="M221" s="189" t="s">
        <v>19</v>
      </c>
      <c r="N221" s="190" t="s">
        <v>43</v>
      </c>
      <c r="O221" s="67"/>
      <c r="P221" s="191">
        <f>O221*H221</f>
        <v>0</v>
      </c>
      <c r="Q221" s="191">
        <v>0</v>
      </c>
      <c r="R221" s="191">
        <f>Q221*H221</f>
        <v>0</v>
      </c>
      <c r="S221" s="191">
        <v>0</v>
      </c>
      <c r="T221" s="192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3" t="s">
        <v>228</v>
      </c>
      <c r="AT221" s="193" t="s">
        <v>223</v>
      </c>
      <c r="AU221" s="193" t="s">
        <v>95</v>
      </c>
      <c r="AY221" s="20" t="s">
        <v>221</v>
      </c>
      <c r="BE221" s="194">
        <f>IF(N221="základní",J221,0)</f>
        <v>0</v>
      </c>
      <c r="BF221" s="194">
        <f>IF(N221="snížená",J221,0)</f>
        <v>0</v>
      </c>
      <c r="BG221" s="194">
        <f>IF(N221="zákl. přenesená",J221,0)</f>
        <v>0</v>
      </c>
      <c r="BH221" s="194">
        <f>IF(N221="sníž. přenesená",J221,0)</f>
        <v>0</v>
      </c>
      <c r="BI221" s="194">
        <f>IF(N221="nulová",J221,0)</f>
        <v>0</v>
      </c>
      <c r="BJ221" s="20" t="s">
        <v>80</v>
      </c>
      <c r="BK221" s="194">
        <f>ROUND(I221*H221,2)</f>
        <v>0</v>
      </c>
      <c r="BL221" s="20" t="s">
        <v>228</v>
      </c>
      <c r="BM221" s="193" t="s">
        <v>1015</v>
      </c>
    </row>
    <row r="222" spans="1:65" s="2" customFormat="1">
      <c r="A222" s="37"/>
      <c r="B222" s="38"/>
      <c r="C222" s="39"/>
      <c r="D222" s="195" t="s">
        <v>230</v>
      </c>
      <c r="E222" s="39"/>
      <c r="F222" s="196" t="s">
        <v>2776</v>
      </c>
      <c r="G222" s="39"/>
      <c r="H222" s="39"/>
      <c r="I222" s="197"/>
      <c r="J222" s="39"/>
      <c r="K222" s="39"/>
      <c r="L222" s="42"/>
      <c r="M222" s="198"/>
      <c r="N222" s="199"/>
      <c r="O222" s="67"/>
      <c r="P222" s="67"/>
      <c r="Q222" s="67"/>
      <c r="R222" s="67"/>
      <c r="S222" s="67"/>
      <c r="T222" s="68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20" t="s">
        <v>230</v>
      </c>
      <c r="AU222" s="20" t="s">
        <v>95</v>
      </c>
    </row>
    <row r="223" spans="1:65" s="2" customFormat="1" ht="16.5" customHeight="1">
      <c r="A223" s="37"/>
      <c r="B223" s="38"/>
      <c r="C223" s="182" t="s">
        <v>662</v>
      </c>
      <c r="D223" s="182" t="s">
        <v>223</v>
      </c>
      <c r="E223" s="183" t="s">
        <v>2777</v>
      </c>
      <c r="F223" s="184" t="s">
        <v>2778</v>
      </c>
      <c r="G223" s="185" t="s">
        <v>336</v>
      </c>
      <c r="H223" s="186">
        <v>1</v>
      </c>
      <c r="I223" s="187"/>
      <c r="J223" s="188">
        <f>ROUND(I223*H223,2)</f>
        <v>0</v>
      </c>
      <c r="K223" s="184" t="s">
        <v>632</v>
      </c>
      <c r="L223" s="42"/>
      <c r="M223" s="189" t="s">
        <v>19</v>
      </c>
      <c r="N223" s="190" t="s">
        <v>43</v>
      </c>
      <c r="O223" s="67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3" t="s">
        <v>228</v>
      </c>
      <c r="AT223" s="193" t="s">
        <v>223</v>
      </c>
      <c r="AU223" s="193" t="s">
        <v>95</v>
      </c>
      <c r="AY223" s="20" t="s">
        <v>221</v>
      </c>
      <c r="BE223" s="194">
        <f>IF(N223="základní",J223,0)</f>
        <v>0</v>
      </c>
      <c r="BF223" s="194">
        <f>IF(N223="snížená",J223,0)</f>
        <v>0</v>
      </c>
      <c r="BG223" s="194">
        <f>IF(N223="zákl. přenesená",J223,0)</f>
        <v>0</v>
      </c>
      <c r="BH223" s="194">
        <f>IF(N223="sníž. přenesená",J223,0)</f>
        <v>0</v>
      </c>
      <c r="BI223" s="194">
        <f>IF(N223="nulová",J223,0)</f>
        <v>0</v>
      </c>
      <c r="BJ223" s="20" t="s">
        <v>80</v>
      </c>
      <c r="BK223" s="194">
        <f>ROUND(I223*H223,2)</f>
        <v>0</v>
      </c>
      <c r="BL223" s="20" t="s">
        <v>228</v>
      </c>
      <c r="BM223" s="193" t="s">
        <v>165</v>
      </c>
    </row>
    <row r="224" spans="1:65" s="2" customFormat="1">
      <c r="A224" s="37"/>
      <c r="B224" s="38"/>
      <c r="C224" s="39"/>
      <c r="D224" s="195" t="s">
        <v>230</v>
      </c>
      <c r="E224" s="39"/>
      <c r="F224" s="196" t="s">
        <v>2778</v>
      </c>
      <c r="G224" s="39"/>
      <c r="H224" s="39"/>
      <c r="I224" s="197"/>
      <c r="J224" s="39"/>
      <c r="K224" s="39"/>
      <c r="L224" s="42"/>
      <c r="M224" s="198"/>
      <c r="N224" s="199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230</v>
      </c>
      <c r="AU224" s="20" t="s">
        <v>95</v>
      </c>
    </row>
    <row r="225" spans="1:65" s="2" customFormat="1" ht="16.5" customHeight="1">
      <c r="A225" s="37"/>
      <c r="B225" s="38"/>
      <c r="C225" s="182" t="s">
        <v>404</v>
      </c>
      <c r="D225" s="182" t="s">
        <v>223</v>
      </c>
      <c r="E225" s="183" t="s">
        <v>2779</v>
      </c>
      <c r="F225" s="184" t="s">
        <v>2780</v>
      </c>
      <c r="G225" s="185" t="s">
        <v>336</v>
      </c>
      <c r="H225" s="186">
        <v>8</v>
      </c>
      <c r="I225" s="187"/>
      <c r="J225" s="188">
        <f>ROUND(I225*H225,2)</f>
        <v>0</v>
      </c>
      <c r="K225" s="184" t="s">
        <v>632</v>
      </c>
      <c r="L225" s="42"/>
      <c r="M225" s="189" t="s">
        <v>19</v>
      </c>
      <c r="N225" s="190" t="s">
        <v>43</v>
      </c>
      <c r="O225" s="67"/>
      <c r="P225" s="191">
        <f>O225*H225</f>
        <v>0</v>
      </c>
      <c r="Q225" s="191">
        <v>0</v>
      </c>
      <c r="R225" s="191">
        <f>Q225*H225</f>
        <v>0</v>
      </c>
      <c r="S225" s="191">
        <v>0</v>
      </c>
      <c r="T225" s="192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3" t="s">
        <v>228</v>
      </c>
      <c r="AT225" s="193" t="s">
        <v>223</v>
      </c>
      <c r="AU225" s="193" t="s">
        <v>95</v>
      </c>
      <c r="AY225" s="20" t="s">
        <v>221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20" t="s">
        <v>80</v>
      </c>
      <c r="BK225" s="194">
        <f>ROUND(I225*H225,2)</f>
        <v>0</v>
      </c>
      <c r="BL225" s="20" t="s">
        <v>228</v>
      </c>
      <c r="BM225" s="193" t="s">
        <v>1039</v>
      </c>
    </row>
    <row r="226" spans="1:65" s="2" customFormat="1">
      <c r="A226" s="37"/>
      <c r="B226" s="38"/>
      <c r="C226" s="39"/>
      <c r="D226" s="195" t="s">
        <v>230</v>
      </c>
      <c r="E226" s="39"/>
      <c r="F226" s="196" t="s">
        <v>2780</v>
      </c>
      <c r="G226" s="39"/>
      <c r="H226" s="39"/>
      <c r="I226" s="197"/>
      <c r="J226" s="39"/>
      <c r="K226" s="39"/>
      <c r="L226" s="42"/>
      <c r="M226" s="198"/>
      <c r="N226" s="199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230</v>
      </c>
      <c r="AU226" s="20" t="s">
        <v>95</v>
      </c>
    </row>
    <row r="227" spans="1:65" s="2" customFormat="1" ht="16.5" customHeight="1">
      <c r="A227" s="37"/>
      <c r="B227" s="38"/>
      <c r="C227" s="182" t="s">
        <v>452</v>
      </c>
      <c r="D227" s="182" t="s">
        <v>223</v>
      </c>
      <c r="E227" s="183" t="s">
        <v>2781</v>
      </c>
      <c r="F227" s="184" t="s">
        <v>2782</v>
      </c>
      <c r="G227" s="185" t="s">
        <v>305</v>
      </c>
      <c r="H227" s="186">
        <v>130</v>
      </c>
      <c r="I227" s="187"/>
      <c r="J227" s="188">
        <f>ROUND(I227*H227,2)</f>
        <v>0</v>
      </c>
      <c r="K227" s="184" t="s">
        <v>632</v>
      </c>
      <c r="L227" s="42"/>
      <c r="M227" s="189" t="s">
        <v>19</v>
      </c>
      <c r="N227" s="190" t="s">
        <v>43</v>
      </c>
      <c r="O227" s="67"/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3" t="s">
        <v>228</v>
      </c>
      <c r="AT227" s="193" t="s">
        <v>223</v>
      </c>
      <c r="AU227" s="193" t="s">
        <v>95</v>
      </c>
      <c r="AY227" s="20" t="s">
        <v>221</v>
      </c>
      <c r="BE227" s="194">
        <f>IF(N227="základní",J227,0)</f>
        <v>0</v>
      </c>
      <c r="BF227" s="194">
        <f>IF(N227="snížená",J227,0)</f>
        <v>0</v>
      </c>
      <c r="BG227" s="194">
        <f>IF(N227="zákl. přenesená",J227,0)</f>
        <v>0</v>
      </c>
      <c r="BH227" s="194">
        <f>IF(N227="sníž. přenesená",J227,0)</f>
        <v>0</v>
      </c>
      <c r="BI227" s="194">
        <f>IF(N227="nulová",J227,0)</f>
        <v>0</v>
      </c>
      <c r="BJ227" s="20" t="s">
        <v>80</v>
      </c>
      <c r="BK227" s="194">
        <f>ROUND(I227*H227,2)</f>
        <v>0</v>
      </c>
      <c r="BL227" s="20" t="s">
        <v>228</v>
      </c>
      <c r="BM227" s="193" t="s">
        <v>1051</v>
      </c>
    </row>
    <row r="228" spans="1:65" s="2" customFormat="1">
      <c r="A228" s="37"/>
      <c r="B228" s="38"/>
      <c r="C228" s="39"/>
      <c r="D228" s="195" t="s">
        <v>230</v>
      </c>
      <c r="E228" s="39"/>
      <c r="F228" s="196" t="s">
        <v>2782</v>
      </c>
      <c r="G228" s="39"/>
      <c r="H228" s="39"/>
      <c r="I228" s="197"/>
      <c r="J228" s="39"/>
      <c r="K228" s="39"/>
      <c r="L228" s="42"/>
      <c r="M228" s="198"/>
      <c r="N228" s="199"/>
      <c r="O228" s="67"/>
      <c r="P228" s="67"/>
      <c r="Q228" s="67"/>
      <c r="R228" s="67"/>
      <c r="S228" s="67"/>
      <c r="T228" s="68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20" t="s">
        <v>230</v>
      </c>
      <c r="AU228" s="20" t="s">
        <v>95</v>
      </c>
    </row>
    <row r="229" spans="1:65" s="2" customFormat="1" ht="16.5" customHeight="1">
      <c r="A229" s="37"/>
      <c r="B229" s="38"/>
      <c r="C229" s="182" t="s">
        <v>592</v>
      </c>
      <c r="D229" s="182" t="s">
        <v>223</v>
      </c>
      <c r="E229" s="183" t="s">
        <v>2783</v>
      </c>
      <c r="F229" s="184" t="s">
        <v>2784</v>
      </c>
      <c r="G229" s="185" t="s">
        <v>336</v>
      </c>
      <c r="H229" s="186">
        <v>1</v>
      </c>
      <c r="I229" s="187"/>
      <c r="J229" s="188">
        <f>ROUND(I229*H229,2)</f>
        <v>0</v>
      </c>
      <c r="K229" s="184" t="s">
        <v>632</v>
      </c>
      <c r="L229" s="42"/>
      <c r="M229" s="189" t="s">
        <v>19</v>
      </c>
      <c r="N229" s="190" t="s">
        <v>43</v>
      </c>
      <c r="O229" s="67"/>
      <c r="P229" s="191">
        <f>O229*H229</f>
        <v>0</v>
      </c>
      <c r="Q229" s="191">
        <v>0</v>
      </c>
      <c r="R229" s="191">
        <f>Q229*H229</f>
        <v>0</v>
      </c>
      <c r="S229" s="191">
        <v>0</v>
      </c>
      <c r="T229" s="192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3" t="s">
        <v>228</v>
      </c>
      <c r="AT229" s="193" t="s">
        <v>223</v>
      </c>
      <c r="AU229" s="193" t="s">
        <v>95</v>
      </c>
      <c r="AY229" s="20" t="s">
        <v>221</v>
      </c>
      <c r="BE229" s="194">
        <f>IF(N229="základní",J229,0)</f>
        <v>0</v>
      </c>
      <c r="BF229" s="194">
        <f>IF(N229="snížená",J229,0)</f>
        <v>0</v>
      </c>
      <c r="BG229" s="194">
        <f>IF(N229="zákl. přenesená",J229,0)</f>
        <v>0</v>
      </c>
      <c r="BH229" s="194">
        <f>IF(N229="sníž. přenesená",J229,0)</f>
        <v>0</v>
      </c>
      <c r="BI229" s="194">
        <f>IF(N229="nulová",J229,0)</f>
        <v>0</v>
      </c>
      <c r="BJ229" s="20" t="s">
        <v>80</v>
      </c>
      <c r="BK229" s="194">
        <f>ROUND(I229*H229,2)</f>
        <v>0</v>
      </c>
      <c r="BL229" s="20" t="s">
        <v>228</v>
      </c>
      <c r="BM229" s="193" t="s">
        <v>1063</v>
      </c>
    </row>
    <row r="230" spans="1:65" s="2" customFormat="1">
      <c r="A230" s="37"/>
      <c r="B230" s="38"/>
      <c r="C230" s="39"/>
      <c r="D230" s="195" t="s">
        <v>230</v>
      </c>
      <c r="E230" s="39"/>
      <c r="F230" s="196" t="s">
        <v>2784</v>
      </c>
      <c r="G230" s="39"/>
      <c r="H230" s="39"/>
      <c r="I230" s="197"/>
      <c r="J230" s="39"/>
      <c r="K230" s="39"/>
      <c r="L230" s="42"/>
      <c r="M230" s="198"/>
      <c r="N230" s="199"/>
      <c r="O230" s="67"/>
      <c r="P230" s="67"/>
      <c r="Q230" s="67"/>
      <c r="R230" s="67"/>
      <c r="S230" s="67"/>
      <c r="T230" s="68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20" t="s">
        <v>230</v>
      </c>
      <c r="AU230" s="20" t="s">
        <v>95</v>
      </c>
    </row>
    <row r="231" spans="1:65" s="12" customFormat="1" ht="20.85" customHeight="1">
      <c r="B231" s="166"/>
      <c r="C231" s="167"/>
      <c r="D231" s="168" t="s">
        <v>71</v>
      </c>
      <c r="E231" s="180" t="s">
        <v>2785</v>
      </c>
      <c r="F231" s="180" t="s">
        <v>2786</v>
      </c>
      <c r="G231" s="167"/>
      <c r="H231" s="167"/>
      <c r="I231" s="170"/>
      <c r="J231" s="181">
        <f>BK231</f>
        <v>0</v>
      </c>
      <c r="K231" s="167"/>
      <c r="L231" s="172"/>
      <c r="M231" s="173"/>
      <c r="N231" s="174"/>
      <c r="O231" s="174"/>
      <c r="P231" s="175">
        <f>SUM(P232:P239)</f>
        <v>0</v>
      </c>
      <c r="Q231" s="174"/>
      <c r="R231" s="175">
        <f>SUM(R232:R239)</f>
        <v>0</v>
      </c>
      <c r="S231" s="174"/>
      <c r="T231" s="176">
        <f>SUM(T232:T239)</f>
        <v>0</v>
      </c>
      <c r="AR231" s="177" t="s">
        <v>80</v>
      </c>
      <c r="AT231" s="178" t="s">
        <v>71</v>
      </c>
      <c r="AU231" s="178" t="s">
        <v>82</v>
      </c>
      <c r="AY231" s="177" t="s">
        <v>221</v>
      </c>
      <c r="BK231" s="179">
        <f>SUM(BK232:BK239)</f>
        <v>0</v>
      </c>
    </row>
    <row r="232" spans="1:65" s="2" customFormat="1" ht="21.75" customHeight="1">
      <c r="A232" s="37"/>
      <c r="B232" s="38"/>
      <c r="C232" s="182" t="s">
        <v>684</v>
      </c>
      <c r="D232" s="182" t="s">
        <v>223</v>
      </c>
      <c r="E232" s="183" t="s">
        <v>2787</v>
      </c>
      <c r="F232" s="184" t="s">
        <v>2788</v>
      </c>
      <c r="G232" s="185" t="s">
        <v>336</v>
      </c>
      <c r="H232" s="186">
        <v>1</v>
      </c>
      <c r="I232" s="187"/>
      <c r="J232" s="188">
        <f>ROUND(I232*H232,2)</f>
        <v>0</v>
      </c>
      <c r="K232" s="184" t="s">
        <v>632</v>
      </c>
      <c r="L232" s="42"/>
      <c r="M232" s="189" t="s">
        <v>19</v>
      </c>
      <c r="N232" s="190" t="s">
        <v>43</v>
      </c>
      <c r="O232" s="67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3" t="s">
        <v>228</v>
      </c>
      <c r="AT232" s="193" t="s">
        <v>223</v>
      </c>
      <c r="AU232" s="193" t="s">
        <v>95</v>
      </c>
      <c r="AY232" s="20" t="s">
        <v>221</v>
      </c>
      <c r="BE232" s="194">
        <f>IF(N232="základní",J232,0)</f>
        <v>0</v>
      </c>
      <c r="BF232" s="194">
        <f>IF(N232="snížená",J232,0)</f>
        <v>0</v>
      </c>
      <c r="BG232" s="194">
        <f>IF(N232="zákl. přenesená",J232,0)</f>
        <v>0</v>
      </c>
      <c r="BH232" s="194">
        <f>IF(N232="sníž. přenesená",J232,0)</f>
        <v>0</v>
      </c>
      <c r="BI232" s="194">
        <f>IF(N232="nulová",J232,0)</f>
        <v>0</v>
      </c>
      <c r="BJ232" s="20" t="s">
        <v>80</v>
      </c>
      <c r="BK232" s="194">
        <f>ROUND(I232*H232,2)</f>
        <v>0</v>
      </c>
      <c r="BL232" s="20" t="s">
        <v>228</v>
      </c>
      <c r="BM232" s="193" t="s">
        <v>1073</v>
      </c>
    </row>
    <row r="233" spans="1:65" s="2" customFormat="1">
      <c r="A233" s="37"/>
      <c r="B233" s="38"/>
      <c r="C233" s="39"/>
      <c r="D233" s="195" t="s">
        <v>230</v>
      </c>
      <c r="E233" s="39"/>
      <c r="F233" s="196" t="s">
        <v>2788</v>
      </c>
      <c r="G233" s="39"/>
      <c r="H233" s="39"/>
      <c r="I233" s="197"/>
      <c r="J233" s="39"/>
      <c r="K233" s="39"/>
      <c r="L233" s="42"/>
      <c r="M233" s="198"/>
      <c r="N233" s="199"/>
      <c r="O233" s="67"/>
      <c r="P233" s="67"/>
      <c r="Q233" s="67"/>
      <c r="R233" s="67"/>
      <c r="S233" s="67"/>
      <c r="T233" s="68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20" t="s">
        <v>230</v>
      </c>
      <c r="AU233" s="20" t="s">
        <v>95</v>
      </c>
    </row>
    <row r="234" spans="1:65" s="2" customFormat="1" ht="16.5" customHeight="1">
      <c r="A234" s="37"/>
      <c r="B234" s="38"/>
      <c r="C234" s="182" t="s">
        <v>690</v>
      </c>
      <c r="D234" s="182" t="s">
        <v>223</v>
      </c>
      <c r="E234" s="183" t="s">
        <v>2789</v>
      </c>
      <c r="F234" s="184" t="s">
        <v>2790</v>
      </c>
      <c r="G234" s="185" t="s">
        <v>336</v>
      </c>
      <c r="H234" s="186">
        <v>60</v>
      </c>
      <c r="I234" s="187"/>
      <c r="J234" s="188">
        <f>ROUND(I234*H234,2)</f>
        <v>0</v>
      </c>
      <c r="K234" s="184" t="s">
        <v>632</v>
      </c>
      <c r="L234" s="42"/>
      <c r="M234" s="189" t="s">
        <v>19</v>
      </c>
      <c r="N234" s="190" t="s">
        <v>43</v>
      </c>
      <c r="O234" s="67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3" t="s">
        <v>228</v>
      </c>
      <c r="AT234" s="193" t="s">
        <v>223</v>
      </c>
      <c r="AU234" s="193" t="s">
        <v>95</v>
      </c>
      <c r="AY234" s="20" t="s">
        <v>221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20" t="s">
        <v>80</v>
      </c>
      <c r="BK234" s="194">
        <f>ROUND(I234*H234,2)</f>
        <v>0</v>
      </c>
      <c r="BL234" s="20" t="s">
        <v>228</v>
      </c>
      <c r="BM234" s="193" t="s">
        <v>1085</v>
      </c>
    </row>
    <row r="235" spans="1:65" s="2" customFormat="1">
      <c r="A235" s="37"/>
      <c r="B235" s="38"/>
      <c r="C235" s="39"/>
      <c r="D235" s="195" t="s">
        <v>230</v>
      </c>
      <c r="E235" s="39"/>
      <c r="F235" s="196" t="s">
        <v>2790</v>
      </c>
      <c r="G235" s="39"/>
      <c r="H235" s="39"/>
      <c r="I235" s="197"/>
      <c r="J235" s="39"/>
      <c r="K235" s="39"/>
      <c r="L235" s="42"/>
      <c r="M235" s="198"/>
      <c r="N235" s="199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20" t="s">
        <v>230</v>
      </c>
      <c r="AU235" s="20" t="s">
        <v>95</v>
      </c>
    </row>
    <row r="236" spans="1:65" s="2" customFormat="1" ht="16.5" customHeight="1">
      <c r="A236" s="37"/>
      <c r="B236" s="38"/>
      <c r="C236" s="182" t="s">
        <v>697</v>
      </c>
      <c r="D236" s="182" t="s">
        <v>223</v>
      </c>
      <c r="E236" s="183" t="s">
        <v>2791</v>
      </c>
      <c r="F236" s="184" t="s">
        <v>2792</v>
      </c>
      <c r="G236" s="185" t="s">
        <v>336</v>
      </c>
      <c r="H236" s="186">
        <v>50</v>
      </c>
      <c r="I236" s="187"/>
      <c r="J236" s="188">
        <f>ROUND(I236*H236,2)</f>
        <v>0</v>
      </c>
      <c r="K236" s="184" t="s">
        <v>632</v>
      </c>
      <c r="L236" s="42"/>
      <c r="M236" s="189" t="s">
        <v>19</v>
      </c>
      <c r="N236" s="190" t="s">
        <v>43</v>
      </c>
      <c r="O236" s="67"/>
      <c r="P236" s="191">
        <f>O236*H236</f>
        <v>0</v>
      </c>
      <c r="Q236" s="191">
        <v>0</v>
      </c>
      <c r="R236" s="191">
        <f>Q236*H236</f>
        <v>0</v>
      </c>
      <c r="S236" s="191">
        <v>0</v>
      </c>
      <c r="T236" s="192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3" t="s">
        <v>228</v>
      </c>
      <c r="AT236" s="193" t="s">
        <v>223</v>
      </c>
      <c r="AU236" s="193" t="s">
        <v>95</v>
      </c>
      <c r="AY236" s="20" t="s">
        <v>221</v>
      </c>
      <c r="BE236" s="194">
        <f>IF(N236="základní",J236,0)</f>
        <v>0</v>
      </c>
      <c r="BF236" s="194">
        <f>IF(N236="snížená",J236,0)</f>
        <v>0</v>
      </c>
      <c r="BG236" s="194">
        <f>IF(N236="zákl. přenesená",J236,0)</f>
        <v>0</v>
      </c>
      <c r="BH236" s="194">
        <f>IF(N236="sníž. přenesená",J236,0)</f>
        <v>0</v>
      </c>
      <c r="BI236" s="194">
        <f>IF(N236="nulová",J236,0)</f>
        <v>0</v>
      </c>
      <c r="BJ236" s="20" t="s">
        <v>80</v>
      </c>
      <c r="BK236" s="194">
        <f>ROUND(I236*H236,2)</f>
        <v>0</v>
      </c>
      <c r="BL236" s="20" t="s">
        <v>228</v>
      </c>
      <c r="BM236" s="193" t="s">
        <v>1099</v>
      </c>
    </row>
    <row r="237" spans="1:65" s="2" customFormat="1">
      <c r="A237" s="37"/>
      <c r="B237" s="38"/>
      <c r="C237" s="39"/>
      <c r="D237" s="195" t="s">
        <v>230</v>
      </c>
      <c r="E237" s="39"/>
      <c r="F237" s="196" t="s">
        <v>2792</v>
      </c>
      <c r="G237" s="39"/>
      <c r="H237" s="39"/>
      <c r="I237" s="197"/>
      <c r="J237" s="39"/>
      <c r="K237" s="39"/>
      <c r="L237" s="42"/>
      <c r="M237" s="198"/>
      <c r="N237" s="199"/>
      <c r="O237" s="67"/>
      <c r="P237" s="67"/>
      <c r="Q237" s="67"/>
      <c r="R237" s="67"/>
      <c r="S237" s="67"/>
      <c r="T237" s="68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20" t="s">
        <v>230</v>
      </c>
      <c r="AU237" s="20" t="s">
        <v>95</v>
      </c>
    </row>
    <row r="238" spans="1:65" s="2" customFormat="1" ht="16.5" customHeight="1">
      <c r="A238" s="37"/>
      <c r="B238" s="38"/>
      <c r="C238" s="182" t="s">
        <v>703</v>
      </c>
      <c r="D238" s="182" t="s">
        <v>223</v>
      </c>
      <c r="E238" s="183" t="s">
        <v>2793</v>
      </c>
      <c r="F238" s="184" t="s">
        <v>2794</v>
      </c>
      <c r="G238" s="185" t="s">
        <v>336</v>
      </c>
      <c r="H238" s="186">
        <v>1</v>
      </c>
      <c r="I238" s="187"/>
      <c r="J238" s="188">
        <f>ROUND(I238*H238,2)</f>
        <v>0</v>
      </c>
      <c r="K238" s="184" t="s">
        <v>632</v>
      </c>
      <c r="L238" s="42"/>
      <c r="M238" s="189" t="s">
        <v>19</v>
      </c>
      <c r="N238" s="190" t="s">
        <v>43</v>
      </c>
      <c r="O238" s="67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3" t="s">
        <v>228</v>
      </c>
      <c r="AT238" s="193" t="s">
        <v>223</v>
      </c>
      <c r="AU238" s="193" t="s">
        <v>95</v>
      </c>
      <c r="AY238" s="20" t="s">
        <v>221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20" t="s">
        <v>80</v>
      </c>
      <c r="BK238" s="194">
        <f>ROUND(I238*H238,2)</f>
        <v>0</v>
      </c>
      <c r="BL238" s="20" t="s">
        <v>228</v>
      </c>
      <c r="BM238" s="193" t="s">
        <v>1111</v>
      </c>
    </row>
    <row r="239" spans="1:65" s="2" customFormat="1">
      <c r="A239" s="37"/>
      <c r="B239" s="38"/>
      <c r="C239" s="39"/>
      <c r="D239" s="195" t="s">
        <v>230</v>
      </c>
      <c r="E239" s="39"/>
      <c r="F239" s="196" t="s">
        <v>2794</v>
      </c>
      <c r="G239" s="39"/>
      <c r="H239" s="39"/>
      <c r="I239" s="197"/>
      <c r="J239" s="39"/>
      <c r="K239" s="39"/>
      <c r="L239" s="42"/>
      <c r="M239" s="259"/>
      <c r="N239" s="260"/>
      <c r="O239" s="261"/>
      <c r="P239" s="261"/>
      <c r="Q239" s="261"/>
      <c r="R239" s="261"/>
      <c r="S239" s="261"/>
      <c r="T239" s="262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230</v>
      </c>
      <c r="AU239" s="20" t="s">
        <v>95</v>
      </c>
    </row>
    <row r="240" spans="1:65" s="2" customFormat="1" ht="6.95" customHeight="1">
      <c r="A240" s="37"/>
      <c r="B240" s="50"/>
      <c r="C240" s="51"/>
      <c r="D240" s="51"/>
      <c r="E240" s="51"/>
      <c r="F240" s="51"/>
      <c r="G240" s="51"/>
      <c r="H240" s="51"/>
      <c r="I240" s="51"/>
      <c r="J240" s="51"/>
      <c r="K240" s="51"/>
      <c r="L240" s="42"/>
      <c r="M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</row>
  </sheetData>
  <sheetProtection algorithmName="SHA-512" hashValue="wQQ3z4eJS7NqmTSqUHjxFkIYdjkltRySy6cvfkn257VR8ELf1LdsSr0YupPdytqWu/xYh930eEHIZy0pe6u8qw==" saltValue="y2Yabj9TLd0rKMFG+kYGSafoBYS+gEJLUtET4e800gPiLRI64o90mtDZ4O1y49brwA4auIeXOudjU+gpjO7tOg==" spinCount="100000" sheet="1" objects="1" scenarios="1" formatColumns="0" formatRows="0" autoFilter="0"/>
  <autoFilter ref="C94:K239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20" t="s">
        <v>112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135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21" t="str">
        <f>'Rekapitulace stavby'!K6</f>
        <v>DĚTSKÁ SKUPINA TURNOV</v>
      </c>
      <c r="F7" s="422"/>
      <c r="G7" s="422"/>
      <c r="H7" s="422"/>
      <c r="L7" s="23"/>
    </row>
    <row r="8" spans="1:46" ht="12.75">
      <c r="B8" s="23"/>
      <c r="D8" s="116" t="s">
        <v>144</v>
      </c>
      <c r="L8" s="23"/>
    </row>
    <row r="9" spans="1:46" s="1" customFormat="1" ht="16.5" customHeight="1">
      <c r="B9" s="23"/>
      <c r="E9" s="421" t="s">
        <v>2119</v>
      </c>
      <c r="F9" s="402"/>
      <c r="G9" s="402"/>
      <c r="H9" s="402"/>
      <c r="L9" s="23"/>
    </row>
    <row r="10" spans="1:46" s="1" customFormat="1" ht="12" customHeight="1">
      <c r="B10" s="23"/>
      <c r="D10" s="116" t="s">
        <v>2120</v>
      </c>
      <c r="L10" s="23"/>
    </row>
    <row r="11" spans="1:46" s="2" customFormat="1" ht="16.5" customHeight="1">
      <c r="A11" s="37"/>
      <c r="B11" s="42"/>
      <c r="C11" s="37"/>
      <c r="D11" s="37"/>
      <c r="E11" s="429" t="s">
        <v>2637</v>
      </c>
      <c r="F11" s="424"/>
      <c r="G11" s="424"/>
      <c r="H11" s="424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6" t="s">
        <v>2122</v>
      </c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42"/>
      <c r="C13" s="37"/>
      <c r="D13" s="37"/>
      <c r="E13" s="423" t="s">
        <v>2795</v>
      </c>
      <c r="F13" s="424"/>
      <c r="G13" s="424"/>
      <c r="H13" s="424"/>
      <c r="I13" s="37"/>
      <c r="J13" s="37"/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>
      <c r="A14" s="37"/>
      <c r="B14" s="42"/>
      <c r="C14" s="37"/>
      <c r="D14" s="37"/>
      <c r="E14" s="37"/>
      <c r="F14" s="37"/>
      <c r="G14" s="37"/>
      <c r="H14" s="37"/>
      <c r="I14" s="37"/>
      <c r="J14" s="37"/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42"/>
      <c r="C15" s="37"/>
      <c r="D15" s="116" t="s">
        <v>18</v>
      </c>
      <c r="E15" s="37"/>
      <c r="F15" s="106" t="s">
        <v>19</v>
      </c>
      <c r="G15" s="37"/>
      <c r="H15" s="37"/>
      <c r="I15" s="116" t="s">
        <v>20</v>
      </c>
      <c r="J15" s="106" t="s">
        <v>19</v>
      </c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21</v>
      </c>
      <c r="E16" s="37"/>
      <c r="F16" s="106" t="s">
        <v>22</v>
      </c>
      <c r="G16" s="37"/>
      <c r="H16" s="37"/>
      <c r="I16" s="116" t="s">
        <v>23</v>
      </c>
      <c r="J16" s="118" t="str">
        <f>'Rekapitulace stavby'!AN8</f>
        <v>3. 10. 2023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42"/>
      <c r="C17" s="37"/>
      <c r="D17" s="37"/>
      <c r="E17" s="37"/>
      <c r="F17" s="37"/>
      <c r="G17" s="37"/>
      <c r="H17" s="37"/>
      <c r="I17" s="37"/>
      <c r="J17" s="37"/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42"/>
      <c r="C18" s="37"/>
      <c r="D18" s="116" t="s">
        <v>25</v>
      </c>
      <c r="E18" s="37"/>
      <c r="F18" s="37"/>
      <c r="G18" s="37"/>
      <c r="H18" s="37"/>
      <c r="I18" s="116" t="s">
        <v>26</v>
      </c>
      <c r="J18" s="106" t="s">
        <v>19</v>
      </c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42"/>
      <c r="C19" s="37"/>
      <c r="D19" s="37"/>
      <c r="E19" s="106" t="s">
        <v>27</v>
      </c>
      <c r="F19" s="37"/>
      <c r="G19" s="37"/>
      <c r="H19" s="37"/>
      <c r="I19" s="116" t="s">
        <v>28</v>
      </c>
      <c r="J19" s="106" t="s">
        <v>19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42"/>
      <c r="C20" s="37"/>
      <c r="D20" s="37"/>
      <c r="E20" s="37"/>
      <c r="F20" s="37"/>
      <c r="G20" s="37"/>
      <c r="H20" s="37"/>
      <c r="I20" s="37"/>
      <c r="J20" s="37"/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42"/>
      <c r="C21" s="37"/>
      <c r="D21" s="116" t="s">
        <v>29</v>
      </c>
      <c r="E21" s="37"/>
      <c r="F21" s="37"/>
      <c r="G21" s="37"/>
      <c r="H21" s="37"/>
      <c r="I21" s="116" t="s">
        <v>26</v>
      </c>
      <c r="J21" s="33" t="str">
        <f>'Rekapitulace stavby'!AN13</f>
        <v>Vyplň údaj</v>
      </c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42"/>
      <c r="C22" s="37"/>
      <c r="D22" s="37"/>
      <c r="E22" s="425" t="str">
        <f>'Rekapitulace stavby'!E14</f>
        <v>Vyplň údaj</v>
      </c>
      <c r="F22" s="426"/>
      <c r="G22" s="426"/>
      <c r="H22" s="426"/>
      <c r="I22" s="116" t="s">
        <v>28</v>
      </c>
      <c r="J22" s="33" t="str">
        <f>'Rekapitulace stavby'!AN14</f>
        <v>Vyplň údaj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42"/>
      <c r="C23" s="37"/>
      <c r="D23" s="37"/>
      <c r="E23" s="37"/>
      <c r="F23" s="37"/>
      <c r="G23" s="37"/>
      <c r="H23" s="37"/>
      <c r="I23" s="37"/>
      <c r="J23" s="37"/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42"/>
      <c r="C24" s="37"/>
      <c r="D24" s="116" t="s">
        <v>31</v>
      </c>
      <c r="E24" s="37"/>
      <c r="F24" s="37"/>
      <c r="G24" s="37"/>
      <c r="H24" s="37"/>
      <c r="I24" s="116" t="s">
        <v>26</v>
      </c>
      <c r="J24" s="106" t="s">
        <v>19</v>
      </c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42"/>
      <c r="C25" s="37"/>
      <c r="D25" s="37"/>
      <c r="E25" s="106" t="s">
        <v>32</v>
      </c>
      <c r="F25" s="37"/>
      <c r="G25" s="37"/>
      <c r="H25" s="37"/>
      <c r="I25" s="116" t="s">
        <v>28</v>
      </c>
      <c r="J25" s="106" t="s">
        <v>19</v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42"/>
      <c r="C26" s="37"/>
      <c r="D26" s="37"/>
      <c r="E26" s="37"/>
      <c r="F26" s="37"/>
      <c r="G26" s="37"/>
      <c r="H26" s="37"/>
      <c r="I26" s="37"/>
      <c r="J26" s="37"/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42"/>
      <c r="C27" s="37"/>
      <c r="D27" s="116" t="s">
        <v>34</v>
      </c>
      <c r="E27" s="37"/>
      <c r="F27" s="37"/>
      <c r="G27" s="37"/>
      <c r="H27" s="37"/>
      <c r="I27" s="116" t="s">
        <v>26</v>
      </c>
      <c r="J27" s="106" t="s">
        <v>19</v>
      </c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42"/>
      <c r="C28" s="37"/>
      <c r="D28" s="37"/>
      <c r="E28" s="106" t="s">
        <v>35</v>
      </c>
      <c r="F28" s="37"/>
      <c r="G28" s="37"/>
      <c r="H28" s="37"/>
      <c r="I28" s="116" t="s">
        <v>28</v>
      </c>
      <c r="J28" s="106" t="s">
        <v>19</v>
      </c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37"/>
      <c r="E29" s="37"/>
      <c r="F29" s="37"/>
      <c r="G29" s="37"/>
      <c r="H29" s="37"/>
      <c r="I29" s="37"/>
      <c r="J29" s="37"/>
      <c r="K29" s="37"/>
      <c r="L29" s="11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42"/>
      <c r="C30" s="37"/>
      <c r="D30" s="116" t="s">
        <v>36</v>
      </c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71.25" customHeight="1">
      <c r="A31" s="119"/>
      <c r="B31" s="120"/>
      <c r="C31" s="119"/>
      <c r="D31" s="119"/>
      <c r="E31" s="427" t="s">
        <v>37</v>
      </c>
      <c r="F31" s="427"/>
      <c r="G31" s="427"/>
      <c r="H31" s="427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>
      <c r="A32" s="37"/>
      <c r="B32" s="42"/>
      <c r="C32" s="37"/>
      <c r="D32" s="37"/>
      <c r="E32" s="37"/>
      <c r="F32" s="37"/>
      <c r="G32" s="37"/>
      <c r="H32" s="37"/>
      <c r="I32" s="37"/>
      <c r="J32" s="37"/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2"/>
      <c r="E33" s="122"/>
      <c r="F33" s="122"/>
      <c r="G33" s="122"/>
      <c r="H33" s="122"/>
      <c r="I33" s="122"/>
      <c r="J33" s="122"/>
      <c r="K33" s="122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25.35" customHeight="1">
      <c r="A34" s="37"/>
      <c r="B34" s="42"/>
      <c r="C34" s="37"/>
      <c r="D34" s="123" t="s">
        <v>38</v>
      </c>
      <c r="E34" s="37"/>
      <c r="F34" s="37"/>
      <c r="G34" s="37"/>
      <c r="H34" s="37"/>
      <c r="I34" s="37"/>
      <c r="J34" s="124">
        <f>ROUND(J94, 2)</f>
        <v>0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6.95" customHeight="1">
      <c r="A35" s="37"/>
      <c r="B35" s="42"/>
      <c r="C35" s="37"/>
      <c r="D35" s="122"/>
      <c r="E35" s="122"/>
      <c r="F35" s="122"/>
      <c r="G35" s="122"/>
      <c r="H35" s="122"/>
      <c r="I35" s="122"/>
      <c r="J35" s="122"/>
      <c r="K35" s="122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37"/>
      <c r="F36" s="125" t="s">
        <v>40</v>
      </c>
      <c r="G36" s="37"/>
      <c r="H36" s="37"/>
      <c r="I36" s="125" t="s">
        <v>39</v>
      </c>
      <c r="J36" s="125" t="s">
        <v>41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42"/>
      <c r="C37" s="37"/>
      <c r="D37" s="126" t="s">
        <v>42</v>
      </c>
      <c r="E37" s="116" t="s">
        <v>43</v>
      </c>
      <c r="F37" s="127">
        <f>ROUND((SUM(BE94:BE133)),  2)</f>
        <v>0</v>
      </c>
      <c r="G37" s="37"/>
      <c r="H37" s="37"/>
      <c r="I37" s="128">
        <v>0.21</v>
      </c>
      <c r="J37" s="127">
        <f>ROUND(((SUM(BE94:BE133))*I37),  2)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42"/>
      <c r="C38" s="37"/>
      <c r="D38" s="37"/>
      <c r="E38" s="116" t="s">
        <v>44</v>
      </c>
      <c r="F38" s="127">
        <f>ROUND((SUM(BF94:BF133)),  2)</f>
        <v>0</v>
      </c>
      <c r="G38" s="37"/>
      <c r="H38" s="37"/>
      <c r="I38" s="128">
        <v>0.12</v>
      </c>
      <c r="J38" s="127">
        <f>ROUND(((SUM(BF94:BF133))*I38),  2)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45</v>
      </c>
      <c r="F39" s="127">
        <f>ROUND((SUM(BG94:BG133)),  2)</f>
        <v>0</v>
      </c>
      <c r="G39" s="37"/>
      <c r="H39" s="37"/>
      <c r="I39" s="128">
        <v>0.21</v>
      </c>
      <c r="J39" s="127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hidden="1" customHeight="1">
      <c r="A40" s="37"/>
      <c r="B40" s="42"/>
      <c r="C40" s="37"/>
      <c r="D40" s="37"/>
      <c r="E40" s="116" t="s">
        <v>46</v>
      </c>
      <c r="F40" s="127">
        <f>ROUND((SUM(BH94:BH133)),  2)</f>
        <v>0</v>
      </c>
      <c r="G40" s="37"/>
      <c r="H40" s="37"/>
      <c r="I40" s="128">
        <v>0.12</v>
      </c>
      <c r="J40" s="127">
        <f>0</f>
        <v>0</v>
      </c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42"/>
      <c r="C41" s="37"/>
      <c r="D41" s="37"/>
      <c r="E41" s="116" t="s">
        <v>47</v>
      </c>
      <c r="F41" s="127">
        <f>ROUND((SUM(BI94:BI133)),  2)</f>
        <v>0</v>
      </c>
      <c r="G41" s="37"/>
      <c r="H41" s="37"/>
      <c r="I41" s="128">
        <v>0</v>
      </c>
      <c r="J41" s="127">
        <f>0</f>
        <v>0</v>
      </c>
      <c r="K41" s="37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6.95" customHeight="1">
      <c r="A42" s="37"/>
      <c r="B42" s="42"/>
      <c r="C42" s="37"/>
      <c r="D42" s="37"/>
      <c r="E42" s="37"/>
      <c r="F42" s="37"/>
      <c r="G42" s="37"/>
      <c r="H42" s="37"/>
      <c r="I42" s="37"/>
      <c r="J42" s="37"/>
      <c r="K42" s="37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25.35" customHeight="1">
      <c r="A43" s="37"/>
      <c r="B43" s="42"/>
      <c r="C43" s="129"/>
      <c r="D43" s="130" t="s">
        <v>48</v>
      </c>
      <c r="E43" s="131"/>
      <c r="F43" s="131"/>
      <c r="G43" s="132" t="s">
        <v>49</v>
      </c>
      <c r="H43" s="133" t="s">
        <v>50</v>
      </c>
      <c r="I43" s="131"/>
      <c r="J43" s="134">
        <f>SUM(J34:J41)</f>
        <v>0</v>
      </c>
      <c r="K43" s="135"/>
      <c r="L43" s="11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customHeight="1">
      <c r="A44" s="37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8" spans="1:31" s="2" customFormat="1" ht="6.95" customHeight="1">
      <c r="A48" s="37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2" customFormat="1" ht="24.95" customHeight="1">
      <c r="A49" s="37"/>
      <c r="B49" s="38"/>
      <c r="C49" s="26" t="s">
        <v>168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31" s="2" customFormat="1" ht="6.95" customHeight="1">
      <c r="A50" s="37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31" s="2" customFormat="1" ht="12" customHeight="1">
      <c r="A51" s="37"/>
      <c r="B51" s="38"/>
      <c r="C51" s="32" t="s">
        <v>16</v>
      </c>
      <c r="D51" s="39"/>
      <c r="E51" s="39"/>
      <c r="F51" s="39"/>
      <c r="G51" s="39"/>
      <c r="H51" s="39"/>
      <c r="I51" s="39"/>
      <c r="J51" s="39"/>
      <c r="K51" s="39"/>
      <c r="L51" s="11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31" s="2" customFormat="1" ht="16.5" customHeight="1">
      <c r="A52" s="37"/>
      <c r="B52" s="38"/>
      <c r="C52" s="39"/>
      <c r="D52" s="39"/>
      <c r="E52" s="419" t="str">
        <f>E7</f>
        <v>DĚTSKÁ SKUPINA TURNOV</v>
      </c>
      <c r="F52" s="420"/>
      <c r="G52" s="420"/>
      <c r="H52" s="420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1" s="1" customFormat="1" ht="12" customHeight="1">
      <c r="B53" s="24"/>
      <c r="C53" s="32" t="s">
        <v>144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419" t="s">
        <v>2119</v>
      </c>
      <c r="F54" s="387"/>
      <c r="G54" s="387"/>
      <c r="H54" s="387"/>
      <c r="I54" s="25"/>
      <c r="J54" s="25"/>
      <c r="K54" s="25"/>
      <c r="L54" s="23"/>
    </row>
    <row r="55" spans="1:31" s="1" customFormat="1" ht="12" customHeight="1">
      <c r="B55" s="24"/>
      <c r="C55" s="32" t="s">
        <v>2120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7"/>
      <c r="B56" s="38"/>
      <c r="C56" s="39"/>
      <c r="D56" s="39"/>
      <c r="E56" s="428" t="s">
        <v>2637</v>
      </c>
      <c r="F56" s="418"/>
      <c r="G56" s="418"/>
      <c r="H56" s="418"/>
      <c r="I56" s="39"/>
      <c r="J56" s="39"/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 s="2" customFormat="1" ht="12" customHeight="1">
      <c r="A57" s="37"/>
      <c r="B57" s="38"/>
      <c r="C57" s="32" t="s">
        <v>2122</v>
      </c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 s="2" customFormat="1" ht="16.5" customHeight="1">
      <c r="A58" s="37"/>
      <c r="B58" s="38"/>
      <c r="C58" s="39"/>
      <c r="D58" s="39"/>
      <c r="E58" s="375" t="str">
        <f>E13</f>
        <v>D.4.3.1. - Silnoproudá elektrotechnika - FVE</v>
      </c>
      <c r="F58" s="418"/>
      <c r="G58" s="418"/>
      <c r="H58" s="418"/>
      <c r="I58" s="39"/>
      <c r="J58" s="39"/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 s="2" customFormat="1" ht="6.95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 s="2" customFormat="1" ht="12" customHeight="1">
      <c r="A60" s="37"/>
      <c r="B60" s="38"/>
      <c r="C60" s="32" t="s">
        <v>21</v>
      </c>
      <c r="D60" s="39"/>
      <c r="E60" s="39"/>
      <c r="F60" s="30" t="str">
        <f>F16</f>
        <v>parc.č. 1007/3, k.ú. Turnov</v>
      </c>
      <c r="G60" s="39"/>
      <c r="H60" s="39"/>
      <c r="I60" s="32" t="s">
        <v>23</v>
      </c>
      <c r="J60" s="62" t="str">
        <f>IF(J16="","",J16)</f>
        <v>3. 10. 2023</v>
      </c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 s="2" customFormat="1" ht="6.9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s="2" customFormat="1" ht="25.7" customHeight="1">
      <c r="A62" s="37"/>
      <c r="B62" s="38"/>
      <c r="C62" s="32" t="s">
        <v>25</v>
      </c>
      <c r="D62" s="39"/>
      <c r="E62" s="39"/>
      <c r="F62" s="30" t="str">
        <f>E19</f>
        <v>Město Turnov</v>
      </c>
      <c r="G62" s="39"/>
      <c r="H62" s="39"/>
      <c r="I62" s="32" t="s">
        <v>31</v>
      </c>
      <c r="J62" s="35" t="str">
        <f>E25</f>
        <v>ING. ARCH. Tomáš Adámek</v>
      </c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 s="2" customFormat="1" ht="15.2" customHeight="1">
      <c r="A63" s="37"/>
      <c r="B63" s="38"/>
      <c r="C63" s="32" t="s">
        <v>29</v>
      </c>
      <c r="D63" s="39"/>
      <c r="E63" s="39"/>
      <c r="F63" s="30" t="str">
        <f>IF(E22="","",E22)</f>
        <v>Vyplň údaj</v>
      </c>
      <c r="G63" s="39"/>
      <c r="H63" s="39"/>
      <c r="I63" s="32" t="s">
        <v>34</v>
      </c>
      <c r="J63" s="35" t="str">
        <f>E28</f>
        <v>Michal Jirka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 s="2" customFormat="1" ht="10.3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1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47" s="2" customFormat="1" ht="29.25" customHeight="1">
      <c r="A65" s="37"/>
      <c r="B65" s="38"/>
      <c r="C65" s="140" t="s">
        <v>169</v>
      </c>
      <c r="D65" s="141"/>
      <c r="E65" s="141"/>
      <c r="F65" s="141"/>
      <c r="G65" s="141"/>
      <c r="H65" s="141"/>
      <c r="I65" s="141"/>
      <c r="J65" s="142" t="s">
        <v>170</v>
      </c>
      <c r="K65" s="141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47" s="2" customFormat="1" ht="10.3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47" s="2" customFormat="1" ht="22.9" customHeight="1">
      <c r="A67" s="37"/>
      <c r="B67" s="38"/>
      <c r="C67" s="143" t="s">
        <v>70</v>
      </c>
      <c r="D67" s="39"/>
      <c r="E67" s="39"/>
      <c r="F67" s="39"/>
      <c r="G67" s="39"/>
      <c r="H67" s="39"/>
      <c r="I67" s="39"/>
      <c r="J67" s="80">
        <f>J94</f>
        <v>0</v>
      </c>
      <c r="K67" s="39"/>
      <c r="L67" s="11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U67" s="20" t="s">
        <v>171</v>
      </c>
    </row>
    <row r="68" spans="1:47" s="9" customFormat="1" ht="24.95" customHeight="1">
      <c r="B68" s="144"/>
      <c r="C68" s="145"/>
      <c r="D68" s="146" t="s">
        <v>2796</v>
      </c>
      <c r="E68" s="147"/>
      <c r="F68" s="147"/>
      <c r="G68" s="147"/>
      <c r="H68" s="147"/>
      <c r="I68" s="147"/>
      <c r="J68" s="148">
        <f>J95</f>
        <v>0</v>
      </c>
      <c r="K68" s="145"/>
      <c r="L68" s="149"/>
    </row>
    <row r="69" spans="1:47" s="10" customFormat="1" ht="19.899999999999999" customHeight="1">
      <c r="B69" s="150"/>
      <c r="C69" s="100"/>
      <c r="D69" s="151" t="s">
        <v>2797</v>
      </c>
      <c r="E69" s="152"/>
      <c r="F69" s="152"/>
      <c r="G69" s="152"/>
      <c r="H69" s="152"/>
      <c r="I69" s="152"/>
      <c r="J69" s="153">
        <f>J96</f>
        <v>0</v>
      </c>
      <c r="K69" s="100"/>
      <c r="L69" s="154"/>
    </row>
    <row r="70" spans="1:47" s="10" customFormat="1" ht="19.899999999999999" customHeight="1">
      <c r="B70" s="150"/>
      <c r="C70" s="100"/>
      <c r="D70" s="151" t="s">
        <v>2798</v>
      </c>
      <c r="E70" s="152"/>
      <c r="F70" s="152"/>
      <c r="G70" s="152"/>
      <c r="H70" s="152"/>
      <c r="I70" s="152"/>
      <c r="J70" s="153">
        <f>J111</f>
        <v>0</v>
      </c>
      <c r="K70" s="100"/>
      <c r="L70" s="154"/>
    </row>
    <row r="71" spans="1:47" s="2" customFormat="1" ht="21.75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47" s="2" customFormat="1" ht="6.95" customHeight="1">
      <c r="A72" s="37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6" spans="1:47" s="2" customFormat="1" ht="6.95" customHeight="1">
      <c r="A76" s="37"/>
      <c r="B76" s="52"/>
      <c r="C76" s="53"/>
      <c r="D76" s="53"/>
      <c r="E76" s="53"/>
      <c r="F76" s="53"/>
      <c r="G76" s="53"/>
      <c r="H76" s="53"/>
      <c r="I76" s="53"/>
      <c r="J76" s="53"/>
      <c r="K76" s="53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47" s="2" customFormat="1" ht="24.95" customHeight="1">
      <c r="A77" s="37"/>
      <c r="B77" s="38"/>
      <c r="C77" s="26" t="s">
        <v>206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47" s="2" customFormat="1" ht="6.9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47" s="2" customFormat="1" ht="12" customHeight="1">
      <c r="A79" s="37"/>
      <c r="B79" s="38"/>
      <c r="C79" s="32" t="s">
        <v>16</v>
      </c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47" s="2" customFormat="1" ht="16.5" customHeight="1">
      <c r="A80" s="37"/>
      <c r="B80" s="38"/>
      <c r="C80" s="39"/>
      <c r="D80" s="39"/>
      <c r="E80" s="419" t="str">
        <f>E7</f>
        <v>DĚTSKÁ SKUPINA TURNOV</v>
      </c>
      <c r="F80" s="420"/>
      <c r="G80" s="420"/>
      <c r="H80" s="420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3" s="1" customFormat="1" ht="12" customHeight="1">
      <c r="B81" s="24"/>
      <c r="C81" s="32" t="s">
        <v>144</v>
      </c>
      <c r="D81" s="25"/>
      <c r="E81" s="25"/>
      <c r="F81" s="25"/>
      <c r="G81" s="25"/>
      <c r="H81" s="25"/>
      <c r="I81" s="25"/>
      <c r="J81" s="25"/>
      <c r="K81" s="25"/>
      <c r="L81" s="23"/>
    </row>
    <row r="82" spans="1:63" s="1" customFormat="1" ht="16.5" customHeight="1">
      <c r="B82" s="24"/>
      <c r="C82" s="25"/>
      <c r="D82" s="25"/>
      <c r="E82" s="419" t="s">
        <v>2119</v>
      </c>
      <c r="F82" s="387"/>
      <c r="G82" s="387"/>
      <c r="H82" s="387"/>
      <c r="I82" s="25"/>
      <c r="J82" s="25"/>
      <c r="K82" s="25"/>
      <c r="L82" s="23"/>
    </row>
    <row r="83" spans="1:63" s="1" customFormat="1" ht="12" customHeight="1">
      <c r="B83" s="24"/>
      <c r="C83" s="32" t="s">
        <v>2120</v>
      </c>
      <c r="D83" s="25"/>
      <c r="E83" s="25"/>
      <c r="F83" s="25"/>
      <c r="G83" s="25"/>
      <c r="H83" s="25"/>
      <c r="I83" s="25"/>
      <c r="J83" s="25"/>
      <c r="K83" s="25"/>
      <c r="L83" s="23"/>
    </row>
    <row r="84" spans="1:63" s="2" customFormat="1" ht="16.5" customHeight="1">
      <c r="A84" s="37"/>
      <c r="B84" s="38"/>
      <c r="C84" s="39"/>
      <c r="D84" s="39"/>
      <c r="E84" s="428" t="s">
        <v>2637</v>
      </c>
      <c r="F84" s="418"/>
      <c r="G84" s="418"/>
      <c r="H84" s="418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2" customFormat="1" ht="12" customHeight="1">
      <c r="A85" s="37"/>
      <c r="B85" s="38"/>
      <c r="C85" s="32" t="s">
        <v>2122</v>
      </c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6.5" customHeight="1">
      <c r="A86" s="37"/>
      <c r="B86" s="38"/>
      <c r="C86" s="39"/>
      <c r="D86" s="39"/>
      <c r="E86" s="375" t="str">
        <f>E13</f>
        <v>D.4.3.1. - Silnoproudá elektrotechnika - FVE</v>
      </c>
      <c r="F86" s="418"/>
      <c r="G86" s="418"/>
      <c r="H86" s="418"/>
      <c r="I86" s="39"/>
      <c r="J86" s="39"/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6.9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12" customHeight="1">
      <c r="A88" s="37"/>
      <c r="B88" s="38"/>
      <c r="C88" s="32" t="s">
        <v>21</v>
      </c>
      <c r="D88" s="39"/>
      <c r="E88" s="39"/>
      <c r="F88" s="30" t="str">
        <f>F16</f>
        <v>parc.č. 1007/3, k.ú. Turnov</v>
      </c>
      <c r="G88" s="39"/>
      <c r="H88" s="39"/>
      <c r="I88" s="32" t="s">
        <v>23</v>
      </c>
      <c r="J88" s="62" t="str">
        <f>IF(J16="","",J16)</f>
        <v>3. 10. 2023</v>
      </c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6.9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25.7" customHeight="1">
      <c r="A90" s="37"/>
      <c r="B90" s="38"/>
      <c r="C90" s="32" t="s">
        <v>25</v>
      </c>
      <c r="D90" s="39"/>
      <c r="E90" s="39"/>
      <c r="F90" s="30" t="str">
        <f>E19</f>
        <v>Město Turnov</v>
      </c>
      <c r="G90" s="39"/>
      <c r="H90" s="39"/>
      <c r="I90" s="32" t="s">
        <v>31</v>
      </c>
      <c r="J90" s="35" t="str">
        <f>E25</f>
        <v>ING. ARCH. Tomáš Adámek</v>
      </c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15.2" customHeight="1">
      <c r="A91" s="37"/>
      <c r="B91" s="38"/>
      <c r="C91" s="32" t="s">
        <v>29</v>
      </c>
      <c r="D91" s="39"/>
      <c r="E91" s="39"/>
      <c r="F91" s="30" t="str">
        <f>IF(E22="","",E22)</f>
        <v>Vyplň údaj</v>
      </c>
      <c r="G91" s="39"/>
      <c r="H91" s="39"/>
      <c r="I91" s="32" t="s">
        <v>34</v>
      </c>
      <c r="J91" s="35" t="str">
        <f>E28</f>
        <v>Michal Jirka</v>
      </c>
      <c r="K91" s="39"/>
      <c r="L91" s="11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0.3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11" customFormat="1" ht="29.25" customHeight="1">
      <c r="A93" s="155"/>
      <c r="B93" s="156"/>
      <c r="C93" s="157" t="s">
        <v>207</v>
      </c>
      <c r="D93" s="158" t="s">
        <v>57</v>
      </c>
      <c r="E93" s="158" t="s">
        <v>53</v>
      </c>
      <c r="F93" s="158" t="s">
        <v>54</v>
      </c>
      <c r="G93" s="158" t="s">
        <v>208</v>
      </c>
      <c r="H93" s="158" t="s">
        <v>209</v>
      </c>
      <c r="I93" s="158" t="s">
        <v>210</v>
      </c>
      <c r="J93" s="158" t="s">
        <v>170</v>
      </c>
      <c r="K93" s="159" t="s">
        <v>211</v>
      </c>
      <c r="L93" s="160"/>
      <c r="M93" s="71" t="s">
        <v>19</v>
      </c>
      <c r="N93" s="72" t="s">
        <v>42</v>
      </c>
      <c r="O93" s="72" t="s">
        <v>212</v>
      </c>
      <c r="P93" s="72" t="s">
        <v>213</v>
      </c>
      <c r="Q93" s="72" t="s">
        <v>214</v>
      </c>
      <c r="R93" s="72" t="s">
        <v>215</v>
      </c>
      <c r="S93" s="72" t="s">
        <v>216</v>
      </c>
      <c r="T93" s="73" t="s">
        <v>217</v>
      </c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</row>
    <row r="94" spans="1:63" s="2" customFormat="1" ht="22.9" customHeight="1">
      <c r="A94" s="37"/>
      <c r="B94" s="38"/>
      <c r="C94" s="78" t="s">
        <v>218</v>
      </c>
      <c r="D94" s="39"/>
      <c r="E94" s="39"/>
      <c r="F94" s="39"/>
      <c r="G94" s="39"/>
      <c r="H94" s="39"/>
      <c r="I94" s="39"/>
      <c r="J94" s="161">
        <f>BK94</f>
        <v>0</v>
      </c>
      <c r="K94" s="39"/>
      <c r="L94" s="42"/>
      <c r="M94" s="74"/>
      <c r="N94" s="162"/>
      <c r="O94" s="75"/>
      <c r="P94" s="163">
        <f>P95</f>
        <v>0</v>
      </c>
      <c r="Q94" s="75"/>
      <c r="R94" s="163">
        <f>R95</f>
        <v>0</v>
      </c>
      <c r="S94" s="75"/>
      <c r="T94" s="164">
        <f>T95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71</v>
      </c>
      <c r="AU94" s="20" t="s">
        <v>171</v>
      </c>
      <c r="BK94" s="165">
        <f>BK95</f>
        <v>0</v>
      </c>
    </row>
    <row r="95" spans="1:63" s="12" customFormat="1" ht="25.9" customHeight="1">
      <c r="B95" s="166"/>
      <c r="C95" s="167"/>
      <c r="D95" s="168" t="s">
        <v>71</v>
      </c>
      <c r="E95" s="169" t="s">
        <v>83</v>
      </c>
      <c r="F95" s="169" t="s">
        <v>2649</v>
      </c>
      <c r="G95" s="167"/>
      <c r="H95" s="167"/>
      <c r="I95" s="170"/>
      <c r="J95" s="171">
        <f>BK95</f>
        <v>0</v>
      </c>
      <c r="K95" s="167"/>
      <c r="L95" s="172"/>
      <c r="M95" s="173"/>
      <c r="N95" s="174"/>
      <c r="O95" s="174"/>
      <c r="P95" s="175">
        <f>P96+P111</f>
        <v>0</v>
      </c>
      <c r="Q95" s="174"/>
      <c r="R95" s="175">
        <f>R96+R111</f>
        <v>0</v>
      </c>
      <c r="S95" s="174"/>
      <c r="T95" s="176">
        <f>T96+T111</f>
        <v>0</v>
      </c>
      <c r="AR95" s="177" t="s">
        <v>80</v>
      </c>
      <c r="AT95" s="178" t="s">
        <v>71</v>
      </c>
      <c r="AU95" s="178" t="s">
        <v>72</v>
      </c>
      <c r="AY95" s="177" t="s">
        <v>221</v>
      </c>
      <c r="BK95" s="179">
        <f>BK96+BK111</f>
        <v>0</v>
      </c>
    </row>
    <row r="96" spans="1:63" s="12" customFormat="1" ht="22.9" customHeight="1">
      <c r="B96" s="166"/>
      <c r="C96" s="167"/>
      <c r="D96" s="168" t="s">
        <v>71</v>
      </c>
      <c r="E96" s="180" t="s">
        <v>2190</v>
      </c>
      <c r="F96" s="180" t="s">
        <v>2799</v>
      </c>
      <c r="G96" s="167"/>
      <c r="H96" s="167"/>
      <c r="I96" s="170"/>
      <c r="J96" s="181">
        <f>BK96</f>
        <v>0</v>
      </c>
      <c r="K96" s="167"/>
      <c r="L96" s="172"/>
      <c r="M96" s="173"/>
      <c r="N96" s="174"/>
      <c r="O96" s="174"/>
      <c r="P96" s="175">
        <f>SUM(P97:P110)</f>
        <v>0</v>
      </c>
      <c r="Q96" s="174"/>
      <c r="R96" s="175">
        <f>SUM(R97:R110)</f>
        <v>0</v>
      </c>
      <c r="S96" s="174"/>
      <c r="T96" s="176">
        <f>SUM(T97:T110)</f>
        <v>0</v>
      </c>
      <c r="AR96" s="177" t="s">
        <v>80</v>
      </c>
      <c r="AT96" s="178" t="s">
        <v>71</v>
      </c>
      <c r="AU96" s="178" t="s">
        <v>80</v>
      </c>
      <c r="AY96" s="177" t="s">
        <v>221</v>
      </c>
      <c r="BK96" s="179">
        <f>SUM(BK97:BK110)</f>
        <v>0</v>
      </c>
    </row>
    <row r="97" spans="1:65" s="2" customFormat="1" ht="16.5" customHeight="1">
      <c r="A97" s="37"/>
      <c r="B97" s="38"/>
      <c r="C97" s="182" t="s">
        <v>80</v>
      </c>
      <c r="D97" s="182" t="s">
        <v>223</v>
      </c>
      <c r="E97" s="183" t="s">
        <v>2800</v>
      </c>
      <c r="F97" s="184" t="s">
        <v>2801</v>
      </c>
      <c r="G97" s="185" t="s">
        <v>336</v>
      </c>
      <c r="H97" s="186">
        <v>1</v>
      </c>
      <c r="I97" s="187"/>
      <c r="J97" s="188">
        <f>ROUND(I97*H97,2)</f>
        <v>0</v>
      </c>
      <c r="K97" s="184" t="s">
        <v>632</v>
      </c>
      <c r="L97" s="42"/>
      <c r="M97" s="189" t="s">
        <v>19</v>
      </c>
      <c r="N97" s="190" t="s">
        <v>43</v>
      </c>
      <c r="O97" s="67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3" t="s">
        <v>228</v>
      </c>
      <c r="AT97" s="193" t="s">
        <v>223</v>
      </c>
      <c r="AU97" s="193" t="s">
        <v>82</v>
      </c>
      <c r="AY97" s="20" t="s">
        <v>221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20" t="s">
        <v>80</v>
      </c>
      <c r="BK97" s="194">
        <f>ROUND(I97*H97,2)</f>
        <v>0</v>
      </c>
      <c r="BL97" s="20" t="s">
        <v>228</v>
      </c>
      <c r="BM97" s="193" t="s">
        <v>2802</v>
      </c>
    </row>
    <row r="98" spans="1:65" s="2" customFormat="1">
      <c r="A98" s="37"/>
      <c r="B98" s="38"/>
      <c r="C98" s="39"/>
      <c r="D98" s="195" t="s">
        <v>230</v>
      </c>
      <c r="E98" s="39"/>
      <c r="F98" s="196" t="s">
        <v>2801</v>
      </c>
      <c r="G98" s="39"/>
      <c r="H98" s="39"/>
      <c r="I98" s="197"/>
      <c r="J98" s="39"/>
      <c r="K98" s="39"/>
      <c r="L98" s="42"/>
      <c r="M98" s="198"/>
      <c r="N98" s="199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230</v>
      </c>
      <c r="AU98" s="20" t="s">
        <v>82</v>
      </c>
    </row>
    <row r="99" spans="1:65" s="2" customFormat="1" ht="24.2" customHeight="1">
      <c r="A99" s="37"/>
      <c r="B99" s="38"/>
      <c r="C99" s="182" t="s">
        <v>82</v>
      </c>
      <c r="D99" s="182" t="s">
        <v>223</v>
      </c>
      <c r="E99" s="183" t="s">
        <v>2803</v>
      </c>
      <c r="F99" s="184" t="s">
        <v>2804</v>
      </c>
      <c r="G99" s="185" t="s">
        <v>336</v>
      </c>
      <c r="H99" s="186">
        <v>40</v>
      </c>
      <c r="I99" s="187"/>
      <c r="J99" s="188">
        <f>ROUND(I99*H99,2)</f>
        <v>0</v>
      </c>
      <c r="K99" s="184" t="s">
        <v>632</v>
      </c>
      <c r="L99" s="42"/>
      <c r="M99" s="189" t="s">
        <v>19</v>
      </c>
      <c r="N99" s="190" t="s">
        <v>43</v>
      </c>
      <c r="O99" s="67"/>
      <c r="P99" s="191">
        <f>O99*H99</f>
        <v>0</v>
      </c>
      <c r="Q99" s="191">
        <v>0</v>
      </c>
      <c r="R99" s="191">
        <f>Q99*H99</f>
        <v>0</v>
      </c>
      <c r="S99" s="191">
        <v>0</v>
      </c>
      <c r="T99" s="192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3" t="s">
        <v>228</v>
      </c>
      <c r="AT99" s="193" t="s">
        <v>223</v>
      </c>
      <c r="AU99" s="193" t="s">
        <v>82</v>
      </c>
      <c r="AY99" s="20" t="s">
        <v>221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20" t="s">
        <v>80</v>
      </c>
      <c r="BK99" s="194">
        <f>ROUND(I99*H99,2)</f>
        <v>0</v>
      </c>
      <c r="BL99" s="20" t="s">
        <v>228</v>
      </c>
      <c r="BM99" s="193" t="s">
        <v>2805</v>
      </c>
    </row>
    <row r="100" spans="1:65" s="2" customFormat="1" ht="19.5">
      <c r="A100" s="37"/>
      <c r="B100" s="38"/>
      <c r="C100" s="39"/>
      <c r="D100" s="195" t="s">
        <v>230</v>
      </c>
      <c r="E100" s="39"/>
      <c r="F100" s="196" t="s">
        <v>2804</v>
      </c>
      <c r="G100" s="39"/>
      <c r="H100" s="39"/>
      <c r="I100" s="197"/>
      <c r="J100" s="39"/>
      <c r="K100" s="39"/>
      <c r="L100" s="42"/>
      <c r="M100" s="198"/>
      <c r="N100" s="199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230</v>
      </c>
      <c r="AU100" s="20" t="s">
        <v>82</v>
      </c>
    </row>
    <row r="101" spans="1:65" s="2" customFormat="1" ht="16.5" customHeight="1">
      <c r="A101" s="37"/>
      <c r="B101" s="38"/>
      <c r="C101" s="182" t="s">
        <v>95</v>
      </c>
      <c r="D101" s="182" t="s">
        <v>223</v>
      </c>
      <c r="E101" s="183" t="s">
        <v>2806</v>
      </c>
      <c r="F101" s="184" t="s">
        <v>2807</v>
      </c>
      <c r="G101" s="185" t="s">
        <v>336</v>
      </c>
      <c r="H101" s="186">
        <v>40</v>
      </c>
      <c r="I101" s="187"/>
      <c r="J101" s="188">
        <f>ROUND(I101*H101,2)</f>
        <v>0</v>
      </c>
      <c r="K101" s="184" t="s">
        <v>632</v>
      </c>
      <c r="L101" s="42"/>
      <c r="M101" s="189" t="s">
        <v>19</v>
      </c>
      <c r="N101" s="190" t="s">
        <v>43</v>
      </c>
      <c r="O101" s="67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3" t="s">
        <v>228</v>
      </c>
      <c r="AT101" s="193" t="s">
        <v>223</v>
      </c>
      <c r="AU101" s="193" t="s">
        <v>82</v>
      </c>
      <c r="AY101" s="20" t="s">
        <v>221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20" t="s">
        <v>80</v>
      </c>
      <c r="BK101" s="194">
        <f>ROUND(I101*H101,2)</f>
        <v>0</v>
      </c>
      <c r="BL101" s="20" t="s">
        <v>228</v>
      </c>
      <c r="BM101" s="193" t="s">
        <v>2808</v>
      </c>
    </row>
    <row r="102" spans="1:65" s="2" customFormat="1">
      <c r="A102" s="37"/>
      <c r="B102" s="38"/>
      <c r="C102" s="39"/>
      <c r="D102" s="195" t="s">
        <v>230</v>
      </c>
      <c r="E102" s="39"/>
      <c r="F102" s="196" t="s">
        <v>2807</v>
      </c>
      <c r="G102" s="39"/>
      <c r="H102" s="39"/>
      <c r="I102" s="197"/>
      <c r="J102" s="39"/>
      <c r="K102" s="39"/>
      <c r="L102" s="42"/>
      <c r="M102" s="198"/>
      <c r="N102" s="199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230</v>
      </c>
      <c r="AU102" s="20" t="s">
        <v>82</v>
      </c>
    </row>
    <row r="103" spans="1:65" s="2" customFormat="1" ht="16.5" customHeight="1">
      <c r="A103" s="37"/>
      <c r="B103" s="38"/>
      <c r="C103" s="182" t="s">
        <v>228</v>
      </c>
      <c r="D103" s="182" t="s">
        <v>223</v>
      </c>
      <c r="E103" s="183" t="s">
        <v>2809</v>
      </c>
      <c r="F103" s="184" t="s">
        <v>2810</v>
      </c>
      <c r="G103" s="185" t="s">
        <v>336</v>
      </c>
      <c r="H103" s="186">
        <v>1</v>
      </c>
      <c r="I103" s="187"/>
      <c r="J103" s="188">
        <f>ROUND(I103*H103,2)</f>
        <v>0</v>
      </c>
      <c r="K103" s="184" t="s">
        <v>632</v>
      </c>
      <c r="L103" s="42"/>
      <c r="M103" s="189" t="s">
        <v>19</v>
      </c>
      <c r="N103" s="190" t="s">
        <v>43</v>
      </c>
      <c r="O103" s="67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3" t="s">
        <v>228</v>
      </c>
      <c r="AT103" s="193" t="s">
        <v>223</v>
      </c>
      <c r="AU103" s="193" t="s">
        <v>82</v>
      </c>
      <c r="AY103" s="20" t="s">
        <v>221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20" t="s">
        <v>80</v>
      </c>
      <c r="BK103" s="194">
        <f>ROUND(I103*H103,2)</f>
        <v>0</v>
      </c>
      <c r="BL103" s="20" t="s">
        <v>228</v>
      </c>
      <c r="BM103" s="193" t="s">
        <v>2811</v>
      </c>
    </row>
    <row r="104" spans="1:65" s="2" customFormat="1">
      <c r="A104" s="37"/>
      <c r="B104" s="38"/>
      <c r="C104" s="39"/>
      <c r="D104" s="195" t="s">
        <v>230</v>
      </c>
      <c r="E104" s="39"/>
      <c r="F104" s="196" t="s">
        <v>2810</v>
      </c>
      <c r="G104" s="39"/>
      <c r="H104" s="39"/>
      <c r="I104" s="197"/>
      <c r="J104" s="39"/>
      <c r="K104" s="39"/>
      <c r="L104" s="42"/>
      <c r="M104" s="198"/>
      <c r="N104" s="199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230</v>
      </c>
      <c r="AU104" s="20" t="s">
        <v>82</v>
      </c>
    </row>
    <row r="105" spans="1:65" s="2" customFormat="1" ht="16.5" customHeight="1">
      <c r="A105" s="37"/>
      <c r="B105" s="38"/>
      <c r="C105" s="182" t="s">
        <v>257</v>
      </c>
      <c r="D105" s="182" t="s">
        <v>223</v>
      </c>
      <c r="E105" s="183" t="s">
        <v>2812</v>
      </c>
      <c r="F105" s="184" t="s">
        <v>2813</v>
      </c>
      <c r="G105" s="185" t="s">
        <v>336</v>
      </c>
      <c r="H105" s="186">
        <v>1</v>
      </c>
      <c r="I105" s="187"/>
      <c r="J105" s="188">
        <f>ROUND(I105*H105,2)</f>
        <v>0</v>
      </c>
      <c r="K105" s="184" t="s">
        <v>632</v>
      </c>
      <c r="L105" s="42"/>
      <c r="M105" s="189" t="s">
        <v>19</v>
      </c>
      <c r="N105" s="190" t="s">
        <v>43</v>
      </c>
      <c r="O105" s="67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3" t="s">
        <v>228</v>
      </c>
      <c r="AT105" s="193" t="s">
        <v>223</v>
      </c>
      <c r="AU105" s="193" t="s">
        <v>82</v>
      </c>
      <c r="AY105" s="20" t="s">
        <v>221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20" t="s">
        <v>80</v>
      </c>
      <c r="BK105" s="194">
        <f>ROUND(I105*H105,2)</f>
        <v>0</v>
      </c>
      <c r="BL105" s="20" t="s">
        <v>228</v>
      </c>
      <c r="BM105" s="193" t="s">
        <v>2814</v>
      </c>
    </row>
    <row r="106" spans="1:65" s="2" customFormat="1">
      <c r="A106" s="37"/>
      <c r="B106" s="38"/>
      <c r="C106" s="39"/>
      <c r="D106" s="195" t="s">
        <v>230</v>
      </c>
      <c r="E106" s="39"/>
      <c r="F106" s="196" t="s">
        <v>2813</v>
      </c>
      <c r="G106" s="39"/>
      <c r="H106" s="39"/>
      <c r="I106" s="197"/>
      <c r="J106" s="39"/>
      <c r="K106" s="39"/>
      <c r="L106" s="42"/>
      <c r="M106" s="198"/>
      <c r="N106" s="199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230</v>
      </c>
      <c r="AU106" s="20" t="s">
        <v>82</v>
      </c>
    </row>
    <row r="107" spans="1:65" s="2" customFormat="1" ht="16.5" customHeight="1">
      <c r="A107" s="37"/>
      <c r="B107" s="38"/>
      <c r="C107" s="182" t="s">
        <v>264</v>
      </c>
      <c r="D107" s="182" t="s">
        <v>223</v>
      </c>
      <c r="E107" s="183" t="s">
        <v>2815</v>
      </c>
      <c r="F107" s="184" t="s">
        <v>2816</v>
      </c>
      <c r="G107" s="185" t="s">
        <v>336</v>
      </c>
      <c r="H107" s="186">
        <v>5</v>
      </c>
      <c r="I107" s="187"/>
      <c r="J107" s="188">
        <f>ROUND(I107*H107,2)</f>
        <v>0</v>
      </c>
      <c r="K107" s="184" t="s">
        <v>632</v>
      </c>
      <c r="L107" s="42"/>
      <c r="M107" s="189" t="s">
        <v>19</v>
      </c>
      <c r="N107" s="190" t="s">
        <v>43</v>
      </c>
      <c r="O107" s="67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3" t="s">
        <v>228</v>
      </c>
      <c r="AT107" s="193" t="s">
        <v>223</v>
      </c>
      <c r="AU107" s="193" t="s">
        <v>82</v>
      </c>
      <c r="AY107" s="20" t="s">
        <v>221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20" t="s">
        <v>80</v>
      </c>
      <c r="BK107" s="194">
        <f>ROUND(I107*H107,2)</f>
        <v>0</v>
      </c>
      <c r="BL107" s="20" t="s">
        <v>228</v>
      </c>
      <c r="BM107" s="193" t="s">
        <v>2817</v>
      </c>
    </row>
    <row r="108" spans="1:65" s="2" customFormat="1">
      <c r="A108" s="37"/>
      <c r="B108" s="38"/>
      <c r="C108" s="39"/>
      <c r="D108" s="195" t="s">
        <v>230</v>
      </c>
      <c r="E108" s="39"/>
      <c r="F108" s="196" t="s">
        <v>2816</v>
      </c>
      <c r="G108" s="39"/>
      <c r="H108" s="39"/>
      <c r="I108" s="197"/>
      <c r="J108" s="39"/>
      <c r="K108" s="39"/>
      <c r="L108" s="42"/>
      <c r="M108" s="198"/>
      <c r="N108" s="199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230</v>
      </c>
      <c r="AU108" s="20" t="s">
        <v>82</v>
      </c>
    </row>
    <row r="109" spans="1:65" s="2" customFormat="1" ht="16.5" customHeight="1">
      <c r="A109" s="37"/>
      <c r="B109" s="38"/>
      <c r="C109" s="182" t="s">
        <v>272</v>
      </c>
      <c r="D109" s="182" t="s">
        <v>223</v>
      </c>
      <c r="E109" s="183" t="s">
        <v>2818</v>
      </c>
      <c r="F109" s="184" t="s">
        <v>2819</v>
      </c>
      <c r="G109" s="185" t="s">
        <v>336</v>
      </c>
      <c r="H109" s="186">
        <v>40</v>
      </c>
      <c r="I109" s="187"/>
      <c r="J109" s="188">
        <f>ROUND(I109*H109,2)</f>
        <v>0</v>
      </c>
      <c r="K109" s="184" t="s">
        <v>632</v>
      </c>
      <c r="L109" s="42"/>
      <c r="M109" s="189" t="s">
        <v>19</v>
      </c>
      <c r="N109" s="190" t="s">
        <v>43</v>
      </c>
      <c r="O109" s="67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3" t="s">
        <v>228</v>
      </c>
      <c r="AT109" s="193" t="s">
        <v>223</v>
      </c>
      <c r="AU109" s="193" t="s">
        <v>82</v>
      </c>
      <c r="AY109" s="20" t="s">
        <v>221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20" t="s">
        <v>80</v>
      </c>
      <c r="BK109" s="194">
        <f>ROUND(I109*H109,2)</f>
        <v>0</v>
      </c>
      <c r="BL109" s="20" t="s">
        <v>228</v>
      </c>
      <c r="BM109" s="193" t="s">
        <v>2820</v>
      </c>
    </row>
    <row r="110" spans="1:65" s="2" customFormat="1">
      <c r="A110" s="37"/>
      <c r="B110" s="38"/>
      <c r="C110" s="39"/>
      <c r="D110" s="195" t="s">
        <v>230</v>
      </c>
      <c r="E110" s="39"/>
      <c r="F110" s="196" t="s">
        <v>2819</v>
      </c>
      <c r="G110" s="39"/>
      <c r="H110" s="39"/>
      <c r="I110" s="197"/>
      <c r="J110" s="39"/>
      <c r="K110" s="39"/>
      <c r="L110" s="42"/>
      <c r="M110" s="198"/>
      <c r="N110" s="199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230</v>
      </c>
      <c r="AU110" s="20" t="s">
        <v>82</v>
      </c>
    </row>
    <row r="111" spans="1:65" s="12" customFormat="1" ht="22.9" customHeight="1">
      <c r="B111" s="166"/>
      <c r="C111" s="167"/>
      <c r="D111" s="168" t="s">
        <v>71</v>
      </c>
      <c r="E111" s="180" t="s">
        <v>86</v>
      </c>
      <c r="F111" s="180" t="s">
        <v>2821</v>
      </c>
      <c r="G111" s="167"/>
      <c r="H111" s="167"/>
      <c r="I111" s="170"/>
      <c r="J111" s="181">
        <f>BK111</f>
        <v>0</v>
      </c>
      <c r="K111" s="167"/>
      <c r="L111" s="172"/>
      <c r="M111" s="173"/>
      <c r="N111" s="174"/>
      <c r="O111" s="174"/>
      <c r="P111" s="175">
        <f>SUM(P112:P133)</f>
        <v>0</v>
      </c>
      <c r="Q111" s="174"/>
      <c r="R111" s="175">
        <f>SUM(R112:R133)</f>
        <v>0</v>
      </c>
      <c r="S111" s="174"/>
      <c r="T111" s="176">
        <f>SUM(T112:T133)</f>
        <v>0</v>
      </c>
      <c r="AR111" s="177" t="s">
        <v>80</v>
      </c>
      <c r="AT111" s="178" t="s">
        <v>71</v>
      </c>
      <c r="AU111" s="178" t="s">
        <v>80</v>
      </c>
      <c r="AY111" s="177" t="s">
        <v>221</v>
      </c>
      <c r="BK111" s="179">
        <f>SUM(BK112:BK133)</f>
        <v>0</v>
      </c>
    </row>
    <row r="112" spans="1:65" s="2" customFormat="1" ht="16.5" customHeight="1">
      <c r="A112" s="37"/>
      <c r="B112" s="38"/>
      <c r="C112" s="182" t="s">
        <v>279</v>
      </c>
      <c r="D112" s="182" t="s">
        <v>223</v>
      </c>
      <c r="E112" s="183" t="s">
        <v>2822</v>
      </c>
      <c r="F112" s="184" t="s">
        <v>2823</v>
      </c>
      <c r="G112" s="185" t="s">
        <v>305</v>
      </c>
      <c r="H112" s="186">
        <v>60</v>
      </c>
      <c r="I112" s="187"/>
      <c r="J112" s="188">
        <f>ROUND(I112*H112,2)</f>
        <v>0</v>
      </c>
      <c r="K112" s="184" t="s">
        <v>632</v>
      </c>
      <c r="L112" s="42"/>
      <c r="M112" s="189" t="s">
        <v>19</v>
      </c>
      <c r="N112" s="190" t="s">
        <v>43</v>
      </c>
      <c r="O112" s="67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3" t="s">
        <v>228</v>
      </c>
      <c r="AT112" s="193" t="s">
        <v>223</v>
      </c>
      <c r="AU112" s="193" t="s">
        <v>82</v>
      </c>
      <c r="AY112" s="20" t="s">
        <v>221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20" t="s">
        <v>80</v>
      </c>
      <c r="BK112" s="194">
        <f>ROUND(I112*H112,2)</f>
        <v>0</v>
      </c>
      <c r="BL112" s="20" t="s">
        <v>228</v>
      </c>
      <c r="BM112" s="193" t="s">
        <v>341</v>
      </c>
    </row>
    <row r="113" spans="1:65" s="2" customFormat="1">
      <c r="A113" s="37"/>
      <c r="B113" s="38"/>
      <c r="C113" s="39"/>
      <c r="D113" s="195" t="s">
        <v>230</v>
      </c>
      <c r="E113" s="39"/>
      <c r="F113" s="196" t="s">
        <v>2823</v>
      </c>
      <c r="G113" s="39"/>
      <c r="H113" s="39"/>
      <c r="I113" s="197"/>
      <c r="J113" s="39"/>
      <c r="K113" s="39"/>
      <c r="L113" s="42"/>
      <c r="M113" s="198"/>
      <c r="N113" s="199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230</v>
      </c>
      <c r="AU113" s="20" t="s">
        <v>82</v>
      </c>
    </row>
    <row r="114" spans="1:65" s="2" customFormat="1" ht="16.5" customHeight="1">
      <c r="A114" s="37"/>
      <c r="B114" s="38"/>
      <c r="C114" s="182" t="s">
        <v>286</v>
      </c>
      <c r="D114" s="182" t="s">
        <v>223</v>
      </c>
      <c r="E114" s="183" t="s">
        <v>2824</v>
      </c>
      <c r="F114" s="184" t="s">
        <v>2825</v>
      </c>
      <c r="G114" s="185" t="s">
        <v>305</v>
      </c>
      <c r="H114" s="186">
        <v>60</v>
      </c>
      <c r="I114" s="187"/>
      <c r="J114" s="188">
        <f>ROUND(I114*H114,2)</f>
        <v>0</v>
      </c>
      <c r="K114" s="184" t="s">
        <v>632</v>
      </c>
      <c r="L114" s="42"/>
      <c r="M114" s="189" t="s">
        <v>19</v>
      </c>
      <c r="N114" s="190" t="s">
        <v>43</v>
      </c>
      <c r="O114" s="67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3" t="s">
        <v>228</v>
      </c>
      <c r="AT114" s="193" t="s">
        <v>223</v>
      </c>
      <c r="AU114" s="193" t="s">
        <v>82</v>
      </c>
      <c r="AY114" s="20" t="s">
        <v>221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20" t="s">
        <v>80</v>
      </c>
      <c r="BK114" s="194">
        <f>ROUND(I114*H114,2)</f>
        <v>0</v>
      </c>
      <c r="BL114" s="20" t="s">
        <v>228</v>
      </c>
      <c r="BM114" s="193" t="s">
        <v>355</v>
      </c>
    </row>
    <row r="115" spans="1:65" s="2" customFormat="1">
      <c r="A115" s="37"/>
      <c r="B115" s="38"/>
      <c r="C115" s="39"/>
      <c r="D115" s="195" t="s">
        <v>230</v>
      </c>
      <c r="E115" s="39"/>
      <c r="F115" s="196" t="s">
        <v>2825</v>
      </c>
      <c r="G115" s="39"/>
      <c r="H115" s="39"/>
      <c r="I115" s="197"/>
      <c r="J115" s="39"/>
      <c r="K115" s="39"/>
      <c r="L115" s="42"/>
      <c r="M115" s="198"/>
      <c r="N115" s="199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230</v>
      </c>
      <c r="AU115" s="20" t="s">
        <v>82</v>
      </c>
    </row>
    <row r="116" spans="1:65" s="2" customFormat="1" ht="16.5" customHeight="1">
      <c r="A116" s="37"/>
      <c r="B116" s="38"/>
      <c r="C116" s="182" t="s">
        <v>294</v>
      </c>
      <c r="D116" s="182" t="s">
        <v>223</v>
      </c>
      <c r="E116" s="183" t="s">
        <v>2826</v>
      </c>
      <c r="F116" s="184" t="s">
        <v>2827</v>
      </c>
      <c r="G116" s="185" t="s">
        <v>305</v>
      </c>
      <c r="H116" s="186">
        <v>50</v>
      </c>
      <c r="I116" s="187"/>
      <c r="J116" s="188">
        <f>ROUND(I116*H116,2)</f>
        <v>0</v>
      </c>
      <c r="K116" s="184" t="s">
        <v>632</v>
      </c>
      <c r="L116" s="42"/>
      <c r="M116" s="189" t="s">
        <v>19</v>
      </c>
      <c r="N116" s="190" t="s">
        <v>43</v>
      </c>
      <c r="O116" s="67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3" t="s">
        <v>228</v>
      </c>
      <c r="AT116" s="193" t="s">
        <v>223</v>
      </c>
      <c r="AU116" s="193" t="s">
        <v>82</v>
      </c>
      <c r="AY116" s="20" t="s">
        <v>221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20" t="s">
        <v>80</v>
      </c>
      <c r="BK116" s="194">
        <f>ROUND(I116*H116,2)</f>
        <v>0</v>
      </c>
      <c r="BL116" s="20" t="s">
        <v>228</v>
      </c>
      <c r="BM116" s="193" t="s">
        <v>370</v>
      </c>
    </row>
    <row r="117" spans="1:65" s="2" customFormat="1">
      <c r="A117" s="37"/>
      <c r="B117" s="38"/>
      <c r="C117" s="39"/>
      <c r="D117" s="195" t="s">
        <v>230</v>
      </c>
      <c r="E117" s="39"/>
      <c r="F117" s="196" t="s">
        <v>2827</v>
      </c>
      <c r="G117" s="39"/>
      <c r="H117" s="39"/>
      <c r="I117" s="197"/>
      <c r="J117" s="39"/>
      <c r="K117" s="39"/>
      <c r="L117" s="42"/>
      <c r="M117" s="198"/>
      <c r="N117" s="199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230</v>
      </c>
      <c r="AU117" s="20" t="s">
        <v>82</v>
      </c>
    </row>
    <row r="118" spans="1:65" s="2" customFormat="1" ht="16.5" customHeight="1">
      <c r="A118" s="37"/>
      <c r="B118" s="38"/>
      <c r="C118" s="182" t="s">
        <v>302</v>
      </c>
      <c r="D118" s="182" t="s">
        <v>223</v>
      </c>
      <c r="E118" s="183" t="s">
        <v>2828</v>
      </c>
      <c r="F118" s="184" t="s">
        <v>2829</v>
      </c>
      <c r="G118" s="185" t="s">
        <v>305</v>
      </c>
      <c r="H118" s="186">
        <v>120</v>
      </c>
      <c r="I118" s="187"/>
      <c r="J118" s="188">
        <f>ROUND(I118*H118,2)</f>
        <v>0</v>
      </c>
      <c r="K118" s="184" t="s">
        <v>632</v>
      </c>
      <c r="L118" s="42"/>
      <c r="M118" s="189" t="s">
        <v>19</v>
      </c>
      <c r="N118" s="190" t="s">
        <v>43</v>
      </c>
      <c r="O118" s="67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3" t="s">
        <v>228</v>
      </c>
      <c r="AT118" s="193" t="s">
        <v>223</v>
      </c>
      <c r="AU118" s="193" t="s">
        <v>82</v>
      </c>
      <c r="AY118" s="20" t="s">
        <v>221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20" t="s">
        <v>80</v>
      </c>
      <c r="BK118" s="194">
        <f>ROUND(I118*H118,2)</f>
        <v>0</v>
      </c>
      <c r="BL118" s="20" t="s">
        <v>228</v>
      </c>
      <c r="BM118" s="193" t="s">
        <v>381</v>
      </c>
    </row>
    <row r="119" spans="1:65" s="2" customFormat="1">
      <c r="A119" s="37"/>
      <c r="B119" s="38"/>
      <c r="C119" s="39"/>
      <c r="D119" s="195" t="s">
        <v>230</v>
      </c>
      <c r="E119" s="39"/>
      <c r="F119" s="196" t="s">
        <v>2829</v>
      </c>
      <c r="G119" s="39"/>
      <c r="H119" s="39"/>
      <c r="I119" s="197"/>
      <c r="J119" s="39"/>
      <c r="K119" s="39"/>
      <c r="L119" s="42"/>
      <c r="M119" s="198"/>
      <c r="N119" s="199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230</v>
      </c>
      <c r="AU119" s="20" t="s">
        <v>82</v>
      </c>
    </row>
    <row r="120" spans="1:65" s="2" customFormat="1" ht="16.5" customHeight="1">
      <c r="A120" s="37"/>
      <c r="B120" s="38"/>
      <c r="C120" s="182" t="s">
        <v>8</v>
      </c>
      <c r="D120" s="182" t="s">
        <v>223</v>
      </c>
      <c r="E120" s="183" t="s">
        <v>2830</v>
      </c>
      <c r="F120" s="184" t="s">
        <v>2831</v>
      </c>
      <c r="G120" s="185" t="s">
        <v>305</v>
      </c>
      <c r="H120" s="186">
        <v>20</v>
      </c>
      <c r="I120" s="187"/>
      <c r="J120" s="188">
        <f>ROUND(I120*H120,2)</f>
        <v>0</v>
      </c>
      <c r="K120" s="184" t="s">
        <v>632</v>
      </c>
      <c r="L120" s="42"/>
      <c r="M120" s="189" t="s">
        <v>19</v>
      </c>
      <c r="N120" s="190" t="s">
        <v>43</v>
      </c>
      <c r="O120" s="67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3" t="s">
        <v>228</v>
      </c>
      <c r="AT120" s="193" t="s">
        <v>223</v>
      </c>
      <c r="AU120" s="193" t="s">
        <v>82</v>
      </c>
      <c r="AY120" s="20" t="s">
        <v>221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20" t="s">
        <v>80</v>
      </c>
      <c r="BK120" s="194">
        <f>ROUND(I120*H120,2)</f>
        <v>0</v>
      </c>
      <c r="BL120" s="20" t="s">
        <v>228</v>
      </c>
      <c r="BM120" s="193" t="s">
        <v>396</v>
      </c>
    </row>
    <row r="121" spans="1:65" s="2" customFormat="1">
      <c r="A121" s="37"/>
      <c r="B121" s="38"/>
      <c r="C121" s="39"/>
      <c r="D121" s="195" t="s">
        <v>230</v>
      </c>
      <c r="E121" s="39"/>
      <c r="F121" s="196" t="s">
        <v>2831</v>
      </c>
      <c r="G121" s="39"/>
      <c r="H121" s="39"/>
      <c r="I121" s="197"/>
      <c r="J121" s="39"/>
      <c r="K121" s="39"/>
      <c r="L121" s="42"/>
      <c r="M121" s="198"/>
      <c r="N121" s="199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230</v>
      </c>
      <c r="AU121" s="20" t="s">
        <v>82</v>
      </c>
    </row>
    <row r="122" spans="1:65" s="2" customFormat="1" ht="24.2" customHeight="1">
      <c r="A122" s="37"/>
      <c r="B122" s="38"/>
      <c r="C122" s="182" t="s">
        <v>316</v>
      </c>
      <c r="D122" s="182" t="s">
        <v>223</v>
      </c>
      <c r="E122" s="183" t="s">
        <v>2832</v>
      </c>
      <c r="F122" s="184" t="s">
        <v>2833</v>
      </c>
      <c r="G122" s="185" t="s">
        <v>336</v>
      </c>
      <c r="H122" s="186">
        <v>1</v>
      </c>
      <c r="I122" s="187"/>
      <c r="J122" s="188">
        <f>ROUND(I122*H122,2)</f>
        <v>0</v>
      </c>
      <c r="K122" s="184" t="s">
        <v>632</v>
      </c>
      <c r="L122" s="42"/>
      <c r="M122" s="189" t="s">
        <v>19</v>
      </c>
      <c r="N122" s="190" t="s">
        <v>43</v>
      </c>
      <c r="O122" s="67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3" t="s">
        <v>228</v>
      </c>
      <c r="AT122" s="193" t="s">
        <v>223</v>
      </c>
      <c r="AU122" s="193" t="s">
        <v>82</v>
      </c>
      <c r="AY122" s="20" t="s">
        <v>221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20" t="s">
        <v>80</v>
      </c>
      <c r="BK122" s="194">
        <f>ROUND(I122*H122,2)</f>
        <v>0</v>
      </c>
      <c r="BL122" s="20" t="s">
        <v>228</v>
      </c>
      <c r="BM122" s="193" t="s">
        <v>431</v>
      </c>
    </row>
    <row r="123" spans="1:65" s="2" customFormat="1">
      <c r="A123" s="37"/>
      <c r="B123" s="38"/>
      <c r="C123" s="39"/>
      <c r="D123" s="195" t="s">
        <v>230</v>
      </c>
      <c r="E123" s="39"/>
      <c r="F123" s="196" t="s">
        <v>2833</v>
      </c>
      <c r="G123" s="39"/>
      <c r="H123" s="39"/>
      <c r="I123" s="197"/>
      <c r="J123" s="39"/>
      <c r="K123" s="39"/>
      <c r="L123" s="42"/>
      <c r="M123" s="198"/>
      <c r="N123" s="199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230</v>
      </c>
      <c r="AU123" s="20" t="s">
        <v>82</v>
      </c>
    </row>
    <row r="124" spans="1:65" s="2" customFormat="1" ht="16.5" customHeight="1">
      <c r="A124" s="37"/>
      <c r="B124" s="38"/>
      <c r="C124" s="182" t="s">
        <v>323</v>
      </c>
      <c r="D124" s="182" t="s">
        <v>223</v>
      </c>
      <c r="E124" s="183" t="s">
        <v>2834</v>
      </c>
      <c r="F124" s="184" t="s">
        <v>2835</v>
      </c>
      <c r="G124" s="185" t="s">
        <v>1904</v>
      </c>
      <c r="H124" s="186">
        <v>96</v>
      </c>
      <c r="I124" s="187"/>
      <c r="J124" s="188">
        <f>ROUND(I124*H124,2)</f>
        <v>0</v>
      </c>
      <c r="K124" s="184" t="s">
        <v>632</v>
      </c>
      <c r="L124" s="42"/>
      <c r="M124" s="189" t="s">
        <v>19</v>
      </c>
      <c r="N124" s="190" t="s">
        <v>43</v>
      </c>
      <c r="O124" s="67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3" t="s">
        <v>228</v>
      </c>
      <c r="AT124" s="193" t="s">
        <v>223</v>
      </c>
      <c r="AU124" s="193" t="s">
        <v>82</v>
      </c>
      <c r="AY124" s="20" t="s">
        <v>221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20" t="s">
        <v>80</v>
      </c>
      <c r="BK124" s="194">
        <f>ROUND(I124*H124,2)</f>
        <v>0</v>
      </c>
      <c r="BL124" s="20" t="s">
        <v>228</v>
      </c>
      <c r="BM124" s="193" t="s">
        <v>461</v>
      </c>
    </row>
    <row r="125" spans="1:65" s="2" customFormat="1">
      <c r="A125" s="37"/>
      <c r="B125" s="38"/>
      <c r="C125" s="39"/>
      <c r="D125" s="195" t="s">
        <v>230</v>
      </c>
      <c r="E125" s="39"/>
      <c r="F125" s="196" t="s">
        <v>2835</v>
      </c>
      <c r="G125" s="39"/>
      <c r="H125" s="39"/>
      <c r="I125" s="197"/>
      <c r="J125" s="39"/>
      <c r="K125" s="39"/>
      <c r="L125" s="42"/>
      <c r="M125" s="198"/>
      <c r="N125" s="199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230</v>
      </c>
      <c r="AU125" s="20" t="s">
        <v>82</v>
      </c>
    </row>
    <row r="126" spans="1:65" s="2" customFormat="1" ht="16.5" customHeight="1">
      <c r="A126" s="37"/>
      <c r="B126" s="38"/>
      <c r="C126" s="182" t="s">
        <v>333</v>
      </c>
      <c r="D126" s="182" t="s">
        <v>223</v>
      </c>
      <c r="E126" s="183" t="s">
        <v>2836</v>
      </c>
      <c r="F126" s="184" t="s">
        <v>2837</v>
      </c>
      <c r="G126" s="185" t="s">
        <v>336</v>
      </c>
      <c r="H126" s="186">
        <v>1</v>
      </c>
      <c r="I126" s="187"/>
      <c r="J126" s="188">
        <f>ROUND(I126*H126,2)</f>
        <v>0</v>
      </c>
      <c r="K126" s="184" t="s">
        <v>632</v>
      </c>
      <c r="L126" s="42"/>
      <c r="M126" s="189" t="s">
        <v>19</v>
      </c>
      <c r="N126" s="190" t="s">
        <v>43</v>
      </c>
      <c r="O126" s="67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3" t="s">
        <v>228</v>
      </c>
      <c r="AT126" s="193" t="s">
        <v>223</v>
      </c>
      <c r="AU126" s="193" t="s">
        <v>82</v>
      </c>
      <c r="AY126" s="20" t="s">
        <v>221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20" t="s">
        <v>80</v>
      </c>
      <c r="BK126" s="194">
        <f>ROUND(I126*H126,2)</f>
        <v>0</v>
      </c>
      <c r="BL126" s="20" t="s">
        <v>228</v>
      </c>
      <c r="BM126" s="193" t="s">
        <v>473</v>
      </c>
    </row>
    <row r="127" spans="1:65" s="2" customFormat="1">
      <c r="A127" s="37"/>
      <c r="B127" s="38"/>
      <c r="C127" s="39"/>
      <c r="D127" s="195" t="s">
        <v>230</v>
      </c>
      <c r="E127" s="39"/>
      <c r="F127" s="196" t="s">
        <v>2837</v>
      </c>
      <c r="G127" s="39"/>
      <c r="H127" s="39"/>
      <c r="I127" s="197"/>
      <c r="J127" s="39"/>
      <c r="K127" s="39"/>
      <c r="L127" s="42"/>
      <c r="M127" s="198"/>
      <c r="N127" s="199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230</v>
      </c>
      <c r="AU127" s="20" t="s">
        <v>82</v>
      </c>
    </row>
    <row r="128" spans="1:65" s="2" customFormat="1" ht="16.5" customHeight="1">
      <c r="A128" s="37"/>
      <c r="B128" s="38"/>
      <c r="C128" s="182" t="s">
        <v>341</v>
      </c>
      <c r="D128" s="182" t="s">
        <v>223</v>
      </c>
      <c r="E128" s="183" t="s">
        <v>2838</v>
      </c>
      <c r="F128" s="184" t="s">
        <v>2839</v>
      </c>
      <c r="G128" s="185" t="s">
        <v>336</v>
      </c>
      <c r="H128" s="186">
        <v>1</v>
      </c>
      <c r="I128" s="187"/>
      <c r="J128" s="188">
        <f>ROUND(I128*H128,2)</f>
        <v>0</v>
      </c>
      <c r="K128" s="184" t="s">
        <v>632</v>
      </c>
      <c r="L128" s="42"/>
      <c r="M128" s="189" t="s">
        <v>19</v>
      </c>
      <c r="N128" s="190" t="s">
        <v>43</v>
      </c>
      <c r="O128" s="6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3" t="s">
        <v>228</v>
      </c>
      <c r="AT128" s="193" t="s">
        <v>223</v>
      </c>
      <c r="AU128" s="193" t="s">
        <v>82</v>
      </c>
      <c r="AY128" s="20" t="s">
        <v>221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20" t="s">
        <v>80</v>
      </c>
      <c r="BK128" s="194">
        <f>ROUND(I128*H128,2)</f>
        <v>0</v>
      </c>
      <c r="BL128" s="20" t="s">
        <v>228</v>
      </c>
      <c r="BM128" s="193" t="s">
        <v>484</v>
      </c>
    </row>
    <row r="129" spans="1:65" s="2" customFormat="1">
      <c r="A129" s="37"/>
      <c r="B129" s="38"/>
      <c r="C129" s="39"/>
      <c r="D129" s="195" t="s">
        <v>230</v>
      </c>
      <c r="E129" s="39"/>
      <c r="F129" s="196" t="s">
        <v>2839</v>
      </c>
      <c r="G129" s="39"/>
      <c r="H129" s="39"/>
      <c r="I129" s="197"/>
      <c r="J129" s="39"/>
      <c r="K129" s="39"/>
      <c r="L129" s="42"/>
      <c r="M129" s="198"/>
      <c r="N129" s="199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230</v>
      </c>
      <c r="AU129" s="20" t="s">
        <v>82</v>
      </c>
    </row>
    <row r="130" spans="1:65" s="2" customFormat="1" ht="16.5" customHeight="1">
      <c r="A130" s="37"/>
      <c r="B130" s="38"/>
      <c r="C130" s="182" t="s">
        <v>348</v>
      </c>
      <c r="D130" s="182" t="s">
        <v>223</v>
      </c>
      <c r="E130" s="183" t="s">
        <v>2840</v>
      </c>
      <c r="F130" s="184" t="s">
        <v>2841</v>
      </c>
      <c r="G130" s="185" t="s">
        <v>336</v>
      </c>
      <c r="H130" s="186">
        <v>1</v>
      </c>
      <c r="I130" s="187"/>
      <c r="J130" s="188">
        <f>ROUND(I130*H130,2)</f>
        <v>0</v>
      </c>
      <c r="K130" s="184" t="s">
        <v>632</v>
      </c>
      <c r="L130" s="42"/>
      <c r="M130" s="189" t="s">
        <v>19</v>
      </c>
      <c r="N130" s="190" t="s">
        <v>43</v>
      </c>
      <c r="O130" s="6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3" t="s">
        <v>228</v>
      </c>
      <c r="AT130" s="193" t="s">
        <v>223</v>
      </c>
      <c r="AU130" s="193" t="s">
        <v>82</v>
      </c>
      <c r="AY130" s="20" t="s">
        <v>221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20" t="s">
        <v>80</v>
      </c>
      <c r="BK130" s="194">
        <f>ROUND(I130*H130,2)</f>
        <v>0</v>
      </c>
      <c r="BL130" s="20" t="s">
        <v>228</v>
      </c>
      <c r="BM130" s="193" t="s">
        <v>497</v>
      </c>
    </row>
    <row r="131" spans="1:65" s="2" customFormat="1">
      <c r="A131" s="37"/>
      <c r="B131" s="38"/>
      <c r="C131" s="39"/>
      <c r="D131" s="195" t="s">
        <v>230</v>
      </c>
      <c r="E131" s="39"/>
      <c r="F131" s="196" t="s">
        <v>2841</v>
      </c>
      <c r="G131" s="39"/>
      <c r="H131" s="39"/>
      <c r="I131" s="197"/>
      <c r="J131" s="39"/>
      <c r="K131" s="39"/>
      <c r="L131" s="42"/>
      <c r="M131" s="198"/>
      <c r="N131" s="199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230</v>
      </c>
      <c r="AU131" s="20" t="s">
        <v>82</v>
      </c>
    </row>
    <row r="132" spans="1:65" s="2" customFormat="1" ht="16.5" customHeight="1">
      <c r="A132" s="37"/>
      <c r="B132" s="38"/>
      <c r="C132" s="182" t="s">
        <v>355</v>
      </c>
      <c r="D132" s="182" t="s">
        <v>223</v>
      </c>
      <c r="E132" s="183" t="s">
        <v>2842</v>
      </c>
      <c r="F132" s="184" t="s">
        <v>2843</v>
      </c>
      <c r="G132" s="185" t="s">
        <v>336</v>
      </c>
      <c r="H132" s="186">
        <v>1</v>
      </c>
      <c r="I132" s="187"/>
      <c r="J132" s="188">
        <f>ROUND(I132*H132,2)</f>
        <v>0</v>
      </c>
      <c r="K132" s="184" t="s">
        <v>632</v>
      </c>
      <c r="L132" s="42"/>
      <c r="M132" s="189" t="s">
        <v>19</v>
      </c>
      <c r="N132" s="190" t="s">
        <v>43</v>
      </c>
      <c r="O132" s="6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3" t="s">
        <v>228</v>
      </c>
      <c r="AT132" s="193" t="s">
        <v>223</v>
      </c>
      <c r="AU132" s="193" t="s">
        <v>82</v>
      </c>
      <c r="AY132" s="20" t="s">
        <v>221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20" t="s">
        <v>80</v>
      </c>
      <c r="BK132" s="194">
        <f>ROUND(I132*H132,2)</f>
        <v>0</v>
      </c>
      <c r="BL132" s="20" t="s">
        <v>228</v>
      </c>
      <c r="BM132" s="193" t="s">
        <v>508</v>
      </c>
    </row>
    <row r="133" spans="1:65" s="2" customFormat="1">
      <c r="A133" s="37"/>
      <c r="B133" s="38"/>
      <c r="C133" s="39"/>
      <c r="D133" s="195" t="s">
        <v>230</v>
      </c>
      <c r="E133" s="39"/>
      <c r="F133" s="196" t="s">
        <v>2843</v>
      </c>
      <c r="G133" s="39"/>
      <c r="H133" s="39"/>
      <c r="I133" s="197"/>
      <c r="J133" s="39"/>
      <c r="K133" s="39"/>
      <c r="L133" s="42"/>
      <c r="M133" s="259"/>
      <c r="N133" s="260"/>
      <c r="O133" s="261"/>
      <c r="P133" s="261"/>
      <c r="Q133" s="261"/>
      <c r="R133" s="261"/>
      <c r="S133" s="261"/>
      <c r="T133" s="262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230</v>
      </c>
      <c r="AU133" s="20" t="s">
        <v>82</v>
      </c>
    </row>
    <row r="134" spans="1:65" s="2" customFormat="1" ht="6.95" customHeight="1">
      <c r="A134" s="37"/>
      <c r="B134" s="50"/>
      <c r="C134" s="51"/>
      <c r="D134" s="51"/>
      <c r="E134" s="51"/>
      <c r="F134" s="51"/>
      <c r="G134" s="51"/>
      <c r="H134" s="51"/>
      <c r="I134" s="51"/>
      <c r="J134" s="51"/>
      <c r="K134" s="51"/>
      <c r="L134" s="42"/>
      <c r="M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</sheetData>
  <sheetProtection algorithmName="SHA-512" hashValue="uODsZbsIMyvFTaqKEMXdLY0WlKQ0T3EZya6OAPEgWimy2Mto5G3GiR2KfxN4YWadKiPCucgDBtb2zSvNFUSuMg==" saltValue="h3AQzpWYHJWzYcPMxxS5guJCqa2dyYqYBokLtXt14+GEbYvq3KYI5v9DlBzb/GqNVQPYr9HKlL33ffEUxioiVA==" spinCount="100000" sheet="1" objects="1" scenarios="1" formatColumns="0" formatRows="0" autoFilter="0"/>
  <autoFilter ref="C93:K133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20" t="s">
        <v>118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135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21" t="str">
        <f>'Rekapitulace stavby'!K6</f>
        <v>DĚTSKÁ SKUPINA TURNOV</v>
      </c>
      <c r="F7" s="422"/>
      <c r="G7" s="422"/>
      <c r="H7" s="422"/>
      <c r="L7" s="23"/>
    </row>
    <row r="8" spans="1:46" ht="12.75">
      <c r="B8" s="23"/>
      <c r="D8" s="116" t="s">
        <v>144</v>
      </c>
      <c r="L8" s="23"/>
    </row>
    <row r="9" spans="1:46" s="1" customFormat="1" ht="16.5" customHeight="1">
      <c r="B9" s="23"/>
      <c r="E9" s="421" t="s">
        <v>2119</v>
      </c>
      <c r="F9" s="402"/>
      <c r="G9" s="402"/>
      <c r="H9" s="402"/>
      <c r="L9" s="23"/>
    </row>
    <row r="10" spans="1:46" s="1" customFormat="1" ht="12" customHeight="1">
      <c r="B10" s="23"/>
      <c r="D10" s="116" t="s">
        <v>2120</v>
      </c>
      <c r="L10" s="23"/>
    </row>
    <row r="11" spans="1:46" s="2" customFormat="1" ht="16.5" customHeight="1">
      <c r="A11" s="37"/>
      <c r="B11" s="42"/>
      <c r="C11" s="37"/>
      <c r="D11" s="37"/>
      <c r="E11" s="429" t="s">
        <v>2844</v>
      </c>
      <c r="F11" s="424"/>
      <c r="G11" s="424"/>
      <c r="H11" s="424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6" t="s">
        <v>2122</v>
      </c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42"/>
      <c r="C13" s="37"/>
      <c r="D13" s="37"/>
      <c r="E13" s="423" t="s">
        <v>2845</v>
      </c>
      <c r="F13" s="424"/>
      <c r="G13" s="424"/>
      <c r="H13" s="424"/>
      <c r="I13" s="37"/>
      <c r="J13" s="37"/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>
      <c r="A14" s="37"/>
      <c r="B14" s="42"/>
      <c r="C14" s="37"/>
      <c r="D14" s="37"/>
      <c r="E14" s="37"/>
      <c r="F14" s="37"/>
      <c r="G14" s="37"/>
      <c r="H14" s="37"/>
      <c r="I14" s="37"/>
      <c r="J14" s="37"/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42"/>
      <c r="C15" s="37"/>
      <c r="D15" s="116" t="s">
        <v>18</v>
      </c>
      <c r="E15" s="37"/>
      <c r="F15" s="106" t="s">
        <v>19</v>
      </c>
      <c r="G15" s="37"/>
      <c r="H15" s="37"/>
      <c r="I15" s="116" t="s">
        <v>20</v>
      </c>
      <c r="J15" s="106" t="s">
        <v>19</v>
      </c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21</v>
      </c>
      <c r="E16" s="37"/>
      <c r="F16" s="106" t="s">
        <v>22</v>
      </c>
      <c r="G16" s="37"/>
      <c r="H16" s="37"/>
      <c r="I16" s="116" t="s">
        <v>23</v>
      </c>
      <c r="J16" s="118" t="str">
        <f>'Rekapitulace stavby'!AN8</f>
        <v>3. 10. 2023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42"/>
      <c r="C17" s="37"/>
      <c r="D17" s="37"/>
      <c r="E17" s="37"/>
      <c r="F17" s="37"/>
      <c r="G17" s="37"/>
      <c r="H17" s="37"/>
      <c r="I17" s="37"/>
      <c r="J17" s="37"/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42"/>
      <c r="C18" s="37"/>
      <c r="D18" s="116" t="s">
        <v>25</v>
      </c>
      <c r="E18" s="37"/>
      <c r="F18" s="37"/>
      <c r="G18" s="37"/>
      <c r="H18" s="37"/>
      <c r="I18" s="116" t="s">
        <v>26</v>
      </c>
      <c r="J18" s="106" t="s">
        <v>19</v>
      </c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42"/>
      <c r="C19" s="37"/>
      <c r="D19" s="37"/>
      <c r="E19" s="106" t="s">
        <v>27</v>
      </c>
      <c r="F19" s="37"/>
      <c r="G19" s="37"/>
      <c r="H19" s="37"/>
      <c r="I19" s="116" t="s">
        <v>28</v>
      </c>
      <c r="J19" s="106" t="s">
        <v>19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42"/>
      <c r="C20" s="37"/>
      <c r="D20" s="37"/>
      <c r="E20" s="37"/>
      <c r="F20" s="37"/>
      <c r="G20" s="37"/>
      <c r="H20" s="37"/>
      <c r="I20" s="37"/>
      <c r="J20" s="37"/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42"/>
      <c r="C21" s="37"/>
      <c r="D21" s="116" t="s">
        <v>29</v>
      </c>
      <c r="E21" s="37"/>
      <c r="F21" s="37"/>
      <c r="G21" s="37"/>
      <c r="H21" s="37"/>
      <c r="I21" s="116" t="s">
        <v>26</v>
      </c>
      <c r="J21" s="33" t="str">
        <f>'Rekapitulace stavby'!AN13</f>
        <v>Vyplň údaj</v>
      </c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42"/>
      <c r="C22" s="37"/>
      <c r="D22" s="37"/>
      <c r="E22" s="425" t="str">
        <f>'Rekapitulace stavby'!E14</f>
        <v>Vyplň údaj</v>
      </c>
      <c r="F22" s="426"/>
      <c r="G22" s="426"/>
      <c r="H22" s="426"/>
      <c r="I22" s="116" t="s">
        <v>28</v>
      </c>
      <c r="J22" s="33" t="str">
        <f>'Rekapitulace stavby'!AN14</f>
        <v>Vyplň údaj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42"/>
      <c r="C23" s="37"/>
      <c r="D23" s="37"/>
      <c r="E23" s="37"/>
      <c r="F23" s="37"/>
      <c r="G23" s="37"/>
      <c r="H23" s="37"/>
      <c r="I23" s="37"/>
      <c r="J23" s="37"/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42"/>
      <c r="C24" s="37"/>
      <c r="D24" s="116" t="s">
        <v>31</v>
      </c>
      <c r="E24" s="37"/>
      <c r="F24" s="37"/>
      <c r="G24" s="37"/>
      <c r="H24" s="37"/>
      <c r="I24" s="116" t="s">
        <v>26</v>
      </c>
      <c r="J24" s="106" t="s">
        <v>19</v>
      </c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42"/>
      <c r="C25" s="37"/>
      <c r="D25" s="37"/>
      <c r="E25" s="106" t="s">
        <v>32</v>
      </c>
      <c r="F25" s="37"/>
      <c r="G25" s="37"/>
      <c r="H25" s="37"/>
      <c r="I25" s="116" t="s">
        <v>28</v>
      </c>
      <c r="J25" s="106" t="s">
        <v>19</v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42"/>
      <c r="C26" s="37"/>
      <c r="D26" s="37"/>
      <c r="E26" s="37"/>
      <c r="F26" s="37"/>
      <c r="G26" s="37"/>
      <c r="H26" s="37"/>
      <c r="I26" s="37"/>
      <c r="J26" s="37"/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42"/>
      <c r="C27" s="37"/>
      <c r="D27" s="116" t="s">
        <v>34</v>
      </c>
      <c r="E27" s="37"/>
      <c r="F27" s="37"/>
      <c r="G27" s="37"/>
      <c r="H27" s="37"/>
      <c r="I27" s="116" t="s">
        <v>26</v>
      </c>
      <c r="J27" s="106" t="s">
        <v>19</v>
      </c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42"/>
      <c r="C28" s="37"/>
      <c r="D28" s="37"/>
      <c r="E28" s="106" t="s">
        <v>35</v>
      </c>
      <c r="F28" s="37"/>
      <c r="G28" s="37"/>
      <c r="H28" s="37"/>
      <c r="I28" s="116" t="s">
        <v>28</v>
      </c>
      <c r="J28" s="106" t="s">
        <v>19</v>
      </c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37"/>
      <c r="E29" s="37"/>
      <c r="F29" s="37"/>
      <c r="G29" s="37"/>
      <c r="H29" s="37"/>
      <c r="I29" s="37"/>
      <c r="J29" s="37"/>
      <c r="K29" s="37"/>
      <c r="L29" s="11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42"/>
      <c r="C30" s="37"/>
      <c r="D30" s="116" t="s">
        <v>36</v>
      </c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71.25" customHeight="1">
      <c r="A31" s="119"/>
      <c r="B31" s="120"/>
      <c r="C31" s="119"/>
      <c r="D31" s="119"/>
      <c r="E31" s="427" t="s">
        <v>37</v>
      </c>
      <c r="F31" s="427"/>
      <c r="G31" s="427"/>
      <c r="H31" s="427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>
      <c r="A32" s="37"/>
      <c r="B32" s="42"/>
      <c r="C32" s="37"/>
      <c r="D32" s="37"/>
      <c r="E32" s="37"/>
      <c r="F32" s="37"/>
      <c r="G32" s="37"/>
      <c r="H32" s="37"/>
      <c r="I32" s="37"/>
      <c r="J32" s="37"/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2"/>
      <c r="E33" s="122"/>
      <c r="F33" s="122"/>
      <c r="G33" s="122"/>
      <c r="H33" s="122"/>
      <c r="I33" s="122"/>
      <c r="J33" s="122"/>
      <c r="K33" s="122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25.35" customHeight="1">
      <c r="A34" s="37"/>
      <c r="B34" s="42"/>
      <c r="C34" s="37"/>
      <c r="D34" s="123" t="s">
        <v>38</v>
      </c>
      <c r="E34" s="37"/>
      <c r="F34" s="37"/>
      <c r="G34" s="37"/>
      <c r="H34" s="37"/>
      <c r="I34" s="37"/>
      <c r="J34" s="124">
        <f>ROUND(J95, 2)</f>
        <v>0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6.95" customHeight="1">
      <c r="A35" s="37"/>
      <c r="B35" s="42"/>
      <c r="C35" s="37"/>
      <c r="D35" s="122"/>
      <c r="E35" s="122"/>
      <c r="F35" s="122"/>
      <c r="G35" s="122"/>
      <c r="H35" s="122"/>
      <c r="I35" s="122"/>
      <c r="J35" s="122"/>
      <c r="K35" s="122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37"/>
      <c r="F36" s="125" t="s">
        <v>40</v>
      </c>
      <c r="G36" s="37"/>
      <c r="H36" s="37"/>
      <c r="I36" s="125" t="s">
        <v>39</v>
      </c>
      <c r="J36" s="125" t="s">
        <v>41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42"/>
      <c r="C37" s="37"/>
      <c r="D37" s="126" t="s">
        <v>42</v>
      </c>
      <c r="E37" s="116" t="s">
        <v>43</v>
      </c>
      <c r="F37" s="127">
        <f>ROUND((SUM(BE95:BE137)),  2)</f>
        <v>0</v>
      </c>
      <c r="G37" s="37"/>
      <c r="H37" s="37"/>
      <c r="I37" s="128">
        <v>0.21</v>
      </c>
      <c r="J37" s="127">
        <f>ROUND(((SUM(BE95:BE137))*I37),  2)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42"/>
      <c r="C38" s="37"/>
      <c r="D38" s="37"/>
      <c r="E38" s="116" t="s">
        <v>44</v>
      </c>
      <c r="F38" s="127">
        <f>ROUND((SUM(BF95:BF137)),  2)</f>
        <v>0</v>
      </c>
      <c r="G38" s="37"/>
      <c r="H38" s="37"/>
      <c r="I38" s="128">
        <v>0.12</v>
      </c>
      <c r="J38" s="127">
        <f>ROUND(((SUM(BF95:BF137))*I38),  2)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45</v>
      </c>
      <c r="F39" s="127">
        <f>ROUND((SUM(BG95:BG137)),  2)</f>
        <v>0</v>
      </c>
      <c r="G39" s="37"/>
      <c r="H39" s="37"/>
      <c r="I39" s="128">
        <v>0.21</v>
      </c>
      <c r="J39" s="127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hidden="1" customHeight="1">
      <c r="A40" s="37"/>
      <c r="B40" s="42"/>
      <c r="C40" s="37"/>
      <c r="D40" s="37"/>
      <c r="E40" s="116" t="s">
        <v>46</v>
      </c>
      <c r="F40" s="127">
        <f>ROUND((SUM(BH95:BH137)),  2)</f>
        <v>0</v>
      </c>
      <c r="G40" s="37"/>
      <c r="H40" s="37"/>
      <c r="I40" s="128">
        <v>0.12</v>
      </c>
      <c r="J40" s="127">
        <f>0</f>
        <v>0</v>
      </c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42"/>
      <c r="C41" s="37"/>
      <c r="D41" s="37"/>
      <c r="E41" s="116" t="s">
        <v>47</v>
      </c>
      <c r="F41" s="127">
        <f>ROUND((SUM(BI95:BI137)),  2)</f>
        <v>0</v>
      </c>
      <c r="G41" s="37"/>
      <c r="H41" s="37"/>
      <c r="I41" s="128">
        <v>0</v>
      </c>
      <c r="J41" s="127">
        <f>0</f>
        <v>0</v>
      </c>
      <c r="K41" s="37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6.95" customHeight="1">
      <c r="A42" s="37"/>
      <c r="B42" s="42"/>
      <c r="C42" s="37"/>
      <c r="D42" s="37"/>
      <c r="E42" s="37"/>
      <c r="F42" s="37"/>
      <c r="G42" s="37"/>
      <c r="H42" s="37"/>
      <c r="I42" s="37"/>
      <c r="J42" s="37"/>
      <c r="K42" s="37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25.35" customHeight="1">
      <c r="A43" s="37"/>
      <c r="B43" s="42"/>
      <c r="C43" s="129"/>
      <c r="D43" s="130" t="s">
        <v>48</v>
      </c>
      <c r="E43" s="131"/>
      <c r="F43" s="131"/>
      <c r="G43" s="132" t="s">
        <v>49</v>
      </c>
      <c r="H43" s="133" t="s">
        <v>50</v>
      </c>
      <c r="I43" s="131"/>
      <c r="J43" s="134">
        <f>SUM(J34:J41)</f>
        <v>0</v>
      </c>
      <c r="K43" s="135"/>
      <c r="L43" s="11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customHeight="1">
      <c r="A44" s="37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8" spans="1:31" s="2" customFormat="1" ht="6.95" customHeight="1">
      <c r="A48" s="37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2" customFormat="1" ht="24.95" customHeight="1">
      <c r="A49" s="37"/>
      <c r="B49" s="38"/>
      <c r="C49" s="26" t="s">
        <v>168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31" s="2" customFormat="1" ht="6.95" customHeight="1">
      <c r="A50" s="37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31" s="2" customFormat="1" ht="12" customHeight="1">
      <c r="A51" s="37"/>
      <c r="B51" s="38"/>
      <c r="C51" s="32" t="s">
        <v>16</v>
      </c>
      <c r="D51" s="39"/>
      <c r="E51" s="39"/>
      <c r="F51" s="39"/>
      <c r="G51" s="39"/>
      <c r="H51" s="39"/>
      <c r="I51" s="39"/>
      <c r="J51" s="39"/>
      <c r="K51" s="39"/>
      <c r="L51" s="11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31" s="2" customFormat="1" ht="16.5" customHeight="1">
      <c r="A52" s="37"/>
      <c r="B52" s="38"/>
      <c r="C52" s="39"/>
      <c r="D52" s="39"/>
      <c r="E52" s="419" t="str">
        <f>E7</f>
        <v>DĚTSKÁ SKUPINA TURNOV</v>
      </c>
      <c r="F52" s="420"/>
      <c r="G52" s="420"/>
      <c r="H52" s="420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1" s="1" customFormat="1" ht="12" customHeight="1">
      <c r="B53" s="24"/>
      <c r="C53" s="32" t="s">
        <v>144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419" t="s">
        <v>2119</v>
      </c>
      <c r="F54" s="387"/>
      <c r="G54" s="387"/>
      <c r="H54" s="387"/>
      <c r="I54" s="25"/>
      <c r="J54" s="25"/>
      <c r="K54" s="25"/>
      <c r="L54" s="23"/>
    </row>
    <row r="55" spans="1:31" s="1" customFormat="1" ht="12" customHeight="1">
      <c r="B55" s="24"/>
      <c r="C55" s="32" t="s">
        <v>2120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7"/>
      <c r="B56" s="38"/>
      <c r="C56" s="39"/>
      <c r="D56" s="39"/>
      <c r="E56" s="428" t="s">
        <v>2844</v>
      </c>
      <c r="F56" s="418"/>
      <c r="G56" s="418"/>
      <c r="H56" s="418"/>
      <c r="I56" s="39"/>
      <c r="J56" s="39"/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 s="2" customFormat="1" ht="12" customHeight="1">
      <c r="A57" s="37"/>
      <c r="B57" s="38"/>
      <c r="C57" s="32" t="s">
        <v>2122</v>
      </c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 s="2" customFormat="1" ht="16.5" customHeight="1">
      <c r="A58" s="37"/>
      <c r="B58" s="38"/>
      <c r="C58" s="39"/>
      <c r="D58" s="39"/>
      <c r="E58" s="375" t="str">
        <f>E13</f>
        <v>D.4.4.1. - PZTS</v>
      </c>
      <c r="F58" s="418"/>
      <c r="G58" s="418"/>
      <c r="H58" s="418"/>
      <c r="I58" s="39"/>
      <c r="J58" s="39"/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 s="2" customFormat="1" ht="6.95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 s="2" customFormat="1" ht="12" customHeight="1">
      <c r="A60" s="37"/>
      <c r="B60" s="38"/>
      <c r="C60" s="32" t="s">
        <v>21</v>
      </c>
      <c r="D60" s="39"/>
      <c r="E60" s="39"/>
      <c r="F60" s="30" t="str">
        <f>F16</f>
        <v>parc.č. 1007/3, k.ú. Turnov</v>
      </c>
      <c r="G60" s="39"/>
      <c r="H60" s="39"/>
      <c r="I60" s="32" t="s">
        <v>23</v>
      </c>
      <c r="J60" s="62" t="str">
        <f>IF(J16="","",J16)</f>
        <v>3. 10. 2023</v>
      </c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 s="2" customFormat="1" ht="6.9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s="2" customFormat="1" ht="25.7" customHeight="1">
      <c r="A62" s="37"/>
      <c r="B62" s="38"/>
      <c r="C62" s="32" t="s">
        <v>25</v>
      </c>
      <c r="D62" s="39"/>
      <c r="E62" s="39"/>
      <c r="F62" s="30" t="str">
        <f>E19</f>
        <v>Město Turnov</v>
      </c>
      <c r="G62" s="39"/>
      <c r="H62" s="39"/>
      <c r="I62" s="32" t="s">
        <v>31</v>
      </c>
      <c r="J62" s="35" t="str">
        <f>E25</f>
        <v>ING. ARCH. Tomáš Adámek</v>
      </c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 s="2" customFormat="1" ht="15.2" customHeight="1">
      <c r="A63" s="37"/>
      <c r="B63" s="38"/>
      <c r="C63" s="32" t="s">
        <v>29</v>
      </c>
      <c r="D63" s="39"/>
      <c r="E63" s="39"/>
      <c r="F63" s="30" t="str">
        <f>IF(E22="","",E22)</f>
        <v>Vyplň údaj</v>
      </c>
      <c r="G63" s="39"/>
      <c r="H63" s="39"/>
      <c r="I63" s="32" t="s">
        <v>34</v>
      </c>
      <c r="J63" s="35" t="str">
        <f>E28</f>
        <v>Michal Jirka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 s="2" customFormat="1" ht="10.3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1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47" s="2" customFormat="1" ht="29.25" customHeight="1">
      <c r="A65" s="37"/>
      <c r="B65" s="38"/>
      <c r="C65" s="140" t="s">
        <v>169</v>
      </c>
      <c r="D65" s="141"/>
      <c r="E65" s="141"/>
      <c r="F65" s="141"/>
      <c r="G65" s="141"/>
      <c r="H65" s="141"/>
      <c r="I65" s="141"/>
      <c r="J65" s="142" t="s">
        <v>170</v>
      </c>
      <c r="K65" s="141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47" s="2" customFormat="1" ht="10.3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47" s="2" customFormat="1" ht="22.9" customHeight="1">
      <c r="A67" s="37"/>
      <c r="B67" s="38"/>
      <c r="C67" s="143" t="s">
        <v>70</v>
      </c>
      <c r="D67" s="39"/>
      <c r="E67" s="39"/>
      <c r="F67" s="39"/>
      <c r="G67" s="39"/>
      <c r="H67" s="39"/>
      <c r="I67" s="39"/>
      <c r="J67" s="80">
        <f>J95</f>
        <v>0</v>
      </c>
      <c r="K67" s="39"/>
      <c r="L67" s="11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U67" s="20" t="s">
        <v>171</v>
      </c>
    </row>
    <row r="68" spans="1:47" s="9" customFormat="1" ht="24.95" customHeight="1">
      <c r="B68" s="144"/>
      <c r="C68" s="145"/>
      <c r="D68" s="146" t="s">
        <v>2846</v>
      </c>
      <c r="E68" s="147"/>
      <c r="F68" s="147"/>
      <c r="G68" s="147"/>
      <c r="H68" s="147"/>
      <c r="I68" s="147"/>
      <c r="J68" s="148">
        <f>J96</f>
        <v>0</v>
      </c>
      <c r="K68" s="145"/>
      <c r="L68" s="149"/>
    </row>
    <row r="69" spans="1:47" s="9" customFormat="1" ht="24.95" customHeight="1">
      <c r="B69" s="144"/>
      <c r="C69" s="145"/>
      <c r="D69" s="146" t="s">
        <v>2847</v>
      </c>
      <c r="E69" s="147"/>
      <c r="F69" s="147"/>
      <c r="G69" s="147"/>
      <c r="H69" s="147"/>
      <c r="I69" s="147"/>
      <c r="J69" s="148">
        <f>J113</f>
        <v>0</v>
      </c>
      <c r="K69" s="145"/>
      <c r="L69" s="149"/>
    </row>
    <row r="70" spans="1:47" s="9" customFormat="1" ht="24.95" customHeight="1">
      <c r="B70" s="144"/>
      <c r="C70" s="145"/>
      <c r="D70" s="146" t="s">
        <v>2848</v>
      </c>
      <c r="E70" s="147"/>
      <c r="F70" s="147"/>
      <c r="G70" s="147"/>
      <c r="H70" s="147"/>
      <c r="I70" s="147"/>
      <c r="J70" s="148">
        <f>J126</f>
        <v>0</v>
      </c>
      <c r="K70" s="145"/>
      <c r="L70" s="149"/>
    </row>
    <row r="71" spans="1:47" s="9" customFormat="1" ht="24.95" customHeight="1">
      <c r="B71" s="144"/>
      <c r="C71" s="145"/>
      <c r="D71" s="146" t="s">
        <v>2849</v>
      </c>
      <c r="E71" s="147"/>
      <c r="F71" s="147"/>
      <c r="G71" s="147"/>
      <c r="H71" s="147"/>
      <c r="I71" s="147"/>
      <c r="J71" s="148">
        <f>J129</f>
        <v>0</v>
      </c>
      <c r="K71" s="145"/>
      <c r="L71" s="149"/>
    </row>
    <row r="72" spans="1:47" s="2" customFormat="1" ht="21.7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47" s="2" customFormat="1" ht="6.95" customHeight="1">
      <c r="A73" s="37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7" spans="1:47" s="2" customFormat="1" ht="6.95" customHeight="1">
      <c r="A77" s="37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47" s="2" customFormat="1" ht="24.95" customHeight="1">
      <c r="A78" s="37"/>
      <c r="B78" s="38"/>
      <c r="C78" s="26" t="s">
        <v>206</v>
      </c>
      <c r="D78" s="39"/>
      <c r="E78" s="39"/>
      <c r="F78" s="39"/>
      <c r="G78" s="39"/>
      <c r="H78" s="39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47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47" s="2" customFormat="1" ht="12" customHeight="1">
      <c r="A80" s="37"/>
      <c r="B80" s="38"/>
      <c r="C80" s="32" t="s">
        <v>16</v>
      </c>
      <c r="D80" s="39"/>
      <c r="E80" s="39"/>
      <c r="F80" s="39"/>
      <c r="G80" s="39"/>
      <c r="H80" s="39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3" s="2" customFormat="1" ht="16.5" customHeight="1">
      <c r="A81" s="37"/>
      <c r="B81" s="38"/>
      <c r="C81" s="39"/>
      <c r="D81" s="39"/>
      <c r="E81" s="419" t="str">
        <f>E7</f>
        <v>DĚTSKÁ SKUPINA TURNOV</v>
      </c>
      <c r="F81" s="420"/>
      <c r="G81" s="420"/>
      <c r="H81" s="420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1" customFormat="1" ht="12" customHeight="1">
      <c r="B82" s="24"/>
      <c r="C82" s="32" t="s">
        <v>144</v>
      </c>
      <c r="D82" s="25"/>
      <c r="E82" s="25"/>
      <c r="F82" s="25"/>
      <c r="G82" s="25"/>
      <c r="H82" s="25"/>
      <c r="I82" s="25"/>
      <c r="J82" s="25"/>
      <c r="K82" s="25"/>
      <c r="L82" s="23"/>
    </row>
    <row r="83" spans="1:63" s="1" customFormat="1" ht="16.5" customHeight="1">
      <c r="B83" s="24"/>
      <c r="C83" s="25"/>
      <c r="D83" s="25"/>
      <c r="E83" s="419" t="s">
        <v>2119</v>
      </c>
      <c r="F83" s="387"/>
      <c r="G83" s="387"/>
      <c r="H83" s="387"/>
      <c r="I83" s="25"/>
      <c r="J83" s="25"/>
      <c r="K83" s="25"/>
      <c r="L83" s="23"/>
    </row>
    <row r="84" spans="1:63" s="1" customFormat="1" ht="12" customHeight="1">
      <c r="B84" s="24"/>
      <c r="C84" s="32" t="s">
        <v>2120</v>
      </c>
      <c r="D84" s="25"/>
      <c r="E84" s="25"/>
      <c r="F84" s="25"/>
      <c r="G84" s="25"/>
      <c r="H84" s="25"/>
      <c r="I84" s="25"/>
      <c r="J84" s="25"/>
      <c r="K84" s="25"/>
      <c r="L84" s="23"/>
    </row>
    <row r="85" spans="1:63" s="2" customFormat="1" ht="16.5" customHeight="1">
      <c r="A85" s="37"/>
      <c r="B85" s="38"/>
      <c r="C85" s="39"/>
      <c r="D85" s="39"/>
      <c r="E85" s="428" t="s">
        <v>2844</v>
      </c>
      <c r="F85" s="418"/>
      <c r="G85" s="418"/>
      <c r="H85" s="418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2" customHeight="1">
      <c r="A86" s="37"/>
      <c r="B86" s="38"/>
      <c r="C86" s="32" t="s">
        <v>2122</v>
      </c>
      <c r="D86" s="39"/>
      <c r="E86" s="39"/>
      <c r="F86" s="39"/>
      <c r="G86" s="39"/>
      <c r="H86" s="39"/>
      <c r="I86" s="39"/>
      <c r="J86" s="39"/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6.5" customHeight="1">
      <c r="A87" s="37"/>
      <c r="B87" s="38"/>
      <c r="C87" s="39"/>
      <c r="D87" s="39"/>
      <c r="E87" s="375" t="str">
        <f>E13</f>
        <v>D.4.4.1. - PZTS</v>
      </c>
      <c r="F87" s="418"/>
      <c r="G87" s="418"/>
      <c r="H87" s="418"/>
      <c r="I87" s="39"/>
      <c r="J87" s="39"/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12" customHeight="1">
      <c r="A89" s="37"/>
      <c r="B89" s="38"/>
      <c r="C89" s="32" t="s">
        <v>21</v>
      </c>
      <c r="D89" s="39"/>
      <c r="E89" s="39"/>
      <c r="F89" s="30" t="str">
        <f>F16</f>
        <v>parc.č. 1007/3, k.ú. Turnov</v>
      </c>
      <c r="G89" s="39"/>
      <c r="H89" s="39"/>
      <c r="I89" s="32" t="s">
        <v>23</v>
      </c>
      <c r="J89" s="62" t="str">
        <f>IF(J16="","",J16)</f>
        <v>3. 10. 2023</v>
      </c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25.7" customHeight="1">
      <c r="A91" s="37"/>
      <c r="B91" s="38"/>
      <c r="C91" s="32" t="s">
        <v>25</v>
      </c>
      <c r="D91" s="39"/>
      <c r="E91" s="39"/>
      <c r="F91" s="30" t="str">
        <f>E19</f>
        <v>Město Turnov</v>
      </c>
      <c r="G91" s="39"/>
      <c r="H91" s="39"/>
      <c r="I91" s="32" t="s">
        <v>31</v>
      </c>
      <c r="J91" s="35" t="str">
        <f>E25</f>
        <v>ING. ARCH. Tomáš Adámek</v>
      </c>
      <c r="K91" s="39"/>
      <c r="L91" s="11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5.2" customHeight="1">
      <c r="A92" s="37"/>
      <c r="B92" s="38"/>
      <c r="C92" s="32" t="s">
        <v>29</v>
      </c>
      <c r="D92" s="39"/>
      <c r="E92" s="39"/>
      <c r="F92" s="30" t="str">
        <f>IF(E22="","",E22)</f>
        <v>Vyplň údaj</v>
      </c>
      <c r="G92" s="39"/>
      <c r="H92" s="39"/>
      <c r="I92" s="32" t="s">
        <v>34</v>
      </c>
      <c r="J92" s="35" t="str">
        <f>E28</f>
        <v>Michal Jirka</v>
      </c>
      <c r="K92" s="39"/>
      <c r="L92" s="11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0.3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11" customFormat="1" ht="29.25" customHeight="1">
      <c r="A94" s="155"/>
      <c r="B94" s="156"/>
      <c r="C94" s="157" t="s">
        <v>207</v>
      </c>
      <c r="D94" s="158" t="s">
        <v>57</v>
      </c>
      <c r="E94" s="158" t="s">
        <v>53</v>
      </c>
      <c r="F94" s="158" t="s">
        <v>54</v>
      </c>
      <c r="G94" s="158" t="s">
        <v>208</v>
      </c>
      <c r="H94" s="158" t="s">
        <v>209</v>
      </c>
      <c r="I94" s="158" t="s">
        <v>210</v>
      </c>
      <c r="J94" s="158" t="s">
        <v>170</v>
      </c>
      <c r="K94" s="159" t="s">
        <v>211</v>
      </c>
      <c r="L94" s="160"/>
      <c r="M94" s="71" t="s">
        <v>19</v>
      </c>
      <c r="N94" s="72" t="s">
        <v>42</v>
      </c>
      <c r="O94" s="72" t="s">
        <v>212</v>
      </c>
      <c r="P94" s="72" t="s">
        <v>213</v>
      </c>
      <c r="Q94" s="72" t="s">
        <v>214</v>
      </c>
      <c r="R94" s="72" t="s">
        <v>215</v>
      </c>
      <c r="S94" s="72" t="s">
        <v>216</v>
      </c>
      <c r="T94" s="73" t="s">
        <v>217</v>
      </c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</row>
    <row r="95" spans="1:63" s="2" customFormat="1" ht="22.9" customHeight="1">
      <c r="A95" s="37"/>
      <c r="B95" s="38"/>
      <c r="C95" s="78" t="s">
        <v>218</v>
      </c>
      <c r="D95" s="39"/>
      <c r="E95" s="39"/>
      <c r="F95" s="39"/>
      <c r="G95" s="39"/>
      <c r="H95" s="39"/>
      <c r="I95" s="39"/>
      <c r="J95" s="161">
        <f>BK95</f>
        <v>0</v>
      </c>
      <c r="K95" s="39"/>
      <c r="L95" s="42"/>
      <c r="M95" s="74"/>
      <c r="N95" s="162"/>
      <c r="O95" s="75"/>
      <c r="P95" s="163">
        <f>P96+P113+P126+P129</f>
        <v>0</v>
      </c>
      <c r="Q95" s="75"/>
      <c r="R95" s="163">
        <f>R96+R113+R126+R129</f>
        <v>0</v>
      </c>
      <c r="S95" s="75"/>
      <c r="T95" s="164">
        <f>T96+T113+T126+T129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71</v>
      </c>
      <c r="AU95" s="20" t="s">
        <v>171</v>
      </c>
      <c r="BK95" s="165">
        <f>BK96+BK113+BK126+BK129</f>
        <v>0</v>
      </c>
    </row>
    <row r="96" spans="1:63" s="12" customFormat="1" ht="25.9" customHeight="1">
      <c r="B96" s="166"/>
      <c r="C96" s="167"/>
      <c r="D96" s="168" t="s">
        <v>71</v>
      </c>
      <c r="E96" s="169" t="s">
        <v>77</v>
      </c>
      <c r="F96" s="169" t="s">
        <v>2850</v>
      </c>
      <c r="G96" s="167"/>
      <c r="H96" s="167"/>
      <c r="I96" s="170"/>
      <c r="J96" s="171">
        <f>BK96</f>
        <v>0</v>
      </c>
      <c r="K96" s="167"/>
      <c r="L96" s="172"/>
      <c r="M96" s="173"/>
      <c r="N96" s="174"/>
      <c r="O96" s="174"/>
      <c r="P96" s="175">
        <f>SUM(P97:P112)</f>
        <v>0</v>
      </c>
      <c r="Q96" s="174"/>
      <c r="R96" s="175">
        <f>SUM(R97:R112)</f>
        <v>0</v>
      </c>
      <c r="S96" s="174"/>
      <c r="T96" s="176">
        <f>SUM(T97:T112)</f>
        <v>0</v>
      </c>
      <c r="AR96" s="177" t="s">
        <v>80</v>
      </c>
      <c r="AT96" s="178" t="s">
        <v>71</v>
      </c>
      <c r="AU96" s="178" t="s">
        <v>72</v>
      </c>
      <c r="AY96" s="177" t="s">
        <v>221</v>
      </c>
      <c r="BK96" s="179">
        <f>SUM(BK97:BK112)</f>
        <v>0</v>
      </c>
    </row>
    <row r="97" spans="1:65" s="2" customFormat="1" ht="24.2" customHeight="1">
      <c r="A97" s="37"/>
      <c r="B97" s="38"/>
      <c r="C97" s="234" t="s">
        <v>80</v>
      </c>
      <c r="D97" s="234" t="s">
        <v>295</v>
      </c>
      <c r="E97" s="235" t="s">
        <v>2851</v>
      </c>
      <c r="F97" s="236" t="s">
        <v>2852</v>
      </c>
      <c r="G97" s="237" t="s">
        <v>336</v>
      </c>
      <c r="H97" s="238">
        <v>1</v>
      </c>
      <c r="I97" s="239"/>
      <c r="J97" s="240">
        <f>ROUND(I97*H97,2)</f>
        <v>0</v>
      </c>
      <c r="K97" s="236" t="s">
        <v>632</v>
      </c>
      <c r="L97" s="241"/>
      <c r="M97" s="242" t="s">
        <v>19</v>
      </c>
      <c r="N97" s="243" t="s">
        <v>43</v>
      </c>
      <c r="O97" s="67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3" t="s">
        <v>279</v>
      </c>
      <c r="AT97" s="193" t="s">
        <v>295</v>
      </c>
      <c r="AU97" s="193" t="s">
        <v>80</v>
      </c>
      <c r="AY97" s="20" t="s">
        <v>221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20" t="s">
        <v>80</v>
      </c>
      <c r="BK97" s="194">
        <f>ROUND(I97*H97,2)</f>
        <v>0</v>
      </c>
      <c r="BL97" s="20" t="s">
        <v>228</v>
      </c>
      <c r="BM97" s="193" t="s">
        <v>82</v>
      </c>
    </row>
    <row r="98" spans="1:65" s="2" customFormat="1">
      <c r="A98" s="37"/>
      <c r="B98" s="38"/>
      <c r="C98" s="39"/>
      <c r="D98" s="195" t="s">
        <v>230</v>
      </c>
      <c r="E98" s="39"/>
      <c r="F98" s="196" t="s">
        <v>2852</v>
      </c>
      <c r="G98" s="39"/>
      <c r="H98" s="39"/>
      <c r="I98" s="197"/>
      <c r="J98" s="39"/>
      <c r="K98" s="39"/>
      <c r="L98" s="42"/>
      <c r="M98" s="198"/>
      <c r="N98" s="199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230</v>
      </c>
      <c r="AU98" s="20" t="s">
        <v>80</v>
      </c>
    </row>
    <row r="99" spans="1:65" s="2" customFormat="1" ht="16.5" customHeight="1">
      <c r="A99" s="37"/>
      <c r="B99" s="38"/>
      <c r="C99" s="234" t="s">
        <v>82</v>
      </c>
      <c r="D99" s="234" t="s">
        <v>295</v>
      </c>
      <c r="E99" s="235" t="s">
        <v>2853</v>
      </c>
      <c r="F99" s="236" t="s">
        <v>2854</v>
      </c>
      <c r="G99" s="237" t="s">
        <v>336</v>
      </c>
      <c r="H99" s="238">
        <v>1</v>
      </c>
      <c r="I99" s="239"/>
      <c r="J99" s="240">
        <f>ROUND(I99*H99,2)</f>
        <v>0</v>
      </c>
      <c r="K99" s="236" t="s">
        <v>632</v>
      </c>
      <c r="L99" s="241"/>
      <c r="M99" s="242" t="s">
        <v>19</v>
      </c>
      <c r="N99" s="243" t="s">
        <v>43</v>
      </c>
      <c r="O99" s="67"/>
      <c r="P99" s="191">
        <f>O99*H99</f>
        <v>0</v>
      </c>
      <c r="Q99" s="191">
        <v>0</v>
      </c>
      <c r="R99" s="191">
        <f>Q99*H99</f>
        <v>0</v>
      </c>
      <c r="S99" s="191">
        <v>0</v>
      </c>
      <c r="T99" s="192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3" t="s">
        <v>279</v>
      </c>
      <c r="AT99" s="193" t="s">
        <v>295</v>
      </c>
      <c r="AU99" s="193" t="s">
        <v>80</v>
      </c>
      <c r="AY99" s="20" t="s">
        <v>221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20" t="s">
        <v>80</v>
      </c>
      <c r="BK99" s="194">
        <f>ROUND(I99*H99,2)</f>
        <v>0</v>
      </c>
      <c r="BL99" s="20" t="s">
        <v>228</v>
      </c>
      <c r="BM99" s="193" t="s">
        <v>228</v>
      </c>
    </row>
    <row r="100" spans="1:65" s="2" customFormat="1">
      <c r="A100" s="37"/>
      <c r="B100" s="38"/>
      <c r="C100" s="39"/>
      <c r="D100" s="195" t="s">
        <v>230</v>
      </c>
      <c r="E100" s="39"/>
      <c r="F100" s="196" t="s">
        <v>2854</v>
      </c>
      <c r="G100" s="39"/>
      <c r="H100" s="39"/>
      <c r="I100" s="197"/>
      <c r="J100" s="39"/>
      <c r="K100" s="39"/>
      <c r="L100" s="42"/>
      <c r="M100" s="198"/>
      <c r="N100" s="199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230</v>
      </c>
      <c r="AU100" s="20" t="s">
        <v>80</v>
      </c>
    </row>
    <row r="101" spans="1:65" s="2" customFormat="1" ht="16.5" customHeight="1">
      <c r="A101" s="37"/>
      <c r="B101" s="38"/>
      <c r="C101" s="234" t="s">
        <v>95</v>
      </c>
      <c r="D101" s="234" t="s">
        <v>295</v>
      </c>
      <c r="E101" s="235" t="s">
        <v>2855</v>
      </c>
      <c r="F101" s="236" t="s">
        <v>2856</v>
      </c>
      <c r="G101" s="237" t="s">
        <v>336</v>
      </c>
      <c r="H101" s="238">
        <v>1</v>
      </c>
      <c r="I101" s="239"/>
      <c r="J101" s="240">
        <f>ROUND(I101*H101,2)</f>
        <v>0</v>
      </c>
      <c r="K101" s="236" t="s">
        <v>632</v>
      </c>
      <c r="L101" s="241"/>
      <c r="M101" s="242" t="s">
        <v>19</v>
      </c>
      <c r="N101" s="243" t="s">
        <v>43</v>
      </c>
      <c r="O101" s="67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3" t="s">
        <v>279</v>
      </c>
      <c r="AT101" s="193" t="s">
        <v>295</v>
      </c>
      <c r="AU101" s="193" t="s">
        <v>80</v>
      </c>
      <c r="AY101" s="20" t="s">
        <v>221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20" t="s">
        <v>80</v>
      </c>
      <c r="BK101" s="194">
        <f>ROUND(I101*H101,2)</f>
        <v>0</v>
      </c>
      <c r="BL101" s="20" t="s">
        <v>228</v>
      </c>
      <c r="BM101" s="193" t="s">
        <v>264</v>
      </c>
    </row>
    <row r="102" spans="1:65" s="2" customFormat="1">
      <c r="A102" s="37"/>
      <c r="B102" s="38"/>
      <c r="C102" s="39"/>
      <c r="D102" s="195" t="s">
        <v>230</v>
      </c>
      <c r="E102" s="39"/>
      <c r="F102" s="196" t="s">
        <v>2856</v>
      </c>
      <c r="G102" s="39"/>
      <c r="H102" s="39"/>
      <c r="I102" s="197"/>
      <c r="J102" s="39"/>
      <c r="K102" s="39"/>
      <c r="L102" s="42"/>
      <c r="M102" s="198"/>
      <c r="N102" s="199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230</v>
      </c>
      <c r="AU102" s="20" t="s">
        <v>80</v>
      </c>
    </row>
    <row r="103" spans="1:65" s="2" customFormat="1" ht="16.5" customHeight="1">
      <c r="A103" s="37"/>
      <c r="B103" s="38"/>
      <c r="C103" s="234" t="s">
        <v>228</v>
      </c>
      <c r="D103" s="234" t="s">
        <v>295</v>
      </c>
      <c r="E103" s="235" t="s">
        <v>2857</v>
      </c>
      <c r="F103" s="236" t="s">
        <v>2858</v>
      </c>
      <c r="G103" s="237" t="s">
        <v>336</v>
      </c>
      <c r="H103" s="238">
        <v>1</v>
      </c>
      <c r="I103" s="239"/>
      <c r="J103" s="240">
        <f>ROUND(I103*H103,2)</f>
        <v>0</v>
      </c>
      <c r="K103" s="236" t="s">
        <v>632</v>
      </c>
      <c r="L103" s="241"/>
      <c r="M103" s="242" t="s">
        <v>19</v>
      </c>
      <c r="N103" s="243" t="s">
        <v>43</v>
      </c>
      <c r="O103" s="67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3" t="s">
        <v>279</v>
      </c>
      <c r="AT103" s="193" t="s">
        <v>295</v>
      </c>
      <c r="AU103" s="193" t="s">
        <v>80</v>
      </c>
      <c r="AY103" s="20" t="s">
        <v>221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20" t="s">
        <v>80</v>
      </c>
      <c r="BK103" s="194">
        <f>ROUND(I103*H103,2)</f>
        <v>0</v>
      </c>
      <c r="BL103" s="20" t="s">
        <v>228</v>
      </c>
      <c r="BM103" s="193" t="s">
        <v>279</v>
      </c>
    </row>
    <row r="104" spans="1:65" s="2" customFormat="1">
      <c r="A104" s="37"/>
      <c r="B104" s="38"/>
      <c r="C104" s="39"/>
      <c r="D104" s="195" t="s">
        <v>230</v>
      </c>
      <c r="E104" s="39"/>
      <c r="F104" s="196" t="s">
        <v>2858</v>
      </c>
      <c r="G104" s="39"/>
      <c r="H104" s="39"/>
      <c r="I104" s="197"/>
      <c r="J104" s="39"/>
      <c r="K104" s="39"/>
      <c r="L104" s="42"/>
      <c r="M104" s="198"/>
      <c r="N104" s="199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230</v>
      </c>
      <c r="AU104" s="20" t="s">
        <v>80</v>
      </c>
    </row>
    <row r="105" spans="1:65" s="2" customFormat="1" ht="16.5" customHeight="1">
      <c r="A105" s="37"/>
      <c r="B105" s="38"/>
      <c r="C105" s="234" t="s">
        <v>257</v>
      </c>
      <c r="D105" s="234" t="s">
        <v>295</v>
      </c>
      <c r="E105" s="235" t="s">
        <v>2859</v>
      </c>
      <c r="F105" s="236" t="s">
        <v>2860</v>
      </c>
      <c r="G105" s="237" t="s">
        <v>336</v>
      </c>
      <c r="H105" s="238">
        <v>1</v>
      </c>
      <c r="I105" s="239"/>
      <c r="J105" s="240">
        <f>ROUND(I105*H105,2)</f>
        <v>0</v>
      </c>
      <c r="K105" s="236" t="s">
        <v>632</v>
      </c>
      <c r="L105" s="241"/>
      <c r="M105" s="242" t="s">
        <v>19</v>
      </c>
      <c r="N105" s="243" t="s">
        <v>43</v>
      </c>
      <c r="O105" s="67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3" t="s">
        <v>279</v>
      </c>
      <c r="AT105" s="193" t="s">
        <v>295</v>
      </c>
      <c r="AU105" s="193" t="s">
        <v>80</v>
      </c>
      <c r="AY105" s="20" t="s">
        <v>221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20" t="s">
        <v>80</v>
      </c>
      <c r="BK105" s="194">
        <f>ROUND(I105*H105,2)</f>
        <v>0</v>
      </c>
      <c r="BL105" s="20" t="s">
        <v>228</v>
      </c>
      <c r="BM105" s="193" t="s">
        <v>294</v>
      </c>
    </row>
    <row r="106" spans="1:65" s="2" customFormat="1">
      <c r="A106" s="37"/>
      <c r="B106" s="38"/>
      <c r="C106" s="39"/>
      <c r="D106" s="195" t="s">
        <v>230</v>
      </c>
      <c r="E106" s="39"/>
      <c r="F106" s="196" t="s">
        <v>2860</v>
      </c>
      <c r="G106" s="39"/>
      <c r="H106" s="39"/>
      <c r="I106" s="197"/>
      <c r="J106" s="39"/>
      <c r="K106" s="39"/>
      <c r="L106" s="42"/>
      <c r="M106" s="198"/>
      <c r="N106" s="199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230</v>
      </c>
      <c r="AU106" s="20" t="s">
        <v>80</v>
      </c>
    </row>
    <row r="107" spans="1:65" s="2" customFormat="1" ht="16.5" customHeight="1">
      <c r="A107" s="37"/>
      <c r="B107" s="38"/>
      <c r="C107" s="234" t="s">
        <v>264</v>
      </c>
      <c r="D107" s="234" t="s">
        <v>295</v>
      </c>
      <c r="E107" s="235" t="s">
        <v>2861</v>
      </c>
      <c r="F107" s="236" t="s">
        <v>2862</v>
      </c>
      <c r="G107" s="237" t="s">
        <v>336</v>
      </c>
      <c r="H107" s="238">
        <v>1</v>
      </c>
      <c r="I107" s="239"/>
      <c r="J107" s="240">
        <f>ROUND(I107*H107,2)</f>
        <v>0</v>
      </c>
      <c r="K107" s="236" t="s">
        <v>632</v>
      </c>
      <c r="L107" s="241"/>
      <c r="M107" s="242" t="s">
        <v>19</v>
      </c>
      <c r="N107" s="243" t="s">
        <v>43</v>
      </c>
      <c r="O107" s="67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3" t="s">
        <v>279</v>
      </c>
      <c r="AT107" s="193" t="s">
        <v>295</v>
      </c>
      <c r="AU107" s="193" t="s">
        <v>80</v>
      </c>
      <c r="AY107" s="20" t="s">
        <v>221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20" t="s">
        <v>80</v>
      </c>
      <c r="BK107" s="194">
        <f>ROUND(I107*H107,2)</f>
        <v>0</v>
      </c>
      <c r="BL107" s="20" t="s">
        <v>228</v>
      </c>
      <c r="BM107" s="193" t="s">
        <v>8</v>
      </c>
    </row>
    <row r="108" spans="1:65" s="2" customFormat="1">
      <c r="A108" s="37"/>
      <c r="B108" s="38"/>
      <c r="C108" s="39"/>
      <c r="D108" s="195" t="s">
        <v>230</v>
      </c>
      <c r="E108" s="39"/>
      <c r="F108" s="196" t="s">
        <v>2862</v>
      </c>
      <c r="G108" s="39"/>
      <c r="H108" s="39"/>
      <c r="I108" s="197"/>
      <c r="J108" s="39"/>
      <c r="K108" s="39"/>
      <c r="L108" s="42"/>
      <c r="M108" s="198"/>
      <c r="N108" s="199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230</v>
      </c>
      <c r="AU108" s="20" t="s">
        <v>80</v>
      </c>
    </row>
    <row r="109" spans="1:65" s="2" customFormat="1" ht="16.5" customHeight="1">
      <c r="A109" s="37"/>
      <c r="B109" s="38"/>
      <c r="C109" s="234" t="s">
        <v>272</v>
      </c>
      <c r="D109" s="234" t="s">
        <v>295</v>
      </c>
      <c r="E109" s="235" t="s">
        <v>2863</v>
      </c>
      <c r="F109" s="236" t="s">
        <v>2864</v>
      </c>
      <c r="G109" s="237" t="s">
        <v>336</v>
      </c>
      <c r="H109" s="238">
        <v>8</v>
      </c>
      <c r="I109" s="239"/>
      <c r="J109" s="240">
        <f>ROUND(I109*H109,2)</f>
        <v>0</v>
      </c>
      <c r="K109" s="236" t="s">
        <v>632</v>
      </c>
      <c r="L109" s="241"/>
      <c r="M109" s="242" t="s">
        <v>19</v>
      </c>
      <c r="N109" s="243" t="s">
        <v>43</v>
      </c>
      <c r="O109" s="67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3" t="s">
        <v>279</v>
      </c>
      <c r="AT109" s="193" t="s">
        <v>295</v>
      </c>
      <c r="AU109" s="193" t="s">
        <v>80</v>
      </c>
      <c r="AY109" s="20" t="s">
        <v>221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20" t="s">
        <v>80</v>
      </c>
      <c r="BK109" s="194">
        <f>ROUND(I109*H109,2)</f>
        <v>0</v>
      </c>
      <c r="BL109" s="20" t="s">
        <v>228</v>
      </c>
      <c r="BM109" s="193" t="s">
        <v>323</v>
      </c>
    </row>
    <row r="110" spans="1:65" s="2" customFormat="1">
      <c r="A110" s="37"/>
      <c r="B110" s="38"/>
      <c r="C110" s="39"/>
      <c r="D110" s="195" t="s">
        <v>230</v>
      </c>
      <c r="E110" s="39"/>
      <c r="F110" s="196" t="s">
        <v>2864</v>
      </c>
      <c r="G110" s="39"/>
      <c r="H110" s="39"/>
      <c r="I110" s="197"/>
      <c r="J110" s="39"/>
      <c r="K110" s="39"/>
      <c r="L110" s="42"/>
      <c r="M110" s="198"/>
      <c r="N110" s="199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230</v>
      </c>
      <c r="AU110" s="20" t="s">
        <v>80</v>
      </c>
    </row>
    <row r="111" spans="1:65" s="2" customFormat="1" ht="16.5" customHeight="1">
      <c r="A111" s="37"/>
      <c r="B111" s="38"/>
      <c r="C111" s="234" t="s">
        <v>279</v>
      </c>
      <c r="D111" s="234" t="s">
        <v>295</v>
      </c>
      <c r="E111" s="235" t="s">
        <v>2865</v>
      </c>
      <c r="F111" s="236" t="s">
        <v>2866</v>
      </c>
      <c r="G111" s="237" t="s">
        <v>336</v>
      </c>
      <c r="H111" s="238">
        <v>1</v>
      </c>
      <c r="I111" s="239"/>
      <c r="J111" s="240">
        <f>ROUND(I111*H111,2)</f>
        <v>0</v>
      </c>
      <c r="K111" s="236" t="s">
        <v>632</v>
      </c>
      <c r="L111" s="241"/>
      <c r="M111" s="242" t="s">
        <v>19</v>
      </c>
      <c r="N111" s="243" t="s">
        <v>43</v>
      </c>
      <c r="O111" s="67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3" t="s">
        <v>279</v>
      </c>
      <c r="AT111" s="193" t="s">
        <v>295</v>
      </c>
      <c r="AU111" s="193" t="s">
        <v>80</v>
      </c>
      <c r="AY111" s="20" t="s">
        <v>221</v>
      </c>
      <c r="BE111" s="194">
        <f>IF(N111="základní",J111,0)</f>
        <v>0</v>
      </c>
      <c r="BF111" s="194">
        <f>IF(N111="snížená",J111,0)</f>
        <v>0</v>
      </c>
      <c r="BG111" s="194">
        <f>IF(N111="zákl. přenesená",J111,0)</f>
        <v>0</v>
      </c>
      <c r="BH111" s="194">
        <f>IF(N111="sníž. přenesená",J111,0)</f>
        <v>0</v>
      </c>
      <c r="BI111" s="194">
        <f>IF(N111="nulová",J111,0)</f>
        <v>0</v>
      </c>
      <c r="BJ111" s="20" t="s">
        <v>80</v>
      </c>
      <c r="BK111" s="194">
        <f>ROUND(I111*H111,2)</f>
        <v>0</v>
      </c>
      <c r="BL111" s="20" t="s">
        <v>228</v>
      </c>
      <c r="BM111" s="193" t="s">
        <v>341</v>
      </c>
    </row>
    <row r="112" spans="1:65" s="2" customFormat="1">
      <c r="A112" s="37"/>
      <c r="B112" s="38"/>
      <c r="C112" s="39"/>
      <c r="D112" s="195" t="s">
        <v>230</v>
      </c>
      <c r="E112" s="39"/>
      <c r="F112" s="196" t="s">
        <v>2866</v>
      </c>
      <c r="G112" s="39"/>
      <c r="H112" s="39"/>
      <c r="I112" s="197"/>
      <c r="J112" s="39"/>
      <c r="K112" s="39"/>
      <c r="L112" s="42"/>
      <c r="M112" s="198"/>
      <c r="N112" s="199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230</v>
      </c>
      <c r="AU112" s="20" t="s">
        <v>80</v>
      </c>
    </row>
    <row r="113" spans="1:65" s="12" customFormat="1" ht="25.9" customHeight="1">
      <c r="B113" s="166"/>
      <c r="C113" s="167"/>
      <c r="D113" s="168" t="s">
        <v>71</v>
      </c>
      <c r="E113" s="169" t="s">
        <v>83</v>
      </c>
      <c r="F113" s="169" t="s">
        <v>2867</v>
      </c>
      <c r="G113" s="167"/>
      <c r="H113" s="167"/>
      <c r="I113" s="170"/>
      <c r="J113" s="171">
        <f>BK113</f>
        <v>0</v>
      </c>
      <c r="K113" s="167"/>
      <c r="L113" s="172"/>
      <c r="M113" s="173"/>
      <c r="N113" s="174"/>
      <c r="O113" s="174"/>
      <c r="P113" s="175">
        <f>SUM(P114:P125)</f>
        <v>0</v>
      </c>
      <c r="Q113" s="174"/>
      <c r="R113" s="175">
        <f>SUM(R114:R125)</f>
        <v>0</v>
      </c>
      <c r="S113" s="174"/>
      <c r="T113" s="176">
        <f>SUM(T114:T125)</f>
        <v>0</v>
      </c>
      <c r="AR113" s="177" t="s">
        <v>80</v>
      </c>
      <c r="AT113" s="178" t="s">
        <v>71</v>
      </c>
      <c r="AU113" s="178" t="s">
        <v>72</v>
      </c>
      <c r="AY113" s="177" t="s">
        <v>221</v>
      </c>
      <c r="BK113" s="179">
        <f>SUM(BK114:BK125)</f>
        <v>0</v>
      </c>
    </row>
    <row r="114" spans="1:65" s="2" customFormat="1" ht="16.5" customHeight="1">
      <c r="A114" s="37"/>
      <c r="B114" s="38"/>
      <c r="C114" s="234" t="s">
        <v>286</v>
      </c>
      <c r="D114" s="234" t="s">
        <v>295</v>
      </c>
      <c r="E114" s="235" t="s">
        <v>2868</v>
      </c>
      <c r="F114" s="236" t="s">
        <v>2869</v>
      </c>
      <c r="G114" s="237" t="s">
        <v>305</v>
      </c>
      <c r="H114" s="238">
        <v>140</v>
      </c>
      <c r="I114" s="239"/>
      <c r="J114" s="240">
        <f>ROUND(I114*H114,2)</f>
        <v>0</v>
      </c>
      <c r="K114" s="236" t="s">
        <v>632</v>
      </c>
      <c r="L114" s="241"/>
      <c r="M114" s="242" t="s">
        <v>19</v>
      </c>
      <c r="N114" s="243" t="s">
        <v>43</v>
      </c>
      <c r="O114" s="67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3" t="s">
        <v>279</v>
      </c>
      <c r="AT114" s="193" t="s">
        <v>295</v>
      </c>
      <c r="AU114" s="193" t="s">
        <v>80</v>
      </c>
      <c r="AY114" s="20" t="s">
        <v>221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20" t="s">
        <v>80</v>
      </c>
      <c r="BK114" s="194">
        <f>ROUND(I114*H114,2)</f>
        <v>0</v>
      </c>
      <c r="BL114" s="20" t="s">
        <v>228</v>
      </c>
      <c r="BM114" s="193" t="s">
        <v>355</v>
      </c>
    </row>
    <row r="115" spans="1:65" s="2" customFormat="1">
      <c r="A115" s="37"/>
      <c r="B115" s="38"/>
      <c r="C115" s="39"/>
      <c r="D115" s="195" t="s">
        <v>230</v>
      </c>
      <c r="E115" s="39"/>
      <c r="F115" s="196" t="s">
        <v>2869</v>
      </c>
      <c r="G115" s="39"/>
      <c r="H115" s="39"/>
      <c r="I115" s="197"/>
      <c r="J115" s="39"/>
      <c r="K115" s="39"/>
      <c r="L115" s="42"/>
      <c r="M115" s="198"/>
      <c r="N115" s="199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230</v>
      </c>
      <c r="AU115" s="20" t="s">
        <v>80</v>
      </c>
    </row>
    <row r="116" spans="1:65" s="2" customFormat="1" ht="16.5" customHeight="1">
      <c r="A116" s="37"/>
      <c r="B116" s="38"/>
      <c r="C116" s="234" t="s">
        <v>294</v>
      </c>
      <c r="D116" s="234" t="s">
        <v>295</v>
      </c>
      <c r="E116" s="235" t="s">
        <v>2870</v>
      </c>
      <c r="F116" s="236" t="s">
        <v>2871</v>
      </c>
      <c r="G116" s="237" t="s">
        <v>305</v>
      </c>
      <c r="H116" s="238">
        <v>20</v>
      </c>
      <c r="I116" s="239"/>
      <c r="J116" s="240">
        <f>ROUND(I116*H116,2)</f>
        <v>0</v>
      </c>
      <c r="K116" s="236" t="s">
        <v>632</v>
      </c>
      <c r="L116" s="241"/>
      <c r="M116" s="242" t="s">
        <v>19</v>
      </c>
      <c r="N116" s="243" t="s">
        <v>43</v>
      </c>
      <c r="O116" s="67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3" t="s">
        <v>279</v>
      </c>
      <c r="AT116" s="193" t="s">
        <v>295</v>
      </c>
      <c r="AU116" s="193" t="s">
        <v>80</v>
      </c>
      <c r="AY116" s="20" t="s">
        <v>221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20" t="s">
        <v>80</v>
      </c>
      <c r="BK116" s="194">
        <f>ROUND(I116*H116,2)</f>
        <v>0</v>
      </c>
      <c r="BL116" s="20" t="s">
        <v>228</v>
      </c>
      <c r="BM116" s="193" t="s">
        <v>370</v>
      </c>
    </row>
    <row r="117" spans="1:65" s="2" customFormat="1">
      <c r="A117" s="37"/>
      <c r="B117" s="38"/>
      <c r="C117" s="39"/>
      <c r="D117" s="195" t="s">
        <v>230</v>
      </c>
      <c r="E117" s="39"/>
      <c r="F117" s="196" t="s">
        <v>2871</v>
      </c>
      <c r="G117" s="39"/>
      <c r="H117" s="39"/>
      <c r="I117" s="197"/>
      <c r="J117" s="39"/>
      <c r="K117" s="39"/>
      <c r="L117" s="42"/>
      <c r="M117" s="198"/>
      <c r="N117" s="199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230</v>
      </c>
      <c r="AU117" s="20" t="s">
        <v>80</v>
      </c>
    </row>
    <row r="118" spans="1:65" s="2" customFormat="1" ht="16.5" customHeight="1">
      <c r="A118" s="37"/>
      <c r="B118" s="38"/>
      <c r="C118" s="234" t="s">
        <v>302</v>
      </c>
      <c r="D118" s="234" t="s">
        <v>295</v>
      </c>
      <c r="E118" s="235" t="s">
        <v>2872</v>
      </c>
      <c r="F118" s="236" t="s">
        <v>2873</v>
      </c>
      <c r="G118" s="237" t="s">
        <v>336</v>
      </c>
      <c r="H118" s="238">
        <v>1</v>
      </c>
      <c r="I118" s="239"/>
      <c r="J118" s="240">
        <f>ROUND(I118*H118,2)</f>
        <v>0</v>
      </c>
      <c r="K118" s="236" t="s">
        <v>632</v>
      </c>
      <c r="L118" s="241"/>
      <c r="M118" s="242" t="s">
        <v>19</v>
      </c>
      <c r="N118" s="243" t="s">
        <v>43</v>
      </c>
      <c r="O118" s="67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3" t="s">
        <v>279</v>
      </c>
      <c r="AT118" s="193" t="s">
        <v>295</v>
      </c>
      <c r="AU118" s="193" t="s">
        <v>80</v>
      </c>
      <c r="AY118" s="20" t="s">
        <v>221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20" t="s">
        <v>80</v>
      </c>
      <c r="BK118" s="194">
        <f>ROUND(I118*H118,2)</f>
        <v>0</v>
      </c>
      <c r="BL118" s="20" t="s">
        <v>228</v>
      </c>
      <c r="BM118" s="193" t="s">
        <v>381</v>
      </c>
    </row>
    <row r="119" spans="1:65" s="2" customFormat="1">
      <c r="A119" s="37"/>
      <c r="B119" s="38"/>
      <c r="C119" s="39"/>
      <c r="D119" s="195" t="s">
        <v>230</v>
      </c>
      <c r="E119" s="39"/>
      <c r="F119" s="196" t="s">
        <v>2873</v>
      </c>
      <c r="G119" s="39"/>
      <c r="H119" s="39"/>
      <c r="I119" s="197"/>
      <c r="J119" s="39"/>
      <c r="K119" s="39"/>
      <c r="L119" s="42"/>
      <c r="M119" s="198"/>
      <c r="N119" s="199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230</v>
      </c>
      <c r="AU119" s="20" t="s">
        <v>80</v>
      </c>
    </row>
    <row r="120" spans="1:65" s="2" customFormat="1" ht="21.75" customHeight="1">
      <c r="A120" s="37"/>
      <c r="B120" s="38"/>
      <c r="C120" s="234" t="s">
        <v>8</v>
      </c>
      <c r="D120" s="234" t="s">
        <v>295</v>
      </c>
      <c r="E120" s="235" t="s">
        <v>2874</v>
      </c>
      <c r="F120" s="236" t="s">
        <v>2875</v>
      </c>
      <c r="G120" s="237" t="s">
        <v>305</v>
      </c>
      <c r="H120" s="238">
        <v>140</v>
      </c>
      <c r="I120" s="239"/>
      <c r="J120" s="240">
        <f>ROUND(I120*H120,2)</f>
        <v>0</v>
      </c>
      <c r="K120" s="236" t="s">
        <v>632</v>
      </c>
      <c r="L120" s="241"/>
      <c r="M120" s="242" t="s">
        <v>19</v>
      </c>
      <c r="N120" s="243" t="s">
        <v>43</v>
      </c>
      <c r="O120" s="67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3" t="s">
        <v>279</v>
      </c>
      <c r="AT120" s="193" t="s">
        <v>295</v>
      </c>
      <c r="AU120" s="193" t="s">
        <v>80</v>
      </c>
      <c r="AY120" s="20" t="s">
        <v>221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20" t="s">
        <v>80</v>
      </c>
      <c r="BK120" s="194">
        <f>ROUND(I120*H120,2)</f>
        <v>0</v>
      </c>
      <c r="BL120" s="20" t="s">
        <v>228</v>
      </c>
      <c r="BM120" s="193" t="s">
        <v>396</v>
      </c>
    </row>
    <row r="121" spans="1:65" s="2" customFormat="1">
      <c r="A121" s="37"/>
      <c r="B121" s="38"/>
      <c r="C121" s="39"/>
      <c r="D121" s="195" t="s">
        <v>230</v>
      </c>
      <c r="E121" s="39"/>
      <c r="F121" s="196" t="s">
        <v>2875</v>
      </c>
      <c r="G121" s="39"/>
      <c r="H121" s="39"/>
      <c r="I121" s="197"/>
      <c r="J121" s="39"/>
      <c r="K121" s="39"/>
      <c r="L121" s="42"/>
      <c r="M121" s="198"/>
      <c r="N121" s="199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230</v>
      </c>
      <c r="AU121" s="20" t="s">
        <v>80</v>
      </c>
    </row>
    <row r="122" spans="1:65" s="2" customFormat="1" ht="24.2" customHeight="1">
      <c r="A122" s="37"/>
      <c r="B122" s="38"/>
      <c r="C122" s="234" t="s">
        <v>316</v>
      </c>
      <c r="D122" s="234" t="s">
        <v>295</v>
      </c>
      <c r="E122" s="235" t="s">
        <v>2876</v>
      </c>
      <c r="F122" s="236" t="s">
        <v>2877</v>
      </c>
      <c r="G122" s="237" t="s">
        <v>336</v>
      </c>
      <c r="H122" s="238">
        <v>1</v>
      </c>
      <c r="I122" s="239"/>
      <c r="J122" s="240">
        <f>ROUND(I122*H122,2)</f>
        <v>0</v>
      </c>
      <c r="K122" s="236" t="s">
        <v>632</v>
      </c>
      <c r="L122" s="241"/>
      <c r="M122" s="242" t="s">
        <v>19</v>
      </c>
      <c r="N122" s="243" t="s">
        <v>43</v>
      </c>
      <c r="O122" s="67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3" t="s">
        <v>279</v>
      </c>
      <c r="AT122" s="193" t="s">
        <v>295</v>
      </c>
      <c r="AU122" s="193" t="s">
        <v>80</v>
      </c>
      <c r="AY122" s="20" t="s">
        <v>221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20" t="s">
        <v>80</v>
      </c>
      <c r="BK122" s="194">
        <f>ROUND(I122*H122,2)</f>
        <v>0</v>
      </c>
      <c r="BL122" s="20" t="s">
        <v>228</v>
      </c>
      <c r="BM122" s="193" t="s">
        <v>431</v>
      </c>
    </row>
    <row r="123" spans="1:65" s="2" customFormat="1" ht="19.5">
      <c r="A123" s="37"/>
      <c r="B123" s="38"/>
      <c r="C123" s="39"/>
      <c r="D123" s="195" t="s">
        <v>230</v>
      </c>
      <c r="E123" s="39"/>
      <c r="F123" s="196" t="s">
        <v>2877</v>
      </c>
      <c r="G123" s="39"/>
      <c r="H123" s="39"/>
      <c r="I123" s="197"/>
      <c r="J123" s="39"/>
      <c r="K123" s="39"/>
      <c r="L123" s="42"/>
      <c r="M123" s="198"/>
      <c r="N123" s="199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230</v>
      </c>
      <c r="AU123" s="20" t="s">
        <v>80</v>
      </c>
    </row>
    <row r="124" spans="1:65" s="2" customFormat="1" ht="16.5" customHeight="1">
      <c r="A124" s="37"/>
      <c r="B124" s="38"/>
      <c r="C124" s="234" t="s">
        <v>323</v>
      </c>
      <c r="D124" s="234" t="s">
        <v>295</v>
      </c>
      <c r="E124" s="235" t="s">
        <v>2878</v>
      </c>
      <c r="F124" s="236" t="s">
        <v>2879</v>
      </c>
      <c r="G124" s="237" t="s">
        <v>336</v>
      </c>
      <c r="H124" s="238">
        <v>1</v>
      </c>
      <c r="I124" s="239"/>
      <c r="J124" s="240">
        <f>ROUND(I124*H124,2)</f>
        <v>0</v>
      </c>
      <c r="K124" s="236" t="s">
        <v>632</v>
      </c>
      <c r="L124" s="241"/>
      <c r="M124" s="242" t="s">
        <v>19</v>
      </c>
      <c r="N124" s="243" t="s">
        <v>43</v>
      </c>
      <c r="O124" s="67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3" t="s">
        <v>279</v>
      </c>
      <c r="AT124" s="193" t="s">
        <v>295</v>
      </c>
      <c r="AU124" s="193" t="s">
        <v>80</v>
      </c>
      <c r="AY124" s="20" t="s">
        <v>221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20" t="s">
        <v>80</v>
      </c>
      <c r="BK124" s="194">
        <f>ROUND(I124*H124,2)</f>
        <v>0</v>
      </c>
      <c r="BL124" s="20" t="s">
        <v>228</v>
      </c>
      <c r="BM124" s="193" t="s">
        <v>461</v>
      </c>
    </row>
    <row r="125" spans="1:65" s="2" customFormat="1">
      <c r="A125" s="37"/>
      <c r="B125" s="38"/>
      <c r="C125" s="39"/>
      <c r="D125" s="195" t="s">
        <v>230</v>
      </c>
      <c r="E125" s="39"/>
      <c r="F125" s="196" t="s">
        <v>2879</v>
      </c>
      <c r="G125" s="39"/>
      <c r="H125" s="39"/>
      <c r="I125" s="197"/>
      <c r="J125" s="39"/>
      <c r="K125" s="39"/>
      <c r="L125" s="42"/>
      <c r="M125" s="198"/>
      <c r="N125" s="199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230</v>
      </c>
      <c r="AU125" s="20" t="s">
        <v>80</v>
      </c>
    </row>
    <row r="126" spans="1:65" s="12" customFormat="1" ht="25.9" customHeight="1">
      <c r="B126" s="166"/>
      <c r="C126" s="167"/>
      <c r="D126" s="168" t="s">
        <v>71</v>
      </c>
      <c r="E126" s="169" t="s">
        <v>2190</v>
      </c>
      <c r="F126" s="169" t="s">
        <v>2880</v>
      </c>
      <c r="G126" s="167"/>
      <c r="H126" s="167"/>
      <c r="I126" s="170"/>
      <c r="J126" s="171">
        <f>BK126</f>
        <v>0</v>
      </c>
      <c r="K126" s="167"/>
      <c r="L126" s="172"/>
      <c r="M126" s="173"/>
      <c r="N126" s="174"/>
      <c r="O126" s="174"/>
      <c r="P126" s="175">
        <f>SUM(P127:P128)</f>
        <v>0</v>
      </c>
      <c r="Q126" s="174"/>
      <c r="R126" s="175">
        <f>SUM(R127:R128)</f>
        <v>0</v>
      </c>
      <c r="S126" s="174"/>
      <c r="T126" s="176">
        <f>SUM(T127:T128)</f>
        <v>0</v>
      </c>
      <c r="AR126" s="177" t="s">
        <v>80</v>
      </c>
      <c r="AT126" s="178" t="s">
        <v>71</v>
      </c>
      <c r="AU126" s="178" t="s">
        <v>72</v>
      </c>
      <c r="AY126" s="177" t="s">
        <v>221</v>
      </c>
      <c r="BK126" s="179">
        <f>SUM(BK127:BK128)</f>
        <v>0</v>
      </c>
    </row>
    <row r="127" spans="1:65" s="2" customFormat="1" ht="16.5" customHeight="1">
      <c r="A127" s="37"/>
      <c r="B127" s="38"/>
      <c r="C127" s="182" t="s">
        <v>333</v>
      </c>
      <c r="D127" s="182" t="s">
        <v>223</v>
      </c>
      <c r="E127" s="183" t="s">
        <v>2881</v>
      </c>
      <c r="F127" s="184" t="s">
        <v>2880</v>
      </c>
      <c r="G127" s="185" t="s">
        <v>336</v>
      </c>
      <c r="H127" s="186">
        <v>1</v>
      </c>
      <c r="I127" s="187"/>
      <c r="J127" s="188">
        <f>ROUND(I127*H127,2)</f>
        <v>0</v>
      </c>
      <c r="K127" s="184" t="s">
        <v>632</v>
      </c>
      <c r="L127" s="42"/>
      <c r="M127" s="189" t="s">
        <v>19</v>
      </c>
      <c r="N127" s="190" t="s">
        <v>43</v>
      </c>
      <c r="O127" s="6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3" t="s">
        <v>228</v>
      </c>
      <c r="AT127" s="193" t="s">
        <v>223</v>
      </c>
      <c r="AU127" s="193" t="s">
        <v>80</v>
      </c>
      <c r="AY127" s="20" t="s">
        <v>221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20" t="s">
        <v>80</v>
      </c>
      <c r="BK127" s="194">
        <f>ROUND(I127*H127,2)</f>
        <v>0</v>
      </c>
      <c r="BL127" s="20" t="s">
        <v>228</v>
      </c>
      <c r="BM127" s="193" t="s">
        <v>473</v>
      </c>
    </row>
    <row r="128" spans="1:65" s="2" customFormat="1">
      <c r="A128" s="37"/>
      <c r="B128" s="38"/>
      <c r="C128" s="39"/>
      <c r="D128" s="195" t="s">
        <v>230</v>
      </c>
      <c r="E128" s="39"/>
      <c r="F128" s="196" t="s">
        <v>2880</v>
      </c>
      <c r="G128" s="39"/>
      <c r="H128" s="39"/>
      <c r="I128" s="197"/>
      <c r="J128" s="39"/>
      <c r="K128" s="39"/>
      <c r="L128" s="42"/>
      <c r="M128" s="198"/>
      <c r="N128" s="199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230</v>
      </c>
      <c r="AU128" s="20" t="s">
        <v>80</v>
      </c>
    </row>
    <row r="129" spans="1:65" s="12" customFormat="1" ht="25.9" customHeight="1">
      <c r="B129" s="166"/>
      <c r="C129" s="167"/>
      <c r="D129" s="168" t="s">
        <v>71</v>
      </c>
      <c r="E129" s="169" t="s">
        <v>86</v>
      </c>
      <c r="F129" s="169" t="s">
        <v>2882</v>
      </c>
      <c r="G129" s="167"/>
      <c r="H129" s="167"/>
      <c r="I129" s="170"/>
      <c r="J129" s="171">
        <f>BK129</f>
        <v>0</v>
      </c>
      <c r="K129" s="167"/>
      <c r="L129" s="172"/>
      <c r="M129" s="173"/>
      <c r="N129" s="174"/>
      <c r="O129" s="174"/>
      <c r="P129" s="175">
        <f>SUM(P130:P137)</f>
        <v>0</v>
      </c>
      <c r="Q129" s="174"/>
      <c r="R129" s="175">
        <f>SUM(R130:R137)</f>
        <v>0</v>
      </c>
      <c r="S129" s="174"/>
      <c r="T129" s="176">
        <f>SUM(T130:T137)</f>
        <v>0</v>
      </c>
      <c r="AR129" s="177" t="s">
        <v>80</v>
      </c>
      <c r="AT129" s="178" t="s">
        <v>71</v>
      </c>
      <c r="AU129" s="178" t="s">
        <v>72</v>
      </c>
      <c r="AY129" s="177" t="s">
        <v>221</v>
      </c>
      <c r="BK129" s="179">
        <f>SUM(BK130:BK137)</f>
        <v>0</v>
      </c>
    </row>
    <row r="130" spans="1:65" s="2" customFormat="1" ht="16.5" customHeight="1">
      <c r="A130" s="37"/>
      <c r="B130" s="38"/>
      <c r="C130" s="182" t="s">
        <v>341</v>
      </c>
      <c r="D130" s="182" t="s">
        <v>223</v>
      </c>
      <c r="E130" s="183" t="s">
        <v>2883</v>
      </c>
      <c r="F130" s="184" t="s">
        <v>2884</v>
      </c>
      <c r="G130" s="185" t="s">
        <v>336</v>
      </c>
      <c r="H130" s="186">
        <v>1</v>
      </c>
      <c r="I130" s="187"/>
      <c r="J130" s="188">
        <f>ROUND(I130*H130,2)</f>
        <v>0</v>
      </c>
      <c r="K130" s="184" t="s">
        <v>632</v>
      </c>
      <c r="L130" s="42"/>
      <c r="M130" s="189" t="s">
        <v>19</v>
      </c>
      <c r="N130" s="190" t="s">
        <v>43</v>
      </c>
      <c r="O130" s="6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3" t="s">
        <v>228</v>
      </c>
      <c r="AT130" s="193" t="s">
        <v>223</v>
      </c>
      <c r="AU130" s="193" t="s">
        <v>80</v>
      </c>
      <c r="AY130" s="20" t="s">
        <v>221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20" t="s">
        <v>80</v>
      </c>
      <c r="BK130" s="194">
        <f>ROUND(I130*H130,2)</f>
        <v>0</v>
      </c>
      <c r="BL130" s="20" t="s">
        <v>228</v>
      </c>
      <c r="BM130" s="193" t="s">
        <v>484</v>
      </c>
    </row>
    <row r="131" spans="1:65" s="2" customFormat="1">
      <c r="A131" s="37"/>
      <c r="B131" s="38"/>
      <c r="C131" s="39"/>
      <c r="D131" s="195" t="s">
        <v>230</v>
      </c>
      <c r="E131" s="39"/>
      <c r="F131" s="196" t="s">
        <v>2884</v>
      </c>
      <c r="G131" s="39"/>
      <c r="H131" s="39"/>
      <c r="I131" s="197"/>
      <c r="J131" s="39"/>
      <c r="K131" s="39"/>
      <c r="L131" s="42"/>
      <c r="M131" s="198"/>
      <c r="N131" s="199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230</v>
      </c>
      <c r="AU131" s="20" t="s">
        <v>80</v>
      </c>
    </row>
    <row r="132" spans="1:65" s="2" customFormat="1" ht="16.5" customHeight="1">
      <c r="A132" s="37"/>
      <c r="B132" s="38"/>
      <c r="C132" s="182" t="s">
        <v>348</v>
      </c>
      <c r="D132" s="182" t="s">
        <v>223</v>
      </c>
      <c r="E132" s="183" t="s">
        <v>2885</v>
      </c>
      <c r="F132" s="184" t="s">
        <v>2886</v>
      </c>
      <c r="G132" s="185" t="s">
        <v>336</v>
      </c>
      <c r="H132" s="186">
        <v>1</v>
      </c>
      <c r="I132" s="187"/>
      <c r="J132" s="188">
        <f>ROUND(I132*H132,2)</f>
        <v>0</v>
      </c>
      <c r="K132" s="184" t="s">
        <v>632</v>
      </c>
      <c r="L132" s="42"/>
      <c r="M132" s="189" t="s">
        <v>19</v>
      </c>
      <c r="N132" s="190" t="s">
        <v>43</v>
      </c>
      <c r="O132" s="6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3" t="s">
        <v>228</v>
      </c>
      <c r="AT132" s="193" t="s">
        <v>223</v>
      </c>
      <c r="AU132" s="193" t="s">
        <v>80</v>
      </c>
      <c r="AY132" s="20" t="s">
        <v>221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20" t="s">
        <v>80</v>
      </c>
      <c r="BK132" s="194">
        <f>ROUND(I132*H132,2)</f>
        <v>0</v>
      </c>
      <c r="BL132" s="20" t="s">
        <v>228</v>
      </c>
      <c r="BM132" s="193" t="s">
        <v>497</v>
      </c>
    </row>
    <row r="133" spans="1:65" s="2" customFormat="1">
      <c r="A133" s="37"/>
      <c r="B133" s="38"/>
      <c r="C133" s="39"/>
      <c r="D133" s="195" t="s">
        <v>230</v>
      </c>
      <c r="E133" s="39"/>
      <c r="F133" s="196" t="s">
        <v>2886</v>
      </c>
      <c r="G133" s="39"/>
      <c r="H133" s="39"/>
      <c r="I133" s="197"/>
      <c r="J133" s="39"/>
      <c r="K133" s="39"/>
      <c r="L133" s="42"/>
      <c r="M133" s="198"/>
      <c r="N133" s="199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230</v>
      </c>
      <c r="AU133" s="20" t="s">
        <v>80</v>
      </c>
    </row>
    <row r="134" spans="1:65" s="2" customFormat="1" ht="16.5" customHeight="1">
      <c r="A134" s="37"/>
      <c r="B134" s="38"/>
      <c r="C134" s="182" t="s">
        <v>355</v>
      </c>
      <c r="D134" s="182" t="s">
        <v>223</v>
      </c>
      <c r="E134" s="183" t="s">
        <v>2887</v>
      </c>
      <c r="F134" s="184" t="s">
        <v>2888</v>
      </c>
      <c r="G134" s="185" t="s">
        <v>336</v>
      </c>
      <c r="H134" s="186">
        <v>1</v>
      </c>
      <c r="I134" s="187"/>
      <c r="J134" s="188">
        <f>ROUND(I134*H134,2)</f>
        <v>0</v>
      </c>
      <c r="K134" s="184" t="s">
        <v>632</v>
      </c>
      <c r="L134" s="42"/>
      <c r="M134" s="189" t="s">
        <v>19</v>
      </c>
      <c r="N134" s="190" t="s">
        <v>43</v>
      </c>
      <c r="O134" s="6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3" t="s">
        <v>228</v>
      </c>
      <c r="AT134" s="193" t="s">
        <v>223</v>
      </c>
      <c r="AU134" s="193" t="s">
        <v>80</v>
      </c>
      <c r="AY134" s="20" t="s">
        <v>221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20" t="s">
        <v>80</v>
      </c>
      <c r="BK134" s="194">
        <f>ROUND(I134*H134,2)</f>
        <v>0</v>
      </c>
      <c r="BL134" s="20" t="s">
        <v>228</v>
      </c>
      <c r="BM134" s="193" t="s">
        <v>508</v>
      </c>
    </row>
    <row r="135" spans="1:65" s="2" customFormat="1">
      <c r="A135" s="37"/>
      <c r="B135" s="38"/>
      <c r="C135" s="39"/>
      <c r="D135" s="195" t="s">
        <v>230</v>
      </c>
      <c r="E135" s="39"/>
      <c r="F135" s="196" t="s">
        <v>2888</v>
      </c>
      <c r="G135" s="39"/>
      <c r="H135" s="39"/>
      <c r="I135" s="197"/>
      <c r="J135" s="39"/>
      <c r="K135" s="39"/>
      <c r="L135" s="42"/>
      <c r="M135" s="198"/>
      <c r="N135" s="199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230</v>
      </c>
      <c r="AU135" s="20" t="s">
        <v>80</v>
      </c>
    </row>
    <row r="136" spans="1:65" s="2" customFormat="1" ht="16.5" customHeight="1">
      <c r="A136" s="37"/>
      <c r="B136" s="38"/>
      <c r="C136" s="182" t="s">
        <v>362</v>
      </c>
      <c r="D136" s="182" t="s">
        <v>223</v>
      </c>
      <c r="E136" s="183" t="s">
        <v>2889</v>
      </c>
      <c r="F136" s="184" t="s">
        <v>2890</v>
      </c>
      <c r="G136" s="185" t="s">
        <v>336</v>
      </c>
      <c r="H136" s="186">
        <v>1</v>
      </c>
      <c r="I136" s="187"/>
      <c r="J136" s="188">
        <f>ROUND(I136*H136,2)</f>
        <v>0</v>
      </c>
      <c r="K136" s="184" t="s">
        <v>632</v>
      </c>
      <c r="L136" s="42"/>
      <c r="M136" s="189" t="s">
        <v>19</v>
      </c>
      <c r="N136" s="190" t="s">
        <v>43</v>
      </c>
      <c r="O136" s="6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3" t="s">
        <v>228</v>
      </c>
      <c r="AT136" s="193" t="s">
        <v>223</v>
      </c>
      <c r="AU136" s="193" t="s">
        <v>80</v>
      </c>
      <c r="AY136" s="20" t="s">
        <v>221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20" t="s">
        <v>80</v>
      </c>
      <c r="BK136" s="194">
        <f>ROUND(I136*H136,2)</f>
        <v>0</v>
      </c>
      <c r="BL136" s="20" t="s">
        <v>228</v>
      </c>
      <c r="BM136" s="193" t="s">
        <v>520</v>
      </c>
    </row>
    <row r="137" spans="1:65" s="2" customFormat="1">
      <c r="A137" s="37"/>
      <c r="B137" s="38"/>
      <c r="C137" s="39"/>
      <c r="D137" s="195" t="s">
        <v>230</v>
      </c>
      <c r="E137" s="39"/>
      <c r="F137" s="196" t="s">
        <v>2890</v>
      </c>
      <c r="G137" s="39"/>
      <c r="H137" s="39"/>
      <c r="I137" s="197"/>
      <c r="J137" s="39"/>
      <c r="K137" s="39"/>
      <c r="L137" s="42"/>
      <c r="M137" s="259"/>
      <c r="N137" s="260"/>
      <c r="O137" s="261"/>
      <c r="P137" s="261"/>
      <c r="Q137" s="261"/>
      <c r="R137" s="261"/>
      <c r="S137" s="261"/>
      <c r="T137" s="262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230</v>
      </c>
      <c r="AU137" s="20" t="s">
        <v>80</v>
      </c>
    </row>
    <row r="138" spans="1:65" s="2" customFormat="1" ht="6.95" customHeight="1">
      <c r="A138" s="37"/>
      <c r="B138" s="50"/>
      <c r="C138" s="51"/>
      <c r="D138" s="51"/>
      <c r="E138" s="51"/>
      <c r="F138" s="51"/>
      <c r="G138" s="51"/>
      <c r="H138" s="51"/>
      <c r="I138" s="51"/>
      <c r="J138" s="51"/>
      <c r="K138" s="51"/>
      <c r="L138" s="42"/>
      <c r="M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</sheetData>
  <sheetProtection algorithmName="SHA-512" hashValue="cxRUW9yK8CLNJooOcTb8y7Gv70KFyeytGR5+moB8BaZiCLitFpvUysgotvT34Bfik9pEkZWgpzBinQ4IePBAvQ==" saltValue="z28t2uBBwCH9gQ3KENTlzM1wsSRBuTX65qXkBBhOY59pR2sgN4tvbpe0Ny9pNrnFbw7mouD7CIj+KoZ7cHe4yg==" spinCount="100000" sheet="1" objects="1" scenarios="1" formatColumns="0" formatRows="0" autoFilter="0"/>
  <autoFilter ref="C94:K137"/>
  <mergeCells count="15">
    <mergeCell ref="E81:H81"/>
    <mergeCell ref="E85:H85"/>
    <mergeCell ref="E83:H83"/>
    <mergeCell ref="E87:H87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3"/>
  <sheetViews>
    <sheetView showGridLines="0" topLeftCell="A81" workbookViewId="0">
      <selection activeCell="H100" sqref="H10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20" t="s">
        <v>121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135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21" t="str">
        <f>'Rekapitulace stavby'!K6</f>
        <v>DĚTSKÁ SKUPINA TURNOV</v>
      </c>
      <c r="F7" s="422"/>
      <c r="G7" s="422"/>
      <c r="H7" s="422"/>
      <c r="L7" s="23"/>
    </row>
    <row r="8" spans="1:46" ht="12.75">
      <c r="B8" s="23"/>
      <c r="D8" s="116" t="s">
        <v>144</v>
      </c>
      <c r="L8" s="23"/>
    </row>
    <row r="9" spans="1:46" s="1" customFormat="1" ht="16.5" customHeight="1">
      <c r="B9" s="23"/>
      <c r="E9" s="421" t="s">
        <v>2119</v>
      </c>
      <c r="F9" s="402"/>
      <c r="G9" s="402"/>
      <c r="H9" s="402"/>
      <c r="L9" s="23"/>
    </row>
    <row r="10" spans="1:46" s="1" customFormat="1" ht="12" customHeight="1">
      <c r="B10" s="23"/>
      <c r="D10" s="116" t="s">
        <v>2120</v>
      </c>
      <c r="L10" s="23"/>
    </row>
    <row r="11" spans="1:46" s="2" customFormat="1" ht="16.5" customHeight="1">
      <c r="A11" s="37"/>
      <c r="B11" s="42"/>
      <c r="C11" s="37"/>
      <c r="D11" s="37"/>
      <c r="E11" s="429" t="s">
        <v>2844</v>
      </c>
      <c r="F11" s="424"/>
      <c r="G11" s="424"/>
      <c r="H11" s="424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6" t="s">
        <v>2122</v>
      </c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42"/>
      <c r="C13" s="37"/>
      <c r="D13" s="37"/>
      <c r="E13" s="423" t="s">
        <v>2891</v>
      </c>
      <c r="F13" s="424"/>
      <c r="G13" s="424"/>
      <c r="H13" s="424"/>
      <c r="I13" s="37"/>
      <c r="J13" s="37"/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>
      <c r="A14" s="37"/>
      <c r="B14" s="42"/>
      <c r="C14" s="37"/>
      <c r="D14" s="37"/>
      <c r="E14" s="37"/>
      <c r="F14" s="37"/>
      <c r="G14" s="37"/>
      <c r="H14" s="37"/>
      <c r="I14" s="37"/>
      <c r="J14" s="37"/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42"/>
      <c r="C15" s="37"/>
      <c r="D15" s="116" t="s">
        <v>18</v>
      </c>
      <c r="E15" s="37"/>
      <c r="F15" s="106" t="s">
        <v>19</v>
      </c>
      <c r="G15" s="37"/>
      <c r="H15" s="37"/>
      <c r="I15" s="116" t="s">
        <v>20</v>
      </c>
      <c r="J15" s="106" t="s">
        <v>19</v>
      </c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21</v>
      </c>
      <c r="E16" s="37"/>
      <c r="F16" s="106" t="s">
        <v>22</v>
      </c>
      <c r="G16" s="37"/>
      <c r="H16" s="37"/>
      <c r="I16" s="116" t="s">
        <v>23</v>
      </c>
      <c r="J16" s="118" t="str">
        <f>'Rekapitulace stavby'!AN8</f>
        <v>3. 10. 2023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42"/>
      <c r="C17" s="37"/>
      <c r="D17" s="37"/>
      <c r="E17" s="37"/>
      <c r="F17" s="37"/>
      <c r="G17" s="37"/>
      <c r="H17" s="37"/>
      <c r="I17" s="37"/>
      <c r="J17" s="37"/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42"/>
      <c r="C18" s="37"/>
      <c r="D18" s="116" t="s">
        <v>25</v>
      </c>
      <c r="E18" s="37"/>
      <c r="F18" s="37"/>
      <c r="G18" s="37"/>
      <c r="H18" s="37"/>
      <c r="I18" s="116" t="s">
        <v>26</v>
      </c>
      <c r="J18" s="106" t="s">
        <v>19</v>
      </c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42"/>
      <c r="C19" s="37"/>
      <c r="D19" s="37"/>
      <c r="E19" s="106" t="s">
        <v>27</v>
      </c>
      <c r="F19" s="37"/>
      <c r="G19" s="37"/>
      <c r="H19" s="37"/>
      <c r="I19" s="116" t="s">
        <v>28</v>
      </c>
      <c r="J19" s="106" t="s">
        <v>19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42"/>
      <c r="C20" s="37"/>
      <c r="D20" s="37"/>
      <c r="E20" s="37"/>
      <c r="F20" s="37"/>
      <c r="G20" s="37"/>
      <c r="H20" s="37"/>
      <c r="I20" s="37"/>
      <c r="J20" s="37"/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42"/>
      <c r="C21" s="37"/>
      <c r="D21" s="116" t="s">
        <v>29</v>
      </c>
      <c r="E21" s="37"/>
      <c r="F21" s="37"/>
      <c r="G21" s="37"/>
      <c r="H21" s="37"/>
      <c r="I21" s="116" t="s">
        <v>26</v>
      </c>
      <c r="J21" s="33" t="str">
        <f>'Rekapitulace stavby'!AN13</f>
        <v>Vyplň údaj</v>
      </c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42"/>
      <c r="C22" s="37"/>
      <c r="D22" s="37"/>
      <c r="E22" s="425" t="str">
        <f>'Rekapitulace stavby'!E14</f>
        <v>Vyplň údaj</v>
      </c>
      <c r="F22" s="426"/>
      <c r="G22" s="426"/>
      <c r="H22" s="426"/>
      <c r="I22" s="116" t="s">
        <v>28</v>
      </c>
      <c r="J22" s="33" t="str">
        <f>'Rekapitulace stavby'!AN14</f>
        <v>Vyplň údaj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42"/>
      <c r="C23" s="37"/>
      <c r="D23" s="37"/>
      <c r="E23" s="37"/>
      <c r="F23" s="37"/>
      <c r="G23" s="37"/>
      <c r="H23" s="37"/>
      <c r="I23" s="37"/>
      <c r="J23" s="37"/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42"/>
      <c r="C24" s="37"/>
      <c r="D24" s="116" t="s">
        <v>31</v>
      </c>
      <c r="E24" s="37"/>
      <c r="F24" s="37"/>
      <c r="G24" s="37"/>
      <c r="H24" s="37"/>
      <c r="I24" s="116" t="s">
        <v>26</v>
      </c>
      <c r="J24" s="106" t="s">
        <v>19</v>
      </c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42"/>
      <c r="C25" s="37"/>
      <c r="D25" s="37"/>
      <c r="E25" s="106" t="s">
        <v>32</v>
      </c>
      <c r="F25" s="37"/>
      <c r="G25" s="37"/>
      <c r="H25" s="37"/>
      <c r="I25" s="116" t="s">
        <v>28</v>
      </c>
      <c r="J25" s="106" t="s">
        <v>19</v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42"/>
      <c r="C26" s="37"/>
      <c r="D26" s="37"/>
      <c r="E26" s="37"/>
      <c r="F26" s="37"/>
      <c r="G26" s="37"/>
      <c r="H26" s="37"/>
      <c r="I26" s="37"/>
      <c r="J26" s="37"/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42"/>
      <c r="C27" s="37"/>
      <c r="D27" s="116" t="s">
        <v>34</v>
      </c>
      <c r="E27" s="37"/>
      <c r="F27" s="37"/>
      <c r="G27" s="37"/>
      <c r="H27" s="37"/>
      <c r="I27" s="116" t="s">
        <v>26</v>
      </c>
      <c r="J27" s="106" t="s">
        <v>19</v>
      </c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42"/>
      <c r="C28" s="37"/>
      <c r="D28" s="37"/>
      <c r="E28" s="106" t="s">
        <v>35</v>
      </c>
      <c r="F28" s="37"/>
      <c r="G28" s="37"/>
      <c r="H28" s="37"/>
      <c r="I28" s="116" t="s">
        <v>28</v>
      </c>
      <c r="J28" s="106" t="s">
        <v>19</v>
      </c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37"/>
      <c r="E29" s="37"/>
      <c r="F29" s="37"/>
      <c r="G29" s="37"/>
      <c r="H29" s="37"/>
      <c r="I29" s="37"/>
      <c r="J29" s="37"/>
      <c r="K29" s="37"/>
      <c r="L29" s="11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42"/>
      <c r="C30" s="37"/>
      <c r="D30" s="116" t="s">
        <v>36</v>
      </c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71.25" customHeight="1">
      <c r="A31" s="119"/>
      <c r="B31" s="120"/>
      <c r="C31" s="119"/>
      <c r="D31" s="119"/>
      <c r="E31" s="427" t="s">
        <v>37</v>
      </c>
      <c r="F31" s="427"/>
      <c r="G31" s="427"/>
      <c r="H31" s="427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>
      <c r="A32" s="37"/>
      <c r="B32" s="42"/>
      <c r="C32" s="37"/>
      <c r="D32" s="37"/>
      <c r="E32" s="37"/>
      <c r="F32" s="37"/>
      <c r="G32" s="37"/>
      <c r="H32" s="37"/>
      <c r="I32" s="37"/>
      <c r="J32" s="37"/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2"/>
      <c r="E33" s="122"/>
      <c r="F33" s="122"/>
      <c r="G33" s="122"/>
      <c r="H33" s="122"/>
      <c r="I33" s="122"/>
      <c r="J33" s="122"/>
      <c r="K33" s="122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25.35" customHeight="1">
      <c r="A34" s="37"/>
      <c r="B34" s="42"/>
      <c r="C34" s="37"/>
      <c r="D34" s="123" t="s">
        <v>38</v>
      </c>
      <c r="E34" s="37"/>
      <c r="F34" s="37"/>
      <c r="G34" s="37"/>
      <c r="H34" s="37"/>
      <c r="I34" s="37"/>
      <c r="J34" s="124">
        <f>ROUND(J95, 2)</f>
        <v>0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6.95" customHeight="1">
      <c r="A35" s="37"/>
      <c r="B35" s="42"/>
      <c r="C35" s="37"/>
      <c r="D35" s="122"/>
      <c r="E35" s="122"/>
      <c r="F35" s="122"/>
      <c r="G35" s="122"/>
      <c r="H35" s="122"/>
      <c r="I35" s="122"/>
      <c r="J35" s="122"/>
      <c r="K35" s="122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37"/>
      <c r="F36" s="125" t="s">
        <v>40</v>
      </c>
      <c r="G36" s="37"/>
      <c r="H36" s="37"/>
      <c r="I36" s="125" t="s">
        <v>39</v>
      </c>
      <c r="J36" s="125" t="s">
        <v>41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42"/>
      <c r="C37" s="37"/>
      <c r="D37" s="126" t="s">
        <v>42</v>
      </c>
      <c r="E37" s="116" t="s">
        <v>43</v>
      </c>
      <c r="F37" s="127">
        <f>ROUND((SUM(BE95:BE122)),  2)</f>
        <v>0</v>
      </c>
      <c r="G37" s="37"/>
      <c r="H37" s="37"/>
      <c r="I37" s="128">
        <v>0.21</v>
      </c>
      <c r="J37" s="127">
        <f>ROUND(((SUM(BE95:BE122))*I37),  2)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42"/>
      <c r="C38" s="37"/>
      <c r="D38" s="37"/>
      <c r="E38" s="116" t="s">
        <v>44</v>
      </c>
      <c r="F38" s="127">
        <f>ROUND((SUM(BF95:BF122)),  2)</f>
        <v>0</v>
      </c>
      <c r="G38" s="37"/>
      <c r="H38" s="37"/>
      <c r="I38" s="128">
        <v>0.12</v>
      </c>
      <c r="J38" s="127">
        <f>ROUND(((SUM(BF95:BF122))*I38),  2)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45</v>
      </c>
      <c r="F39" s="127">
        <f>ROUND((SUM(BG95:BG122)),  2)</f>
        <v>0</v>
      </c>
      <c r="G39" s="37"/>
      <c r="H39" s="37"/>
      <c r="I39" s="128">
        <v>0.21</v>
      </c>
      <c r="J39" s="127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hidden="1" customHeight="1">
      <c r="A40" s="37"/>
      <c r="B40" s="42"/>
      <c r="C40" s="37"/>
      <c r="D40" s="37"/>
      <c r="E40" s="116" t="s">
        <v>46</v>
      </c>
      <c r="F40" s="127">
        <f>ROUND((SUM(BH95:BH122)),  2)</f>
        <v>0</v>
      </c>
      <c r="G40" s="37"/>
      <c r="H40" s="37"/>
      <c r="I40" s="128">
        <v>0.12</v>
      </c>
      <c r="J40" s="127">
        <f>0</f>
        <v>0</v>
      </c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42"/>
      <c r="C41" s="37"/>
      <c r="D41" s="37"/>
      <c r="E41" s="116" t="s">
        <v>47</v>
      </c>
      <c r="F41" s="127">
        <f>ROUND((SUM(BI95:BI122)),  2)</f>
        <v>0</v>
      </c>
      <c r="G41" s="37"/>
      <c r="H41" s="37"/>
      <c r="I41" s="128">
        <v>0</v>
      </c>
      <c r="J41" s="127">
        <f>0</f>
        <v>0</v>
      </c>
      <c r="K41" s="37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6.95" customHeight="1">
      <c r="A42" s="37"/>
      <c r="B42" s="42"/>
      <c r="C42" s="37"/>
      <c r="D42" s="37"/>
      <c r="E42" s="37"/>
      <c r="F42" s="37"/>
      <c r="G42" s="37"/>
      <c r="H42" s="37"/>
      <c r="I42" s="37"/>
      <c r="J42" s="37"/>
      <c r="K42" s="37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25.35" customHeight="1">
      <c r="A43" s="37"/>
      <c r="B43" s="42"/>
      <c r="C43" s="129"/>
      <c r="D43" s="130" t="s">
        <v>48</v>
      </c>
      <c r="E43" s="131"/>
      <c r="F43" s="131"/>
      <c r="G43" s="132" t="s">
        <v>49</v>
      </c>
      <c r="H43" s="133" t="s">
        <v>50</v>
      </c>
      <c r="I43" s="131"/>
      <c r="J43" s="134">
        <f>SUM(J34:J41)</f>
        <v>0</v>
      </c>
      <c r="K43" s="135"/>
      <c r="L43" s="11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customHeight="1">
      <c r="A44" s="37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8" spans="1:31" s="2" customFormat="1" ht="6.95" customHeight="1">
      <c r="A48" s="37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2" customFormat="1" ht="24.95" customHeight="1">
      <c r="A49" s="37"/>
      <c r="B49" s="38"/>
      <c r="C49" s="26" t="s">
        <v>168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31" s="2" customFormat="1" ht="6.95" customHeight="1">
      <c r="A50" s="37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31" s="2" customFormat="1" ht="12" customHeight="1">
      <c r="A51" s="37"/>
      <c r="B51" s="38"/>
      <c r="C51" s="32" t="s">
        <v>16</v>
      </c>
      <c r="D51" s="39"/>
      <c r="E51" s="39"/>
      <c r="F51" s="39"/>
      <c r="G51" s="39"/>
      <c r="H51" s="39"/>
      <c r="I51" s="39"/>
      <c r="J51" s="39"/>
      <c r="K51" s="39"/>
      <c r="L51" s="11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31" s="2" customFormat="1" ht="16.5" customHeight="1">
      <c r="A52" s="37"/>
      <c r="B52" s="38"/>
      <c r="C52" s="39"/>
      <c r="D52" s="39"/>
      <c r="E52" s="419" t="str">
        <f>E7</f>
        <v>DĚTSKÁ SKUPINA TURNOV</v>
      </c>
      <c r="F52" s="420"/>
      <c r="G52" s="420"/>
      <c r="H52" s="420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1" s="1" customFormat="1" ht="12" customHeight="1">
      <c r="B53" s="24"/>
      <c r="C53" s="32" t="s">
        <v>144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419" t="s">
        <v>2119</v>
      </c>
      <c r="F54" s="387"/>
      <c r="G54" s="387"/>
      <c r="H54" s="387"/>
      <c r="I54" s="25"/>
      <c r="J54" s="25"/>
      <c r="K54" s="25"/>
      <c r="L54" s="23"/>
    </row>
    <row r="55" spans="1:31" s="1" customFormat="1" ht="12" customHeight="1">
      <c r="B55" s="24"/>
      <c r="C55" s="32" t="s">
        <v>2120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7"/>
      <c r="B56" s="38"/>
      <c r="C56" s="39"/>
      <c r="D56" s="39"/>
      <c r="E56" s="428" t="s">
        <v>2844</v>
      </c>
      <c r="F56" s="418"/>
      <c r="G56" s="418"/>
      <c r="H56" s="418"/>
      <c r="I56" s="39"/>
      <c r="J56" s="39"/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 s="2" customFormat="1" ht="12" customHeight="1">
      <c r="A57" s="37"/>
      <c r="B57" s="38"/>
      <c r="C57" s="32" t="s">
        <v>2122</v>
      </c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 s="2" customFormat="1" ht="16.5" customHeight="1">
      <c r="A58" s="37"/>
      <c r="B58" s="38"/>
      <c r="C58" s="39"/>
      <c r="D58" s="39"/>
      <c r="E58" s="375" t="str">
        <f>E13</f>
        <v>D.4.4.2. - DVT</v>
      </c>
      <c r="F58" s="418"/>
      <c r="G58" s="418"/>
      <c r="H58" s="418"/>
      <c r="I58" s="39"/>
      <c r="J58" s="39"/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 s="2" customFormat="1" ht="6.95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 s="2" customFormat="1" ht="12" customHeight="1">
      <c r="A60" s="37"/>
      <c r="B60" s="38"/>
      <c r="C60" s="32" t="s">
        <v>21</v>
      </c>
      <c r="D60" s="39"/>
      <c r="E60" s="39"/>
      <c r="F60" s="30" t="str">
        <f>F16</f>
        <v>parc.č. 1007/3, k.ú. Turnov</v>
      </c>
      <c r="G60" s="39"/>
      <c r="H60" s="39"/>
      <c r="I60" s="32" t="s">
        <v>23</v>
      </c>
      <c r="J60" s="62" t="str">
        <f>IF(J16="","",J16)</f>
        <v>3. 10. 2023</v>
      </c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 s="2" customFormat="1" ht="6.9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s="2" customFormat="1" ht="25.7" customHeight="1">
      <c r="A62" s="37"/>
      <c r="B62" s="38"/>
      <c r="C62" s="32" t="s">
        <v>25</v>
      </c>
      <c r="D62" s="39"/>
      <c r="E62" s="39"/>
      <c r="F62" s="30" t="str">
        <f>E19</f>
        <v>Město Turnov</v>
      </c>
      <c r="G62" s="39"/>
      <c r="H62" s="39"/>
      <c r="I62" s="32" t="s">
        <v>31</v>
      </c>
      <c r="J62" s="35" t="str">
        <f>E25</f>
        <v>ING. ARCH. Tomáš Adámek</v>
      </c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 s="2" customFormat="1" ht="15.2" customHeight="1">
      <c r="A63" s="37"/>
      <c r="B63" s="38"/>
      <c r="C63" s="32" t="s">
        <v>29</v>
      </c>
      <c r="D63" s="39"/>
      <c r="E63" s="39"/>
      <c r="F63" s="30" t="str">
        <f>IF(E22="","",E22)</f>
        <v>Vyplň údaj</v>
      </c>
      <c r="G63" s="39"/>
      <c r="H63" s="39"/>
      <c r="I63" s="32" t="s">
        <v>34</v>
      </c>
      <c r="J63" s="35" t="str">
        <f>E28</f>
        <v>Michal Jirka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 s="2" customFormat="1" ht="10.3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1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47" s="2" customFormat="1" ht="29.25" customHeight="1">
      <c r="A65" s="37"/>
      <c r="B65" s="38"/>
      <c r="C65" s="140" t="s">
        <v>169</v>
      </c>
      <c r="D65" s="141"/>
      <c r="E65" s="141"/>
      <c r="F65" s="141"/>
      <c r="G65" s="141"/>
      <c r="H65" s="141"/>
      <c r="I65" s="141"/>
      <c r="J65" s="142" t="s">
        <v>170</v>
      </c>
      <c r="K65" s="141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47" s="2" customFormat="1" ht="10.3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47" s="2" customFormat="1" ht="22.9" customHeight="1">
      <c r="A67" s="37"/>
      <c r="B67" s="38"/>
      <c r="C67" s="143" t="s">
        <v>70</v>
      </c>
      <c r="D67" s="39"/>
      <c r="E67" s="39"/>
      <c r="F67" s="39"/>
      <c r="G67" s="39"/>
      <c r="H67" s="39"/>
      <c r="I67" s="39"/>
      <c r="J67" s="80">
        <f>J95</f>
        <v>0</v>
      </c>
      <c r="K67" s="39"/>
      <c r="L67" s="11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U67" s="20" t="s">
        <v>171</v>
      </c>
    </row>
    <row r="68" spans="1:47" s="9" customFormat="1" ht="24.95" customHeight="1">
      <c r="B68" s="144"/>
      <c r="C68" s="145"/>
      <c r="D68" s="146" t="s">
        <v>2892</v>
      </c>
      <c r="E68" s="147"/>
      <c r="F68" s="147"/>
      <c r="G68" s="147"/>
      <c r="H68" s="147"/>
      <c r="I68" s="147"/>
      <c r="J68" s="148">
        <f>J96</f>
        <v>0</v>
      </c>
      <c r="K68" s="145"/>
      <c r="L68" s="149"/>
    </row>
    <row r="69" spans="1:47" s="9" customFormat="1" ht="24.95" customHeight="1">
      <c r="B69" s="144"/>
      <c r="C69" s="145"/>
      <c r="D69" s="146" t="s">
        <v>2847</v>
      </c>
      <c r="E69" s="147"/>
      <c r="F69" s="147"/>
      <c r="G69" s="147"/>
      <c r="H69" s="147"/>
      <c r="I69" s="147"/>
      <c r="J69" s="148">
        <f>J100</f>
        <v>0</v>
      </c>
      <c r="K69" s="145"/>
      <c r="L69" s="149"/>
    </row>
    <row r="70" spans="1:47" s="9" customFormat="1" ht="24.95" customHeight="1">
      <c r="B70" s="144"/>
      <c r="C70" s="145"/>
      <c r="D70" s="146" t="s">
        <v>2848</v>
      </c>
      <c r="E70" s="147"/>
      <c r="F70" s="147"/>
      <c r="G70" s="147"/>
      <c r="H70" s="147"/>
      <c r="I70" s="147"/>
      <c r="J70" s="148">
        <f>J113</f>
        <v>0</v>
      </c>
      <c r="K70" s="145"/>
      <c r="L70" s="149"/>
    </row>
    <row r="71" spans="1:47" s="9" customFormat="1" ht="24.95" customHeight="1">
      <c r="B71" s="144"/>
      <c r="C71" s="145"/>
      <c r="D71" s="146" t="s">
        <v>2849</v>
      </c>
      <c r="E71" s="147"/>
      <c r="F71" s="147"/>
      <c r="G71" s="147"/>
      <c r="H71" s="147"/>
      <c r="I71" s="147"/>
      <c r="J71" s="148">
        <f>J116</f>
        <v>0</v>
      </c>
      <c r="K71" s="145"/>
      <c r="L71" s="149"/>
    </row>
    <row r="72" spans="1:47" s="2" customFormat="1" ht="21.7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47" s="2" customFormat="1" ht="6.95" customHeight="1">
      <c r="A73" s="37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7" spans="1:47" s="2" customFormat="1" ht="6.95" customHeight="1">
      <c r="A77" s="37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47" s="2" customFormat="1" ht="24.95" customHeight="1">
      <c r="A78" s="37"/>
      <c r="B78" s="38"/>
      <c r="C78" s="26" t="s">
        <v>206</v>
      </c>
      <c r="D78" s="39"/>
      <c r="E78" s="39"/>
      <c r="F78" s="39"/>
      <c r="G78" s="39"/>
      <c r="H78" s="39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47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47" s="2" customFormat="1" ht="12" customHeight="1">
      <c r="A80" s="37"/>
      <c r="B80" s="38"/>
      <c r="C80" s="32" t="s">
        <v>16</v>
      </c>
      <c r="D80" s="39"/>
      <c r="E80" s="39"/>
      <c r="F80" s="39"/>
      <c r="G80" s="39"/>
      <c r="H80" s="39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3" s="2" customFormat="1" ht="16.5" customHeight="1">
      <c r="A81" s="37"/>
      <c r="B81" s="38"/>
      <c r="C81" s="39"/>
      <c r="D81" s="39"/>
      <c r="E81" s="419" t="str">
        <f>E7</f>
        <v>DĚTSKÁ SKUPINA TURNOV</v>
      </c>
      <c r="F81" s="420"/>
      <c r="G81" s="420"/>
      <c r="H81" s="420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1" customFormat="1" ht="12" customHeight="1">
      <c r="B82" s="24"/>
      <c r="C82" s="32" t="s">
        <v>144</v>
      </c>
      <c r="D82" s="25"/>
      <c r="E82" s="25"/>
      <c r="F82" s="25"/>
      <c r="G82" s="25"/>
      <c r="H82" s="25"/>
      <c r="I82" s="25"/>
      <c r="J82" s="25"/>
      <c r="K82" s="25"/>
      <c r="L82" s="23"/>
    </row>
    <row r="83" spans="1:63" s="1" customFormat="1" ht="16.5" customHeight="1">
      <c r="B83" s="24"/>
      <c r="C83" s="25"/>
      <c r="D83" s="25"/>
      <c r="E83" s="419" t="s">
        <v>2119</v>
      </c>
      <c r="F83" s="387"/>
      <c r="G83" s="387"/>
      <c r="H83" s="387"/>
      <c r="I83" s="25"/>
      <c r="J83" s="25"/>
      <c r="K83" s="25"/>
      <c r="L83" s="23"/>
    </row>
    <row r="84" spans="1:63" s="1" customFormat="1" ht="12" customHeight="1">
      <c r="B84" s="24"/>
      <c r="C84" s="32" t="s">
        <v>2120</v>
      </c>
      <c r="D84" s="25"/>
      <c r="E84" s="25"/>
      <c r="F84" s="25"/>
      <c r="G84" s="25"/>
      <c r="H84" s="25"/>
      <c r="I84" s="25"/>
      <c r="J84" s="25"/>
      <c r="K84" s="25"/>
      <c r="L84" s="23"/>
    </row>
    <row r="85" spans="1:63" s="2" customFormat="1" ht="16.5" customHeight="1">
      <c r="A85" s="37"/>
      <c r="B85" s="38"/>
      <c r="C85" s="39"/>
      <c r="D85" s="39"/>
      <c r="E85" s="428" t="s">
        <v>2844</v>
      </c>
      <c r="F85" s="418"/>
      <c r="G85" s="418"/>
      <c r="H85" s="418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2" customHeight="1">
      <c r="A86" s="37"/>
      <c r="B86" s="38"/>
      <c r="C86" s="32" t="s">
        <v>2122</v>
      </c>
      <c r="D86" s="39"/>
      <c r="E86" s="39"/>
      <c r="F86" s="39"/>
      <c r="G86" s="39"/>
      <c r="H86" s="39"/>
      <c r="I86" s="39"/>
      <c r="J86" s="39"/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6.5" customHeight="1">
      <c r="A87" s="37"/>
      <c r="B87" s="38"/>
      <c r="C87" s="39"/>
      <c r="D87" s="39"/>
      <c r="E87" s="375" t="str">
        <f>E13</f>
        <v>D.4.4.2. - DVT</v>
      </c>
      <c r="F87" s="418"/>
      <c r="G87" s="418"/>
      <c r="H87" s="418"/>
      <c r="I87" s="39"/>
      <c r="J87" s="39"/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12" customHeight="1">
      <c r="A89" s="37"/>
      <c r="B89" s="38"/>
      <c r="C89" s="32" t="s">
        <v>21</v>
      </c>
      <c r="D89" s="39"/>
      <c r="E89" s="39"/>
      <c r="F89" s="30" t="str">
        <f>F16</f>
        <v>parc.č. 1007/3, k.ú. Turnov</v>
      </c>
      <c r="G89" s="39"/>
      <c r="H89" s="39"/>
      <c r="I89" s="32" t="s">
        <v>23</v>
      </c>
      <c r="J89" s="62" t="str">
        <f>IF(J16="","",J16)</f>
        <v>3. 10. 2023</v>
      </c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25.7" customHeight="1">
      <c r="A91" s="37"/>
      <c r="B91" s="38"/>
      <c r="C91" s="32" t="s">
        <v>25</v>
      </c>
      <c r="D91" s="39"/>
      <c r="E91" s="39"/>
      <c r="F91" s="30" t="str">
        <f>E19</f>
        <v>Město Turnov</v>
      </c>
      <c r="G91" s="39"/>
      <c r="H91" s="39"/>
      <c r="I91" s="32" t="s">
        <v>31</v>
      </c>
      <c r="J91" s="35" t="str">
        <f>E25</f>
        <v>ING. ARCH. Tomáš Adámek</v>
      </c>
      <c r="K91" s="39"/>
      <c r="L91" s="11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5.2" customHeight="1">
      <c r="A92" s="37"/>
      <c r="B92" s="38"/>
      <c r="C92" s="32" t="s">
        <v>29</v>
      </c>
      <c r="D92" s="39"/>
      <c r="E92" s="39"/>
      <c r="F92" s="30" t="str">
        <f>IF(E22="","",E22)</f>
        <v>Vyplň údaj</v>
      </c>
      <c r="G92" s="39"/>
      <c r="H92" s="39"/>
      <c r="I92" s="32" t="s">
        <v>34</v>
      </c>
      <c r="J92" s="35" t="str">
        <f>E28</f>
        <v>Michal Jirka</v>
      </c>
      <c r="K92" s="39"/>
      <c r="L92" s="11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0.3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11" customFormat="1" ht="29.25" customHeight="1">
      <c r="A94" s="155"/>
      <c r="B94" s="156"/>
      <c r="C94" s="157" t="s">
        <v>207</v>
      </c>
      <c r="D94" s="158" t="s">
        <v>57</v>
      </c>
      <c r="E94" s="158" t="s">
        <v>53</v>
      </c>
      <c r="F94" s="158" t="s">
        <v>54</v>
      </c>
      <c r="G94" s="158" t="s">
        <v>208</v>
      </c>
      <c r="H94" s="158" t="s">
        <v>209</v>
      </c>
      <c r="I94" s="158" t="s">
        <v>210</v>
      </c>
      <c r="J94" s="158" t="s">
        <v>170</v>
      </c>
      <c r="K94" s="159" t="s">
        <v>211</v>
      </c>
      <c r="L94" s="160"/>
      <c r="M94" s="71" t="s">
        <v>19</v>
      </c>
      <c r="N94" s="72" t="s">
        <v>42</v>
      </c>
      <c r="O94" s="72" t="s">
        <v>212</v>
      </c>
      <c r="P94" s="72" t="s">
        <v>213</v>
      </c>
      <c r="Q94" s="72" t="s">
        <v>214</v>
      </c>
      <c r="R94" s="72" t="s">
        <v>215</v>
      </c>
      <c r="S94" s="72" t="s">
        <v>216</v>
      </c>
      <c r="T94" s="73" t="s">
        <v>217</v>
      </c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</row>
    <row r="95" spans="1:63" s="2" customFormat="1" ht="22.9" customHeight="1">
      <c r="A95" s="37"/>
      <c r="B95" s="38"/>
      <c r="C95" s="78" t="s">
        <v>218</v>
      </c>
      <c r="D95" s="39"/>
      <c r="E95" s="39"/>
      <c r="F95" s="39"/>
      <c r="G95" s="39"/>
      <c r="H95" s="39"/>
      <c r="I95" s="39"/>
      <c r="J95" s="161">
        <f>BK95</f>
        <v>0</v>
      </c>
      <c r="K95" s="39"/>
      <c r="L95" s="42"/>
      <c r="M95" s="74"/>
      <c r="N95" s="162"/>
      <c r="O95" s="75"/>
      <c r="P95" s="163">
        <f>P96+P100+P113+P116</f>
        <v>0</v>
      </c>
      <c r="Q95" s="75"/>
      <c r="R95" s="163">
        <f>R96+R100+R113+R116</f>
        <v>0</v>
      </c>
      <c r="S95" s="75"/>
      <c r="T95" s="164">
        <f>T96+T100+T113+T116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71</v>
      </c>
      <c r="AU95" s="20" t="s">
        <v>171</v>
      </c>
      <c r="BK95" s="165">
        <f>BK96+BK100+BK113+BK116</f>
        <v>0</v>
      </c>
    </row>
    <row r="96" spans="1:63" s="12" customFormat="1" ht="25.9" customHeight="1">
      <c r="B96" s="166"/>
      <c r="C96" s="167"/>
      <c r="D96" s="168" t="s">
        <v>71</v>
      </c>
      <c r="E96" s="169" t="s">
        <v>77</v>
      </c>
      <c r="F96" s="169" t="s">
        <v>2893</v>
      </c>
      <c r="G96" s="167"/>
      <c r="H96" s="167"/>
      <c r="I96" s="170"/>
      <c r="J96" s="171">
        <f>BK96</f>
        <v>0</v>
      </c>
      <c r="K96" s="167"/>
      <c r="L96" s="172"/>
      <c r="M96" s="173"/>
      <c r="N96" s="174"/>
      <c r="O96" s="174"/>
      <c r="P96" s="175">
        <f>SUM(P97:P99)</f>
        <v>0</v>
      </c>
      <c r="Q96" s="174"/>
      <c r="R96" s="175">
        <f>SUM(R97:R99)</f>
        <v>0</v>
      </c>
      <c r="S96" s="174"/>
      <c r="T96" s="176">
        <f>SUM(T97:T99)</f>
        <v>0</v>
      </c>
      <c r="AR96" s="177" t="s">
        <v>80</v>
      </c>
      <c r="AT96" s="178" t="s">
        <v>71</v>
      </c>
      <c r="AU96" s="178" t="s">
        <v>72</v>
      </c>
      <c r="AY96" s="177" t="s">
        <v>221</v>
      </c>
      <c r="BK96" s="179">
        <f>SUM(BK97:BK99)</f>
        <v>0</v>
      </c>
    </row>
    <row r="97" spans="1:65" s="2" customFormat="1" ht="21.75" customHeight="1">
      <c r="A97" s="37"/>
      <c r="B97" s="38"/>
      <c r="C97" s="182" t="s">
        <v>80</v>
      </c>
      <c r="D97" s="182" t="s">
        <v>223</v>
      </c>
      <c r="E97" s="183" t="s">
        <v>2894</v>
      </c>
      <c r="F97" s="184" t="s">
        <v>2895</v>
      </c>
      <c r="G97" s="185" t="s">
        <v>336</v>
      </c>
      <c r="H97" s="186">
        <v>1</v>
      </c>
      <c r="I97" s="187"/>
      <c r="J97" s="188">
        <f>ROUND(I97*H97,2)</f>
        <v>0</v>
      </c>
      <c r="K97" s="184" t="s">
        <v>632</v>
      </c>
      <c r="L97" s="42"/>
      <c r="M97" s="189" t="s">
        <v>19</v>
      </c>
      <c r="N97" s="190" t="s">
        <v>43</v>
      </c>
      <c r="O97" s="67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3" t="s">
        <v>228</v>
      </c>
      <c r="AT97" s="193" t="s">
        <v>223</v>
      </c>
      <c r="AU97" s="193" t="s">
        <v>80</v>
      </c>
      <c r="AY97" s="20" t="s">
        <v>221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20" t="s">
        <v>80</v>
      </c>
      <c r="BK97" s="194">
        <f>ROUND(I97*H97,2)</f>
        <v>0</v>
      </c>
      <c r="BL97" s="20" t="s">
        <v>228</v>
      </c>
      <c r="BM97" s="193" t="s">
        <v>82</v>
      </c>
    </row>
    <row r="98" spans="1:65" s="2" customFormat="1">
      <c r="A98" s="37"/>
      <c r="B98" s="38"/>
      <c r="C98" s="39"/>
      <c r="D98" s="195" t="s">
        <v>230</v>
      </c>
      <c r="E98" s="39"/>
      <c r="F98" s="196" t="s">
        <v>2895</v>
      </c>
      <c r="G98" s="39"/>
      <c r="H98" s="39"/>
      <c r="I98" s="197"/>
      <c r="J98" s="39"/>
      <c r="K98" s="39"/>
      <c r="L98" s="42"/>
      <c r="M98" s="198"/>
      <c r="N98" s="199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230</v>
      </c>
      <c r="AU98" s="20" t="s">
        <v>80</v>
      </c>
    </row>
    <row r="99" spans="1:65" s="2" customFormat="1" ht="87.75">
      <c r="A99" s="37"/>
      <c r="B99" s="38"/>
      <c r="C99" s="39"/>
      <c r="D99" s="195" t="s">
        <v>1665</v>
      </c>
      <c r="E99" s="39"/>
      <c r="F99" s="255" t="s">
        <v>2896</v>
      </c>
      <c r="G99" s="39"/>
      <c r="H99" s="39"/>
      <c r="I99" s="197"/>
      <c r="J99" s="39"/>
      <c r="K99" s="39"/>
      <c r="L99" s="42"/>
      <c r="M99" s="198"/>
      <c r="N99" s="199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1665</v>
      </c>
      <c r="AU99" s="20" t="s">
        <v>80</v>
      </c>
    </row>
    <row r="100" spans="1:65" s="12" customFormat="1" ht="25.9" customHeight="1">
      <c r="B100" s="166"/>
      <c r="C100" s="167"/>
      <c r="D100" s="168" t="s">
        <v>71</v>
      </c>
      <c r="E100" s="169" t="s">
        <v>83</v>
      </c>
      <c r="F100" s="169" t="s">
        <v>2867</v>
      </c>
      <c r="G100" s="167"/>
      <c r="H100" s="167"/>
      <c r="I100" s="170"/>
      <c r="J100" s="171">
        <f>BK100</f>
        <v>0</v>
      </c>
      <c r="K100" s="167"/>
      <c r="L100" s="172"/>
      <c r="M100" s="173"/>
      <c r="N100" s="174"/>
      <c r="O100" s="174"/>
      <c r="P100" s="175">
        <f>SUM(P101:P112)</f>
        <v>0</v>
      </c>
      <c r="Q100" s="174"/>
      <c r="R100" s="175">
        <f>SUM(R101:R112)</f>
        <v>0</v>
      </c>
      <c r="S100" s="174"/>
      <c r="T100" s="176">
        <f>SUM(T101:T112)</f>
        <v>0</v>
      </c>
      <c r="AR100" s="177" t="s">
        <v>80</v>
      </c>
      <c r="AT100" s="178" t="s">
        <v>71</v>
      </c>
      <c r="AU100" s="178" t="s">
        <v>72</v>
      </c>
      <c r="AY100" s="177" t="s">
        <v>221</v>
      </c>
      <c r="BK100" s="179">
        <f>SUM(BK101:BK112)</f>
        <v>0</v>
      </c>
    </row>
    <row r="101" spans="1:65" s="2" customFormat="1" ht="16.5" customHeight="1">
      <c r="A101" s="37"/>
      <c r="B101" s="38"/>
      <c r="C101" s="234" t="s">
        <v>82</v>
      </c>
      <c r="D101" s="234" t="s">
        <v>295</v>
      </c>
      <c r="E101" s="235" t="s">
        <v>2897</v>
      </c>
      <c r="F101" s="236" t="s">
        <v>2898</v>
      </c>
      <c r="G101" s="237" t="s">
        <v>305</v>
      </c>
      <c r="H101" s="238">
        <v>100</v>
      </c>
      <c r="I101" s="239"/>
      <c r="J101" s="240">
        <f>ROUND(I101*H101,2)</f>
        <v>0</v>
      </c>
      <c r="K101" s="236" t="s">
        <v>632</v>
      </c>
      <c r="L101" s="241"/>
      <c r="M101" s="242" t="s">
        <v>19</v>
      </c>
      <c r="N101" s="243" t="s">
        <v>43</v>
      </c>
      <c r="O101" s="67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3" t="s">
        <v>279</v>
      </c>
      <c r="AT101" s="193" t="s">
        <v>295</v>
      </c>
      <c r="AU101" s="193" t="s">
        <v>80</v>
      </c>
      <c r="AY101" s="20" t="s">
        <v>221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20" t="s">
        <v>80</v>
      </c>
      <c r="BK101" s="194">
        <f>ROUND(I101*H101,2)</f>
        <v>0</v>
      </c>
      <c r="BL101" s="20" t="s">
        <v>228</v>
      </c>
      <c r="BM101" s="193" t="s">
        <v>228</v>
      </c>
    </row>
    <row r="102" spans="1:65" s="2" customFormat="1">
      <c r="A102" s="37"/>
      <c r="B102" s="38"/>
      <c r="C102" s="39"/>
      <c r="D102" s="195" t="s">
        <v>230</v>
      </c>
      <c r="E102" s="39"/>
      <c r="F102" s="196" t="s">
        <v>2898</v>
      </c>
      <c r="G102" s="39"/>
      <c r="H102" s="39"/>
      <c r="I102" s="197"/>
      <c r="J102" s="39"/>
      <c r="K102" s="39"/>
      <c r="L102" s="42"/>
      <c r="M102" s="198"/>
      <c r="N102" s="199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230</v>
      </c>
      <c r="AU102" s="20" t="s">
        <v>80</v>
      </c>
    </row>
    <row r="103" spans="1:65" s="2" customFormat="1" ht="16.5" customHeight="1">
      <c r="A103" s="37"/>
      <c r="B103" s="38"/>
      <c r="C103" s="234" t="s">
        <v>95</v>
      </c>
      <c r="D103" s="234" t="s">
        <v>295</v>
      </c>
      <c r="E103" s="235" t="s">
        <v>2868</v>
      </c>
      <c r="F103" s="236" t="s">
        <v>2869</v>
      </c>
      <c r="G103" s="237" t="s">
        <v>305</v>
      </c>
      <c r="H103" s="238">
        <v>40</v>
      </c>
      <c r="I103" s="239"/>
      <c r="J103" s="240">
        <f>ROUND(I103*H103,2)</f>
        <v>0</v>
      </c>
      <c r="K103" s="236" t="s">
        <v>632</v>
      </c>
      <c r="L103" s="241"/>
      <c r="M103" s="242" t="s">
        <v>19</v>
      </c>
      <c r="N103" s="243" t="s">
        <v>43</v>
      </c>
      <c r="O103" s="67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3" t="s">
        <v>279</v>
      </c>
      <c r="AT103" s="193" t="s">
        <v>295</v>
      </c>
      <c r="AU103" s="193" t="s">
        <v>80</v>
      </c>
      <c r="AY103" s="20" t="s">
        <v>221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20" t="s">
        <v>80</v>
      </c>
      <c r="BK103" s="194">
        <f>ROUND(I103*H103,2)</f>
        <v>0</v>
      </c>
      <c r="BL103" s="20" t="s">
        <v>228</v>
      </c>
      <c r="BM103" s="193" t="s">
        <v>264</v>
      </c>
    </row>
    <row r="104" spans="1:65" s="2" customFormat="1">
      <c r="A104" s="37"/>
      <c r="B104" s="38"/>
      <c r="C104" s="39"/>
      <c r="D104" s="195" t="s">
        <v>230</v>
      </c>
      <c r="E104" s="39"/>
      <c r="F104" s="196" t="s">
        <v>2869</v>
      </c>
      <c r="G104" s="39"/>
      <c r="H104" s="39"/>
      <c r="I104" s="197"/>
      <c r="J104" s="39"/>
      <c r="K104" s="39"/>
      <c r="L104" s="42"/>
      <c r="M104" s="198"/>
      <c r="N104" s="199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230</v>
      </c>
      <c r="AU104" s="20" t="s">
        <v>80</v>
      </c>
    </row>
    <row r="105" spans="1:65" s="2" customFormat="1" ht="21.75" customHeight="1">
      <c r="A105" s="37"/>
      <c r="B105" s="38"/>
      <c r="C105" s="234" t="s">
        <v>228</v>
      </c>
      <c r="D105" s="234" t="s">
        <v>295</v>
      </c>
      <c r="E105" s="235" t="s">
        <v>2899</v>
      </c>
      <c r="F105" s="236" t="s">
        <v>2875</v>
      </c>
      <c r="G105" s="237" t="s">
        <v>305</v>
      </c>
      <c r="H105" s="238">
        <v>40</v>
      </c>
      <c r="I105" s="239"/>
      <c r="J105" s="240">
        <f>ROUND(I105*H105,2)</f>
        <v>0</v>
      </c>
      <c r="K105" s="236" t="s">
        <v>632</v>
      </c>
      <c r="L105" s="241"/>
      <c r="M105" s="242" t="s">
        <v>19</v>
      </c>
      <c r="N105" s="243" t="s">
        <v>43</v>
      </c>
      <c r="O105" s="67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3" t="s">
        <v>279</v>
      </c>
      <c r="AT105" s="193" t="s">
        <v>295</v>
      </c>
      <c r="AU105" s="193" t="s">
        <v>80</v>
      </c>
      <c r="AY105" s="20" t="s">
        <v>221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20" t="s">
        <v>80</v>
      </c>
      <c r="BK105" s="194">
        <f>ROUND(I105*H105,2)</f>
        <v>0</v>
      </c>
      <c r="BL105" s="20" t="s">
        <v>228</v>
      </c>
      <c r="BM105" s="193" t="s">
        <v>279</v>
      </c>
    </row>
    <row r="106" spans="1:65" s="2" customFormat="1">
      <c r="A106" s="37"/>
      <c r="B106" s="38"/>
      <c r="C106" s="39"/>
      <c r="D106" s="195" t="s">
        <v>230</v>
      </c>
      <c r="E106" s="39"/>
      <c r="F106" s="196" t="s">
        <v>2875</v>
      </c>
      <c r="G106" s="39"/>
      <c r="H106" s="39"/>
      <c r="I106" s="197"/>
      <c r="J106" s="39"/>
      <c r="K106" s="39"/>
      <c r="L106" s="42"/>
      <c r="M106" s="198"/>
      <c r="N106" s="199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230</v>
      </c>
      <c r="AU106" s="20" t="s">
        <v>80</v>
      </c>
    </row>
    <row r="107" spans="1:65" s="2" customFormat="1" ht="16.5" customHeight="1">
      <c r="A107" s="37"/>
      <c r="B107" s="38"/>
      <c r="C107" s="234" t="s">
        <v>257</v>
      </c>
      <c r="D107" s="234" t="s">
        <v>295</v>
      </c>
      <c r="E107" s="235" t="s">
        <v>2900</v>
      </c>
      <c r="F107" s="236" t="s">
        <v>2901</v>
      </c>
      <c r="G107" s="237" t="s">
        <v>336</v>
      </c>
      <c r="H107" s="238">
        <v>4</v>
      </c>
      <c r="I107" s="239"/>
      <c r="J107" s="240">
        <f>ROUND(I107*H107,2)</f>
        <v>0</v>
      </c>
      <c r="K107" s="236" t="s">
        <v>632</v>
      </c>
      <c r="L107" s="241"/>
      <c r="M107" s="242" t="s">
        <v>19</v>
      </c>
      <c r="N107" s="243" t="s">
        <v>43</v>
      </c>
      <c r="O107" s="67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3" t="s">
        <v>279</v>
      </c>
      <c r="AT107" s="193" t="s">
        <v>295</v>
      </c>
      <c r="AU107" s="193" t="s">
        <v>80</v>
      </c>
      <c r="AY107" s="20" t="s">
        <v>221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20" t="s">
        <v>80</v>
      </c>
      <c r="BK107" s="194">
        <f>ROUND(I107*H107,2)</f>
        <v>0</v>
      </c>
      <c r="BL107" s="20" t="s">
        <v>228</v>
      </c>
      <c r="BM107" s="193" t="s">
        <v>294</v>
      </c>
    </row>
    <row r="108" spans="1:65" s="2" customFormat="1">
      <c r="A108" s="37"/>
      <c r="B108" s="38"/>
      <c r="C108" s="39"/>
      <c r="D108" s="195" t="s">
        <v>230</v>
      </c>
      <c r="E108" s="39"/>
      <c r="F108" s="196" t="s">
        <v>2901</v>
      </c>
      <c r="G108" s="39"/>
      <c r="H108" s="39"/>
      <c r="I108" s="197"/>
      <c r="J108" s="39"/>
      <c r="K108" s="39"/>
      <c r="L108" s="42"/>
      <c r="M108" s="198"/>
      <c r="N108" s="199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230</v>
      </c>
      <c r="AU108" s="20" t="s">
        <v>80</v>
      </c>
    </row>
    <row r="109" spans="1:65" s="2" customFormat="1" ht="24.2" customHeight="1">
      <c r="A109" s="37"/>
      <c r="B109" s="38"/>
      <c r="C109" s="234" t="s">
        <v>264</v>
      </c>
      <c r="D109" s="234" t="s">
        <v>295</v>
      </c>
      <c r="E109" s="235" t="s">
        <v>2902</v>
      </c>
      <c r="F109" s="236" t="s">
        <v>2903</v>
      </c>
      <c r="G109" s="237" t="s">
        <v>336</v>
      </c>
      <c r="H109" s="238">
        <v>1</v>
      </c>
      <c r="I109" s="239"/>
      <c r="J109" s="240">
        <f>ROUND(I109*H109,2)</f>
        <v>0</v>
      </c>
      <c r="K109" s="236" t="s">
        <v>632</v>
      </c>
      <c r="L109" s="241"/>
      <c r="M109" s="242" t="s">
        <v>19</v>
      </c>
      <c r="N109" s="243" t="s">
        <v>43</v>
      </c>
      <c r="O109" s="67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3" t="s">
        <v>279</v>
      </c>
      <c r="AT109" s="193" t="s">
        <v>295</v>
      </c>
      <c r="AU109" s="193" t="s">
        <v>80</v>
      </c>
      <c r="AY109" s="20" t="s">
        <v>221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20" t="s">
        <v>80</v>
      </c>
      <c r="BK109" s="194">
        <f>ROUND(I109*H109,2)</f>
        <v>0</v>
      </c>
      <c r="BL109" s="20" t="s">
        <v>228</v>
      </c>
      <c r="BM109" s="193" t="s">
        <v>8</v>
      </c>
    </row>
    <row r="110" spans="1:65" s="2" customFormat="1" ht="19.5">
      <c r="A110" s="37"/>
      <c r="B110" s="38"/>
      <c r="C110" s="39"/>
      <c r="D110" s="195" t="s">
        <v>230</v>
      </c>
      <c r="E110" s="39"/>
      <c r="F110" s="196" t="s">
        <v>2903</v>
      </c>
      <c r="G110" s="39"/>
      <c r="H110" s="39"/>
      <c r="I110" s="197"/>
      <c r="J110" s="39"/>
      <c r="K110" s="39"/>
      <c r="L110" s="42"/>
      <c r="M110" s="198"/>
      <c r="N110" s="199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230</v>
      </c>
      <c r="AU110" s="20" t="s">
        <v>80</v>
      </c>
    </row>
    <row r="111" spans="1:65" s="2" customFormat="1" ht="16.5" customHeight="1">
      <c r="A111" s="37"/>
      <c r="B111" s="38"/>
      <c r="C111" s="234" t="s">
        <v>272</v>
      </c>
      <c r="D111" s="234" t="s">
        <v>295</v>
      </c>
      <c r="E111" s="235" t="s">
        <v>2904</v>
      </c>
      <c r="F111" s="236" t="s">
        <v>2879</v>
      </c>
      <c r="G111" s="237" t="s">
        <v>336</v>
      </c>
      <c r="H111" s="238">
        <v>1</v>
      </c>
      <c r="I111" s="239"/>
      <c r="J111" s="240">
        <f>ROUND(I111*H111,2)</f>
        <v>0</v>
      </c>
      <c r="K111" s="236" t="s">
        <v>632</v>
      </c>
      <c r="L111" s="241"/>
      <c r="M111" s="242" t="s">
        <v>19</v>
      </c>
      <c r="N111" s="243" t="s">
        <v>43</v>
      </c>
      <c r="O111" s="67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3" t="s">
        <v>279</v>
      </c>
      <c r="AT111" s="193" t="s">
        <v>295</v>
      </c>
      <c r="AU111" s="193" t="s">
        <v>80</v>
      </c>
      <c r="AY111" s="20" t="s">
        <v>221</v>
      </c>
      <c r="BE111" s="194">
        <f>IF(N111="základní",J111,0)</f>
        <v>0</v>
      </c>
      <c r="BF111" s="194">
        <f>IF(N111="snížená",J111,0)</f>
        <v>0</v>
      </c>
      <c r="BG111" s="194">
        <f>IF(N111="zákl. přenesená",J111,0)</f>
        <v>0</v>
      </c>
      <c r="BH111" s="194">
        <f>IF(N111="sníž. přenesená",J111,0)</f>
        <v>0</v>
      </c>
      <c r="BI111" s="194">
        <f>IF(N111="nulová",J111,0)</f>
        <v>0</v>
      </c>
      <c r="BJ111" s="20" t="s">
        <v>80</v>
      </c>
      <c r="BK111" s="194">
        <f>ROUND(I111*H111,2)</f>
        <v>0</v>
      </c>
      <c r="BL111" s="20" t="s">
        <v>228</v>
      </c>
      <c r="BM111" s="193" t="s">
        <v>323</v>
      </c>
    </row>
    <row r="112" spans="1:65" s="2" customFormat="1">
      <c r="A112" s="37"/>
      <c r="B112" s="38"/>
      <c r="C112" s="39"/>
      <c r="D112" s="195" t="s">
        <v>230</v>
      </c>
      <c r="E112" s="39"/>
      <c r="F112" s="196" t="s">
        <v>2879</v>
      </c>
      <c r="G112" s="39"/>
      <c r="H112" s="39"/>
      <c r="I112" s="197"/>
      <c r="J112" s="39"/>
      <c r="K112" s="39"/>
      <c r="L112" s="42"/>
      <c r="M112" s="198"/>
      <c r="N112" s="199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230</v>
      </c>
      <c r="AU112" s="20" t="s">
        <v>80</v>
      </c>
    </row>
    <row r="113" spans="1:65" s="12" customFormat="1" ht="25.9" customHeight="1">
      <c r="B113" s="166"/>
      <c r="C113" s="167"/>
      <c r="D113" s="168" t="s">
        <v>71</v>
      </c>
      <c r="E113" s="169" t="s">
        <v>2190</v>
      </c>
      <c r="F113" s="169" t="s">
        <v>2880</v>
      </c>
      <c r="G113" s="167"/>
      <c r="H113" s="167"/>
      <c r="I113" s="170"/>
      <c r="J113" s="171">
        <f>BK113</f>
        <v>0</v>
      </c>
      <c r="K113" s="167"/>
      <c r="L113" s="172"/>
      <c r="M113" s="173"/>
      <c r="N113" s="174"/>
      <c r="O113" s="174"/>
      <c r="P113" s="175">
        <f>SUM(P114:P115)</f>
        <v>0</v>
      </c>
      <c r="Q113" s="174"/>
      <c r="R113" s="175">
        <f>SUM(R114:R115)</f>
        <v>0</v>
      </c>
      <c r="S113" s="174"/>
      <c r="T113" s="176">
        <f>SUM(T114:T115)</f>
        <v>0</v>
      </c>
      <c r="AR113" s="177" t="s">
        <v>80</v>
      </c>
      <c r="AT113" s="178" t="s">
        <v>71</v>
      </c>
      <c r="AU113" s="178" t="s">
        <v>72</v>
      </c>
      <c r="AY113" s="177" t="s">
        <v>221</v>
      </c>
      <c r="BK113" s="179">
        <f>SUM(BK114:BK115)</f>
        <v>0</v>
      </c>
    </row>
    <row r="114" spans="1:65" s="2" customFormat="1" ht="16.5" customHeight="1">
      <c r="A114" s="37"/>
      <c r="B114" s="38"/>
      <c r="C114" s="182" t="s">
        <v>279</v>
      </c>
      <c r="D114" s="182" t="s">
        <v>223</v>
      </c>
      <c r="E114" s="183" t="s">
        <v>2905</v>
      </c>
      <c r="F114" s="184" t="s">
        <v>2880</v>
      </c>
      <c r="G114" s="185" t="s">
        <v>336</v>
      </c>
      <c r="H114" s="186">
        <v>1</v>
      </c>
      <c r="I114" s="187"/>
      <c r="J114" s="188">
        <f>ROUND(I114*H114,2)</f>
        <v>0</v>
      </c>
      <c r="K114" s="184" t="s">
        <v>632</v>
      </c>
      <c r="L114" s="42"/>
      <c r="M114" s="189" t="s">
        <v>19</v>
      </c>
      <c r="N114" s="190" t="s">
        <v>43</v>
      </c>
      <c r="O114" s="67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3" t="s">
        <v>228</v>
      </c>
      <c r="AT114" s="193" t="s">
        <v>223</v>
      </c>
      <c r="AU114" s="193" t="s">
        <v>80</v>
      </c>
      <c r="AY114" s="20" t="s">
        <v>221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20" t="s">
        <v>80</v>
      </c>
      <c r="BK114" s="194">
        <f>ROUND(I114*H114,2)</f>
        <v>0</v>
      </c>
      <c r="BL114" s="20" t="s">
        <v>228</v>
      </c>
      <c r="BM114" s="193" t="s">
        <v>341</v>
      </c>
    </row>
    <row r="115" spans="1:65" s="2" customFormat="1">
      <c r="A115" s="37"/>
      <c r="B115" s="38"/>
      <c r="C115" s="39"/>
      <c r="D115" s="195" t="s">
        <v>230</v>
      </c>
      <c r="E115" s="39"/>
      <c r="F115" s="196" t="s">
        <v>2880</v>
      </c>
      <c r="G115" s="39"/>
      <c r="H115" s="39"/>
      <c r="I115" s="197"/>
      <c r="J115" s="39"/>
      <c r="K115" s="39"/>
      <c r="L115" s="42"/>
      <c r="M115" s="198"/>
      <c r="N115" s="199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230</v>
      </c>
      <c r="AU115" s="20" t="s">
        <v>80</v>
      </c>
    </row>
    <row r="116" spans="1:65" s="12" customFormat="1" ht="25.9" customHeight="1">
      <c r="B116" s="166"/>
      <c r="C116" s="167"/>
      <c r="D116" s="168" t="s">
        <v>71</v>
      </c>
      <c r="E116" s="169" t="s">
        <v>86</v>
      </c>
      <c r="F116" s="169" t="s">
        <v>2882</v>
      </c>
      <c r="G116" s="167"/>
      <c r="H116" s="167"/>
      <c r="I116" s="170"/>
      <c r="J116" s="171">
        <f>BK116</f>
        <v>0</v>
      </c>
      <c r="K116" s="167"/>
      <c r="L116" s="172"/>
      <c r="M116" s="173"/>
      <c r="N116" s="174"/>
      <c r="O116" s="174"/>
      <c r="P116" s="175">
        <f>SUM(P117:P122)</f>
        <v>0</v>
      </c>
      <c r="Q116" s="174"/>
      <c r="R116" s="175">
        <f>SUM(R117:R122)</f>
        <v>0</v>
      </c>
      <c r="S116" s="174"/>
      <c r="T116" s="176">
        <f>SUM(T117:T122)</f>
        <v>0</v>
      </c>
      <c r="AR116" s="177" t="s">
        <v>80</v>
      </c>
      <c r="AT116" s="178" t="s">
        <v>71</v>
      </c>
      <c r="AU116" s="178" t="s">
        <v>72</v>
      </c>
      <c r="AY116" s="177" t="s">
        <v>221</v>
      </c>
      <c r="BK116" s="179">
        <f>SUM(BK117:BK122)</f>
        <v>0</v>
      </c>
    </row>
    <row r="117" spans="1:65" s="2" customFormat="1" ht="16.5" customHeight="1">
      <c r="A117" s="37"/>
      <c r="B117" s="38"/>
      <c r="C117" s="182" t="s">
        <v>286</v>
      </c>
      <c r="D117" s="182" t="s">
        <v>223</v>
      </c>
      <c r="E117" s="183" t="s">
        <v>2906</v>
      </c>
      <c r="F117" s="184" t="s">
        <v>2884</v>
      </c>
      <c r="G117" s="185" t="s">
        <v>336</v>
      </c>
      <c r="H117" s="186">
        <v>1</v>
      </c>
      <c r="I117" s="187"/>
      <c r="J117" s="188">
        <f>ROUND(I117*H117,2)</f>
        <v>0</v>
      </c>
      <c r="K117" s="184" t="s">
        <v>632</v>
      </c>
      <c r="L117" s="42"/>
      <c r="M117" s="189" t="s">
        <v>19</v>
      </c>
      <c r="N117" s="190" t="s">
        <v>43</v>
      </c>
      <c r="O117" s="67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3" t="s">
        <v>228</v>
      </c>
      <c r="AT117" s="193" t="s">
        <v>223</v>
      </c>
      <c r="AU117" s="193" t="s">
        <v>80</v>
      </c>
      <c r="AY117" s="20" t="s">
        <v>221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20" t="s">
        <v>80</v>
      </c>
      <c r="BK117" s="194">
        <f>ROUND(I117*H117,2)</f>
        <v>0</v>
      </c>
      <c r="BL117" s="20" t="s">
        <v>228</v>
      </c>
      <c r="BM117" s="193" t="s">
        <v>355</v>
      </c>
    </row>
    <row r="118" spans="1:65" s="2" customFormat="1">
      <c r="A118" s="37"/>
      <c r="B118" s="38"/>
      <c r="C118" s="39"/>
      <c r="D118" s="195" t="s">
        <v>230</v>
      </c>
      <c r="E118" s="39"/>
      <c r="F118" s="196" t="s">
        <v>2884</v>
      </c>
      <c r="G118" s="39"/>
      <c r="H118" s="39"/>
      <c r="I118" s="197"/>
      <c r="J118" s="39"/>
      <c r="K118" s="39"/>
      <c r="L118" s="42"/>
      <c r="M118" s="198"/>
      <c r="N118" s="199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230</v>
      </c>
      <c r="AU118" s="20" t="s">
        <v>80</v>
      </c>
    </row>
    <row r="119" spans="1:65" s="2" customFormat="1" ht="16.5" customHeight="1">
      <c r="A119" s="37"/>
      <c r="B119" s="38"/>
      <c r="C119" s="182" t="s">
        <v>294</v>
      </c>
      <c r="D119" s="182" t="s">
        <v>223</v>
      </c>
      <c r="E119" s="183" t="s">
        <v>2907</v>
      </c>
      <c r="F119" s="184" t="s">
        <v>2886</v>
      </c>
      <c r="G119" s="185" t="s">
        <v>336</v>
      </c>
      <c r="H119" s="186">
        <v>1</v>
      </c>
      <c r="I119" s="187"/>
      <c r="J119" s="188">
        <f>ROUND(I119*H119,2)</f>
        <v>0</v>
      </c>
      <c r="K119" s="184" t="s">
        <v>632</v>
      </c>
      <c r="L119" s="42"/>
      <c r="M119" s="189" t="s">
        <v>19</v>
      </c>
      <c r="N119" s="190" t="s">
        <v>43</v>
      </c>
      <c r="O119" s="67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3" t="s">
        <v>228</v>
      </c>
      <c r="AT119" s="193" t="s">
        <v>223</v>
      </c>
      <c r="AU119" s="193" t="s">
        <v>80</v>
      </c>
      <c r="AY119" s="20" t="s">
        <v>221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20" t="s">
        <v>80</v>
      </c>
      <c r="BK119" s="194">
        <f>ROUND(I119*H119,2)</f>
        <v>0</v>
      </c>
      <c r="BL119" s="20" t="s">
        <v>228</v>
      </c>
      <c r="BM119" s="193" t="s">
        <v>370</v>
      </c>
    </row>
    <row r="120" spans="1:65" s="2" customFormat="1">
      <c r="A120" s="37"/>
      <c r="B120" s="38"/>
      <c r="C120" s="39"/>
      <c r="D120" s="195" t="s">
        <v>230</v>
      </c>
      <c r="E120" s="39"/>
      <c r="F120" s="196" t="s">
        <v>2886</v>
      </c>
      <c r="G120" s="39"/>
      <c r="H120" s="39"/>
      <c r="I120" s="197"/>
      <c r="J120" s="39"/>
      <c r="K120" s="39"/>
      <c r="L120" s="42"/>
      <c r="M120" s="198"/>
      <c r="N120" s="199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230</v>
      </c>
      <c r="AU120" s="20" t="s">
        <v>80</v>
      </c>
    </row>
    <row r="121" spans="1:65" s="2" customFormat="1" ht="16.5" customHeight="1">
      <c r="A121" s="37"/>
      <c r="B121" s="38"/>
      <c r="C121" s="182" t="s">
        <v>302</v>
      </c>
      <c r="D121" s="182" t="s">
        <v>223</v>
      </c>
      <c r="E121" s="183" t="s">
        <v>2908</v>
      </c>
      <c r="F121" s="184" t="s">
        <v>2909</v>
      </c>
      <c r="G121" s="185" t="s">
        <v>336</v>
      </c>
      <c r="H121" s="186">
        <v>1</v>
      </c>
      <c r="I121" s="187"/>
      <c r="J121" s="188">
        <f>ROUND(I121*H121,2)</f>
        <v>0</v>
      </c>
      <c r="K121" s="184" t="s">
        <v>632</v>
      </c>
      <c r="L121" s="42"/>
      <c r="M121" s="189" t="s">
        <v>19</v>
      </c>
      <c r="N121" s="190" t="s">
        <v>43</v>
      </c>
      <c r="O121" s="67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3" t="s">
        <v>228</v>
      </c>
      <c r="AT121" s="193" t="s">
        <v>223</v>
      </c>
      <c r="AU121" s="193" t="s">
        <v>80</v>
      </c>
      <c r="AY121" s="20" t="s">
        <v>221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20" t="s">
        <v>80</v>
      </c>
      <c r="BK121" s="194">
        <f>ROUND(I121*H121,2)</f>
        <v>0</v>
      </c>
      <c r="BL121" s="20" t="s">
        <v>228</v>
      </c>
      <c r="BM121" s="193" t="s">
        <v>381</v>
      </c>
    </row>
    <row r="122" spans="1:65" s="2" customFormat="1">
      <c r="A122" s="37"/>
      <c r="B122" s="38"/>
      <c r="C122" s="39"/>
      <c r="D122" s="195" t="s">
        <v>230</v>
      </c>
      <c r="E122" s="39"/>
      <c r="F122" s="196" t="s">
        <v>2909</v>
      </c>
      <c r="G122" s="39"/>
      <c r="H122" s="39"/>
      <c r="I122" s="197"/>
      <c r="J122" s="39"/>
      <c r="K122" s="39"/>
      <c r="L122" s="42"/>
      <c r="M122" s="259"/>
      <c r="N122" s="260"/>
      <c r="O122" s="261"/>
      <c r="P122" s="261"/>
      <c r="Q122" s="261"/>
      <c r="R122" s="261"/>
      <c r="S122" s="261"/>
      <c r="T122" s="262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230</v>
      </c>
      <c r="AU122" s="20" t="s">
        <v>80</v>
      </c>
    </row>
    <row r="123" spans="1:65" s="2" customFormat="1" ht="6.95" customHeight="1">
      <c r="A123" s="37"/>
      <c r="B123" s="50"/>
      <c r="C123" s="51"/>
      <c r="D123" s="51"/>
      <c r="E123" s="51"/>
      <c r="F123" s="51"/>
      <c r="G123" s="51"/>
      <c r="H123" s="51"/>
      <c r="I123" s="51"/>
      <c r="J123" s="51"/>
      <c r="K123" s="51"/>
      <c r="L123" s="42"/>
      <c r="M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</sheetData>
  <sheetProtection algorithmName="SHA-512" hashValue="bC83/5Bs6dSEwSXrE4eGCHlzFlrNM20AGdnRc/sU4aK4Djjw3nw8j16AZbYI/OifBXIvpWRrNavZrcp2VOuX/g==" saltValue="8UDOVb+LjTEf5Qf+wY7GHAkrPU1LVzY+nHDx8MN19FR4Bg/ZBgIUVtHV5LVoJtE+U+RBI3tBMPjX8FDla/udaA==" spinCount="100000" sheet="1" objects="1" scenarios="1" formatColumns="0" formatRows="0" autoFilter="0"/>
  <autoFilter ref="C94:K122"/>
  <mergeCells count="15">
    <mergeCell ref="E81:H81"/>
    <mergeCell ref="E85:H85"/>
    <mergeCell ref="E83:H83"/>
    <mergeCell ref="E87:H87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8"/>
  <sheetViews>
    <sheetView showGridLines="0" tabSelected="1" topLeftCell="A78" workbookViewId="0">
      <selection activeCell="X101" sqref="X10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20" t="s">
        <v>124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135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21" t="str">
        <f>'Rekapitulace stavby'!K6</f>
        <v>DĚTSKÁ SKUPINA TURNOV</v>
      </c>
      <c r="F7" s="422"/>
      <c r="G7" s="422"/>
      <c r="H7" s="422"/>
      <c r="L7" s="23"/>
    </row>
    <row r="8" spans="1:46" ht="12.75">
      <c r="B8" s="23"/>
      <c r="D8" s="116" t="s">
        <v>144</v>
      </c>
      <c r="L8" s="23"/>
    </row>
    <row r="9" spans="1:46" s="1" customFormat="1" ht="16.5" customHeight="1">
      <c r="B9" s="23"/>
      <c r="E9" s="421" t="s">
        <v>2119</v>
      </c>
      <c r="F9" s="402"/>
      <c r="G9" s="402"/>
      <c r="H9" s="402"/>
      <c r="L9" s="23"/>
    </row>
    <row r="10" spans="1:46" s="1" customFormat="1" ht="12" customHeight="1">
      <c r="B10" s="23"/>
      <c r="D10" s="116" t="s">
        <v>2120</v>
      </c>
      <c r="L10" s="23"/>
    </row>
    <row r="11" spans="1:46" s="2" customFormat="1" ht="16.5" customHeight="1">
      <c r="A11" s="37"/>
      <c r="B11" s="42"/>
      <c r="C11" s="37"/>
      <c r="D11" s="37"/>
      <c r="E11" s="429" t="s">
        <v>2844</v>
      </c>
      <c r="F11" s="424"/>
      <c r="G11" s="424"/>
      <c r="H11" s="424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6" t="s">
        <v>2122</v>
      </c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42"/>
      <c r="C13" s="37"/>
      <c r="D13" s="37"/>
      <c r="E13" s="423" t="s">
        <v>2910</v>
      </c>
      <c r="F13" s="424"/>
      <c r="G13" s="424"/>
      <c r="H13" s="424"/>
      <c r="I13" s="37"/>
      <c r="J13" s="37"/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>
      <c r="A14" s="37"/>
      <c r="B14" s="42"/>
      <c r="C14" s="37"/>
      <c r="D14" s="37"/>
      <c r="E14" s="37"/>
      <c r="F14" s="37"/>
      <c r="G14" s="37"/>
      <c r="H14" s="37"/>
      <c r="I14" s="37"/>
      <c r="J14" s="37"/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42"/>
      <c r="C15" s="37"/>
      <c r="D15" s="116" t="s">
        <v>18</v>
      </c>
      <c r="E15" s="37"/>
      <c r="F15" s="106" t="s">
        <v>19</v>
      </c>
      <c r="G15" s="37"/>
      <c r="H15" s="37"/>
      <c r="I15" s="116" t="s">
        <v>20</v>
      </c>
      <c r="J15" s="106" t="s">
        <v>19</v>
      </c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21</v>
      </c>
      <c r="E16" s="37"/>
      <c r="F16" s="106" t="s">
        <v>22</v>
      </c>
      <c r="G16" s="37"/>
      <c r="H16" s="37"/>
      <c r="I16" s="116" t="s">
        <v>23</v>
      </c>
      <c r="J16" s="118" t="str">
        <f>'Rekapitulace stavby'!AN8</f>
        <v>3. 10. 2023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42"/>
      <c r="C17" s="37"/>
      <c r="D17" s="37"/>
      <c r="E17" s="37"/>
      <c r="F17" s="37"/>
      <c r="G17" s="37"/>
      <c r="H17" s="37"/>
      <c r="I17" s="37"/>
      <c r="J17" s="37"/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42"/>
      <c r="C18" s="37"/>
      <c r="D18" s="116" t="s">
        <v>25</v>
      </c>
      <c r="E18" s="37"/>
      <c r="F18" s="37"/>
      <c r="G18" s="37"/>
      <c r="H18" s="37"/>
      <c r="I18" s="116" t="s">
        <v>26</v>
      </c>
      <c r="J18" s="106" t="s">
        <v>19</v>
      </c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42"/>
      <c r="C19" s="37"/>
      <c r="D19" s="37"/>
      <c r="E19" s="106" t="s">
        <v>27</v>
      </c>
      <c r="F19" s="37"/>
      <c r="G19" s="37"/>
      <c r="H19" s="37"/>
      <c r="I19" s="116" t="s">
        <v>28</v>
      </c>
      <c r="J19" s="106" t="s">
        <v>19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42"/>
      <c r="C20" s="37"/>
      <c r="D20" s="37"/>
      <c r="E20" s="37"/>
      <c r="F20" s="37"/>
      <c r="G20" s="37"/>
      <c r="H20" s="37"/>
      <c r="I20" s="37"/>
      <c r="J20" s="37"/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42"/>
      <c r="C21" s="37"/>
      <c r="D21" s="116" t="s">
        <v>29</v>
      </c>
      <c r="E21" s="37"/>
      <c r="F21" s="37"/>
      <c r="G21" s="37"/>
      <c r="H21" s="37"/>
      <c r="I21" s="116" t="s">
        <v>26</v>
      </c>
      <c r="J21" s="33" t="str">
        <f>'Rekapitulace stavby'!AN13</f>
        <v>Vyplň údaj</v>
      </c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42"/>
      <c r="C22" s="37"/>
      <c r="D22" s="37"/>
      <c r="E22" s="425" t="str">
        <f>'Rekapitulace stavby'!E14</f>
        <v>Vyplň údaj</v>
      </c>
      <c r="F22" s="426"/>
      <c r="G22" s="426"/>
      <c r="H22" s="426"/>
      <c r="I22" s="116" t="s">
        <v>28</v>
      </c>
      <c r="J22" s="33" t="str">
        <f>'Rekapitulace stavby'!AN14</f>
        <v>Vyplň údaj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42"/>
      <c r="C23" s="37"/>
      <c r="D23" s="37"/>
      <c r="E23" s="37"/>
      <c r="F23" s="37"/>
      <c r="G23" s="37"/>
      <c r="H23" s="37"/>
      <c r="I23" s="37"/>
      <c r="J23" s="37"/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42"/>
      <c r="C24" s="37"/>
      <c r="D24" s="116" t="s">
        <v>31</v>
      </c>
      <c r="E24" s="37"/>
      <c r="F24" s="37"/>
      <c r="G24" s="37"/>
      <c r="H24" s="37"/>
      <c r="I24" s="116" t="s">
        <v>26</v>
      </c>
      <c r="J24" s="106" t="s">
        <v>19</v>
      </c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42"/>
      <c r="C25" s="37"/>
      <c r="D25" s="37"/>
      <c r="E25" s="106" t="s">
        <v>32</v>
      </c>
      <c r="F25" s="37"/>
      <c r="G25" s="37"/>
      <c r="H25" s="37"/>
      <c r="I25" s="116" t="s">
        <v>28</v>
      </c>
      <c r="J25" s="106" t="s">
        <v>19</v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42"/>
      <c r="C26" s="37"/>
      <c r="D26" s="37"/>
      <c r="E26" s="37"/>
      <c r="F26" s="37"/>
      <c r="G26" s="37"/>
      <c r="H26" s="37"/>
      <c r="I26" s="37"/>
      <c r="J26" s="37"/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42"/>
      <c r="C27" s="37"/>
      <c r="D27" s="116" t="s">
        <v>34</v>
      </c>
      <c r="E27" s="37"/>
      <c r="F27" s="37"/>
      <c r="G27" s="37"/>
      <c r="H27" s="37"/>
      <c r="I27" s="116" t="s">
        <v>26</v>
      </c>
      <c r="J27" s="106" t="s">
        <v>19</v>
      </c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42"/>
      <c r="C28" s="37"/>
      <c r="D28" s="37"/>
      <c r="E28" s="106" t="s">
        <v>35</v>
      </c>
      <c r="F28" s="37"/>
      <c r="G28" s="37"/>
      <c r="H28" s="37"/>
      <c r="I28" s="116" t="s">
        <v>28</v>
      </c>
      <c r="J28" s="106" t="s">
        <v>19</v>
      </c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37"/>
      <c r="E29" s="37"/>
      <c r="F29" s="37"/>
      <c r="G29" s="37"/>
      <c r="H29" s="37"/>
      <c r="I29" s="37"/>
      <c r="J29" s="37"/>
      <c r="K29" s="37"/>
      <c r="L29" s="11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42"/>
      <c r="C30" s="37"/>
      <c r="D30" s="116" t="s">
        <v>36</v>
      </c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71.25" customHeight="1">
      <c r="A31" s="119"/>
      <c r="B31" s="120"/>
      <c r="C31" s="119"/>
      <c r="D31" s="119"/>
      <c r="E31" s="427" t="s">
        <v>37</v>
      </c>
      <c r="F31" s="427"/>
      <c r="G31" s="427"/>
      <c r="H31" s="427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>
      <c r="A32" s="37"/>
      <c r="B32" s="42"/>
      <c r="C32" s="37"/>
      <c r="D32" s="37"/>
      <c r="E32" s="37"/>
      <c r="F32" s="37"/>
      <c r="G32" s="37"/>
      <c r="H32" s="37"/>
      <c r="I32" s="37"/>
      <c r="J32" s="37"/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2"/>
      <c r="E33" s="122"/>
      <c r="F33" s="122"/>
      <c r="G33" s="122"/>
      <c r="H33" s="122"/>
      <c r="I33" s="122"/>
      <c r="J33" s="122"/>
      <c r="K33" s="122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25.35" customHeight="1">
      <c r="A34" s="37"/>
      <c r="B34" s="42"/>
      <c r="C34" s="37"/>
      <c r="D34" s="123" t="s">
        <v>38</v>
      </c>
      <c r="E34" s="37"/>
      <c r="F34" s="37"/>
      <c r="G34" s="37"/>
      <c r="H34" s="37"/>
      <c r="I34" s="37"/>
      <c r="J34" s="124">
        <f>ROUND(J95, 2)</f>
        <v>0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6.95" customHeight="1">
      <c r="A35" s="37"/>
      <c r="B35" s="42"/>
      <c r="C35" s="37"/>
      <c r="D35" s="122"/>
      <c r="E35" s="122"/>
      <c r="F35" s="122"/>
      <c r="G35" s="122"/>
      <c r="H35" s="122"/>
      <c r="I35" s="122"/>
      <c r="J35" s="122"/>
      <c r="K35" s="122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37"/>
      <c r="F36" s="125" t="s">
        <v>40</v>
      </c>
      <c r="G36" s="37"/>
      <c r="H36" s="37"/>
      <c r="I36" s="125" t="s">
        <v>39</v>
      </c>
      <c r="J36" s="125" t="s">
        <v>41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42"/>
      <c r="C37" s="37"/>
      <c r="D37" s="126" t="s">
        <v>42</v>
      </c>
      <c r="E37" s="116" t="s">
        <v>43</v>
      </c>
      <c r="F37" s="127">
        <f>ROUND((SUM(BE95:BE137)),  2)</f>
        <v>0</v>
      </c>
      <c r="G37" s="37"/>
      <c r="H37" s="37"/>
      <c r="I37" s="128">
        <v>0.21</v>
      </c>
      <c r="J37" s="127">
        <f>ROUND(((SUM(BE95:BE137))*I37),  2)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42"/>
      <c r="C38" s="37"/>
      <c r="D38" s="37"/>
      <c r="E38" s="116" t="s">
        <v>44</v>
      </c>
      <c r="F38" s="127">
        <f>ROUND((SUM(BF95:BF137)),  2)</f>
        <v>0</v>
      </c>
      <c r="G38" s="37"/>
      <c r="H38" s="37"/>
      <c r="I38" s="128">
        <v>0.12</v>
      </c>
      <c r="J38" s="127">
        <f>ROUND(((SUM(BF95:BF137))*I38),  2)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45</v>
      </c>
      <c r="F39" s="127">
        <f>ROUND((SUM(BG95:BG137)),  2)</f>
        <v>0</v>
      </c>
      <c r="G39" s="37"/>
      <c r="H39" s="37"/>
      <c r="I39" s="128">
        <v>0.21</v>
      </c>
      <c r="J39" s="127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hidden="1" customHeight="1">
      <c r="A40" s="37"/>
      <c r="B40" s="42"/>
      <c r="C40" s="37"/>
      <c r="D40" s="37"/>
      <c r="E40" s="116" t="s">
        <v>46</v>
      </c>
      <c r="F40" s="127">
        <f>ROUND((SUM(BH95:BH137)),  2)</f>
        <v>0</v>
      </c>
      <c r="G40" s="37"/>
      <c r="H40" s="37"/>
      <c r="I40" s="128">
        <v>0.12</v>
      </c>
      <c r="J40" s="127">
        <f>0</f>
        <v>0</v>
      </c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42"/>
      <c r="C41" s="37"/>
      <c r="D41" s="37"/>
      <c r="E41" s="116" t="s">
        <v>47</v>
      </c>
      <c r="F41" s="127">
        <f>ROUND((SUM(BI95:BI137)),  2)</f>
        <v>0</v>
      </c>
      <c r="G41" s="37"/>
      <c r="H41" s="37"/>
      <c r="I41" s="128">
        <v>0</v>
      </c>
      <c r="J41" s="127">
        <f>0</f>
        <v>0</v>
      </c>
      <c r="K41" s="37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6.95" customHeight="1">
      <c r="A42" s="37"/>
      <c r="B42" s="42"/>
      <c r="C42" s="37"/>
      <c r="D42" s="37"/>
      <c r="E42" s="37"/>
      <c r="F42" s="37"/>
      <c r="G42" s="37"/>
      <c r="H42" s="37"/>
      <c r="I42" s="37"/>
      <c r="J42" s="37"/>
      <c r="K42" s="37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25.35" customHeight="1">
      <c r="A43" s="37"/>
      <c r="B43" s="42"/>
      <c r="C43" s="129"/>
      <c r="D43" s="130" t="s">
        <v>48</v>
      </c>
      <c r="E43" s="131"/>
      <c r="F43" s="131"/>
      <c r="G43" s="132" t="s">
        <v>49</v>
      </c>
      <c r="H43" s="133" t="s">
        <v>50</v>
      </c>
      <c r="I43" s="131"/>
      <c r="J43" s="134">
        <f>SUM(J34:J41)</f>
        <v>0</v>
      </c>
      <c r="K43" s="135"/>
      <c r="L43" s="11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customHeight="1">
      <c r="A44" s="37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8" spans="1:31" s="2" customFormat="1" ht="6.95" customHeight="1">
      <c r="A48" s="37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2" customFormat="1" ht="24.95" customHeight="1">
      <c r="A49" s="37"/>
      <c r="B49" s="38"/>
      <c r="C49" s="26" t="s">
        <v>168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31" s="2" customFormat="1" ht="6.95" customHeight="1">
      <c r="A50" s="37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31" s="2" customFormat="1" ht="12" customHeight="1">
      <c r="A51" s="37"/>
      <c r="B51" s="38"/>
      <c r="C51" s="32" t="s">
        <v>16</v>
      </c>
      <c r="D51" s="39"/>
      <c r="E51" s="39"/>
      <c r="F51" s="39"/>
      <c r="G51" s="39"/>
      <c r="H51" s="39"/>
      <c r="I51" s="39"/>
      <c r="J51" s="39"/>
      <c r="K51" s="39"/>
      <c r="L51" s="11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31" s="2" customFormat="1" ht="16.5" customHeight="1">
      <c r="A52" s="37"/>
      <c r="B52" s="38"/>
      <c r="C52" s="39"/>
      <c r="D52" s="39"/>
      <c r="E52" s="419" t="str">
        <f>E7</f>
        <v>DĚTSKÁ SKUPINA TURNOV</v>
      </c>
      <c r="F52" s="420"/>
      <c r="G52" s="420"/>
      <c r="H52" s="420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1" s="1" customFormat="1" ht="12" customHeight="1">
      <c r="B53" s="24"/>
      <c r="C53" s="32" t="s">
        <v>144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419" t="s">
        <v>2119</v>
      </c>
      <c r="F54" s="387"/>
      <c r="G54" s="387"/>
      <c r="H54" s="387"/>
      <c r="I54" s="25"/>
      <c r="J54" s="25"/>
      <c r="K54" s="25"/>
      <c r="L54" s="23"/>
    </row>
    <row r="55" spans="1:31" s="1" customFormat="1" ht="12" customHeight="1">
      <c r="B55" s="24"/>
      <c r="C55" s="32" t="s">
        <v>2120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7"/>
      <c r="B56" s="38"/>
      <c r="C56" s="39"/>
      <c r="D56" s="39"/>
      <c r="E56" s="428" t="s">
        <v>2844</v>
      </c>
      <c r="F56" s="418"/>
      <c r="G56" s="418"/>
      <c r="H56" s="418"/>
      <c r="I56" s="39"/>
      <c r="J56" s="39"/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 s="2" customFormat="1" ht="12" customHeight="1">
      <c r="A57" s="37"/>
      <c r="B57" s="38"/>
      <c r="C57" s="32" t="s">
        <v>2122</v>
      </c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 s="2" customFormat="1" ht="16.5" customHeight="1">
      <c r="A58" s="37"/>
      <c r="B58" s="38"/>
      <c r="C58" s="39"/>
      <c r="D58" s="39"/>
      <c r="E58" s="375" t="str">
        <f>E13</f>
        <v>D.4.4.3. - DATA</v>
      </c>
      <c r="F58" s="418"/>
      <c r="G58" s="418"/>
      <c r="H58" s="418"/>
      <c r="I58" s="39"/>
      <c r="J58" s="39"/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 s="2" customFormat="1" ht="6.95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 s="2" customFormat="1" ht="12" customHeight="1">
      <c r="A60" s="37"/>
      <c r="B60" s="38"/>
      <c r="C60" s="32" t="s">
        <v>21</v>
      </c>
      <c r="D60" s="39"/>
      <c r="E60" s="39"/>
      <c r="F60" s="30" t="str">
        <f>F16</f>
        <v>parc.č. 1007/3, k.ú. Turnov</v>
      </c>
      <c r="G60" s="39"/>
      <c r="H60" s="39"/>
      <c r="I60" s="32" t="s">
        <v>23</v>
      </c>
      <c r="J60" s="62" t="str">
        <f>IF(J16="","",J16)</f>
        <v>3. 10. 2023</v>
      </c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 s="2" customFormat="1" ht="6.9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s="2" customFormat="1" ht="25.7" customHeight="1">
      <c r="A62" s="37"/>
      <c r="B62" s="38"/>
      <c r="C62" s="32" t="s">
        <v>25</v>
      </c>
      <c r="D62" s="39"/>
      <c r="E62" s="39"/>
      <c r="F62" s="30" t="str">
        <f>E19</f>
        <v>Město Turnov</v>
      </c>
      <c r="G62" s="39"/>
      <c r="H62" s="39"/>
      <c r="I62" s="32" t="s">
        <v>31</v>
      </c>
      <c r="J62" s="35" t="str">
        <f>E25</f>
        <v>ING. ARCH. Tomáš Adámek</v>
      </c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 s="2" customFormat="1" ht="15.2" customHeight="1">
      <c r="A63" s="37"/>
      <c r="B63" s="38"/>
      <c r="C63" s="32" t="s">
        <v>29</v>
      </c>
      <c r="D63" s="39"/>
      <c r="E63" s="39"/>
      <c r="F63" s="30" t="str">
        <f>IF(E22="","",E22)</f>
        <v>Vyplň údaj</v>
      </c>
      <c r="G63" s="39"/>
      <c r="H63" s="39"/>
      <c r="I63" s="32" t="s">
        <v>34</v>
      </c>
      <c r="J63" s="35" t="str">
        <f>E28</f>
        <v>Michal Jirka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 s="2" customFormat="1" ht="10.3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1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47" s="2" customFormat="1" ht="29.25" customHeight="1">
      <c r="A65" s="37"/>
      <c r="B65" s="38"/>
      <c r="C65" s="140" t="s">
        <v>169</v>
      </c>
      <c r="D65" s="141"/>
      <c r="E65" s="141"/>
      <c r="F65" s="141"/>
      <c r="G65" s="141"/>
      <c r="H65" s="141"/>
      <c r="I65" s="141"/>
      <c r="J65" s="142" t="s">
        <v>170</v>
      </c>
      <c r="K65" s="141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47" s="2" customFormat="1" ht="10.3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47" s="2" customFormat="1" ht="22.9" customHeight="1">
      <c r="A67" s="37"/>
      <c r="B67" s="38"/>
      <c r="C67" s="143" t="s">
        <v>70</v>
      </c>
      <c r="D67" s="39"/>
      <c r="E67" s="39"/>
      <c r="F67" s="39"/>
      <c r="G67" s="39"/>
      <c r="H67" s="39"/>
      <c r="I67" s="39"/>
      <c r="J67" s="80">
        <f>J95</f>
        <v>0</v>
      </c>
      <c r="K67" s="39"/>
      <c r="L67" s="11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U67" s="20" t="s">
        <v>171</v>
      </c>
    </row>
    <row r="68" spans="1:47" s="9" customFormat="1" ht="24.95" customHeight="1">
      <c r="B68" s="144"/>
      <c r="C68" s="145"/>
      <c r="D68" s="146" t="s">
        <v>2911</v>
      </c>
      <c r="E68" s="147"/>
      <c r="F68" s="147"/>
      <c r="G68" s="147"/>
      <c r="H68" s="147"/>
      <c r="I68" s="147"/>
      <c r="J68" s="148">
        <f>J96</f>
        <v>0</v>
      </c>
      <c r="K68" s="145"/>
      <c r="L68" s="149"/>
    </row>
    <row r="69" spans="1:47" s="9" customFormat="1" ht="24.95" customHeight="1">
      <c r="B69" s="144"/>
      <c r="C69" s="145"/>
      <c r="D69" s="146" t="s">
        <v>2847</v>
      </c>
      <c r="E69" s="147"/>
      <c r="F69" s="147"/>
      <c r="G69" s="147"/>
      <c r="H69" s="147"/>
      <c r="I69" s="147"/>
      <c r="J69" s="148">
        <f>J115</f>
        <v>0</v>
      </c>
      <c r="K69" s="145"/>
      <c r="L69" s="149"/>
    </row>
    <row r="70" spans="1:47" s="9" customFormat="1" ht="24.95" customHeight="1">
      <c r="B70" s="144"/>
      <c r="C70" s="145"/>
      <c r="D70" s="146" t="s">
        <v>2848</v>
      </c>
      <c r="E70" s="147"/>
      <c r="F70" s="147"/>
      <c r="G70" s="147"/>
      <c r="H70" s="147"/>
      <c r="I70" s="147"/>
      <c r="J70" s="148">
        <f>J126</f>
        <v>0</v>
      </c>
      <c r="K70" s="145"/>
      <c r="L70" s="149"/>
    </row>
    <row r="71" spans="1:47" s="9" customFormat="1" ht="24.95" customHeight="1">
      <c r="B71" s="144"/>
      <c r="C71" s="145"/>
      <c r="D71" s="146" t="s">
        <v>2849</v>
      </c>
      <c r="E71" s="147"/>
      <c r="F71" s="147"/>
      <c r="G71" s="147"/>
      <c r="H71" s="147"/>
      <c r="I71" s="147"/>
      <c r="J71" s="148">
        <f>J129</f>
        <v>0</v>
      </c>
      <c r="K71" s="145"/>
      <c r="L71" s="149"/>
    </row>
    <row r="72" spans="1:47" s="2" customFormat="1" ht="21.7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47" s="2" customFormat="1" ht="6.95" customHeight="1">
      <c r="A73" s="37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7" spans="1:47" s="2" customFormat="1" ht="6.95" customHeight="1">
      <c r="A77" s="37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47" s="2" customFormat="1" ht="24.95" customHeight="1">
      <c r="A78" s="37"/>
      <c r="B78" s="38"/>
      <c r="C78" s="26" t="s">
        <v>206</v>
      </c>
      <c r="D78" s="39"/>
      <c r="E78" s="39"/>
      <c r="F78" s="39"/>
      <c r="G78" s="39"/>
      <c r="H78" s="39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47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47" s="2" customFormat="1" ht="12" customHeight="1">
      <c r="A80" s="37"/>
      <c r="B80" s="38"/>
      <c r="C80" s="32" t="s">
        <v>16</v>
      </c>
      <c r="D80" s="39"/>
      <c r="E80" s="39"/>
      <c r="F80" s="39"/>
      <c r="G80" s="39"/>
      <c r="H80" s="39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3" s="2" customFormat="1" ht="16.5" customHeight="1">
      <c r="A81" s="37"/>
      <c r="B81" s="38"/>
      <c r="C81" s="39"/>
      <c r="D81" s="39"/>
      <c r="E81" s="419" t="str">
        <f>E7</f>
        <v>DĚTSKÁ SKUPINA TURNOV</v>
      </c>
      <c r="F81" s="420"/>
      <c r="G81" s="420"/>
      <c r="H81" s="420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1" customFormat="1" ht="12" customHeight="1">
      <c r="B82" s="24"/>
      <c r="C82" s="32" t="s">
        <v>144</v>
      </c>
      <c r="D82" s="25"/>
      <c r="E82" s="25"/>
      <c r="F82" s="25"/>
      <c r="G82" s="25"/>
      <c r="H82" s="25"/>
      <c r="I82" s="25"/>
      <c r="J82" s="25"/>
      <c r="K82" s="25"/>
      <c r="L82" s="23"/>
    </row>
    <row r="83" spans="1:63" s="1" customFormat="1" ht="16.5" customHeight="1">
      <c r="B83" s="24"/>
      <c r="C83" s="25"/>
      <c r="D83" s="25"/>
      <c r="E83" s="419" t="s">
        <v>2119</v>
      </c>
      <c r="F83" s="387"/>
      <c r="G83" s="387"/>
      <c r="H83" s="387"/>
      <c r="I83" s="25"/>
      <c r="J83" s="25"/>
      <c r="K83" s="25"/>
      <c r="L83" s="23"/>
    </row>
    <row r="84" spans="1:63" s="1" customFormat="1" ht="12" customHeight="1">
      <c r="B84" s="24"/>
      <c r="C84" s="32" t="s">
        <v>2120</v>
      </c>
      <c r="D84" s="25"/>
      <c r="E84" s="25"/>
      <c r="F84" s="25"/>
      <c r="G84" s="25"/>
      <c r="H84" s="25"/>
      <c r="I84" s="25"/>
      <c r="J84" s="25"/>
      <c r="K84" s="25"/>
      <c r="L84" s="23"/>
    </row>
    <row r="85" spans="1:63" s="2" customFormat="1" ht="16.5" customHeight="1">
      <c r="A85" s="37"/>
      <c r="B85" s="38"/>
      <c r="C85" s="39"/>
      <c r="D85" s="39"/>
      <c r="E85" s="428" t="s">
        <v>2844</v>
      </c>
      <c r="F85" s="418"/>
      <c r="G85" s="418"/>
      <c r="H85" s="418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2" customHeight="1">
      <c r="A86" s="37"/>
      <c r="B86" s="38"/>
      <c r="C86" s="32" t="s">
        <v>2122</v>
      </c>
      <c r="D86" s="39"/>
      <c r="E86" s="39"/>
      <c r="F86" s="39"/>
      <c r="G86" s="39"/>
      <c r="H86" s="39"/>
      <c r="I86" s="39"/>
      <c r="J86" s="39"/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6.5" customHeight="1">
      <c r="A87" s="37"/>
      <c r="B87" s="38"/>
      <c r="C87" s="39"/>
      <c r="D87" s="39"/>
      <c r="E87" s="375" t="str">
        <f>E13</f>
        <v>D.4.4.3. - DATA</v>
      </c>
      <c r="F87" s="418"/>
      <c r="G87" s="418"/>
      <c r="H87" s="418"/>
      <c r="I87" s="39"/>
      <c r="J87" s="39"/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12" customHeight="1">
      <c r="A89" s="37"/>
      <c r="B89" s="38"/>
      <c r="C89" s="32" t="s">
        <v>21</v>
      </c>
      <c r="D89" s="39"/>
      <c r="E89" s="39"/>
      <c r="F89" s="30" t="str">
        <f>F16</f>
        <v>parc.č. 1007/3, k.ú. Turnov</v>
      </c>
      <c r="G89" s="39"/>
      <c r="H89" s="39"/>
      <c r="I89" s="32" t="s">
        <v>23</v>
      </c>
      <c r="J89" s="62" t="str">
        <f>IF(J16="","",J16)</f>
        <v>3. 10. 2023</v>
      </c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25.7" customHeight="1">
      <c r="A91" s="37"/>
      <c r="B91" s="38"/>
      <c r="C91" s="32" t="s">
        <v>25</v>
      </c>
      <c r="D91" s="39"/>
      <c r="E91" s="39"/>
      <c r="F91" s="30" t="str">
        <f>E19</f>
        <v>Město Turnov</v>
      </c>
      <c r="G91" s="39"/>
      <c r="H91" s="39"/>
      <c r="I91" s="32" t="s">
        <v>31</v>
      </c>
      <c r="J91" s="35" t="str">
        <f>E25</f>
        <v>ING. ARCH. Tomáš Adámek</v>
      </c>
      <c r="K91" s="39"/>
      <c r="L91" s="11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5.2" customHeight="1">
      <c r="A92" s="37"/>
      <c r="B92" s="38"/>
      <c r="C92" s="32" t="s">
        <v>29</v>
      </c>
      <c r="D92" s="39"/>
      <c r="E92" s="39"/>
      <c r="F92" s="30" t="str">
        <f>IF(E22="","",E22)</f>
        <v>Vyplň údaj</v>
      </c>
      <c r="G92" s="39"/>
      <c r="H92" s="39"/>
      <c r="I92" s="32" t="s">
        <v>34</v>
      </c>
      <c r="J92" s="35" t="str">
        <f>E28</f>
        <v>Michal Jirka</v>
      </c>
      <c r="K92" s="39"/>
      <c r="L92" s="11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0.3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11" customFormat="1" ht="29.25" customHeight="1">
      <c r="A94" s="155"/>
      <c r="B94" s="156"/>
      <c r="C94" s="157" t="s">
        <v>207</v>
      </c>
      <c r="D94" s="158" t="s">
        <v>57</v>
      </c>
      <c r="E94" s="158" t="s">
        <v>53</v>
      </c>
      <c r="F94" s="158" t="s">
        <v>54</v>
      </c>
      <c r="G94" s="158" t="s">
        <v>208</v>
      </c>
      <c r="H94" s="158" t="s">
        <v>209</v>
      </c>
      <c r="I94" s="158" t="s">
        <v>210</v>
      </c>
      <c r="J94" s="158" t="s">
        <v>170</v>
      </c>
      <c r="K94" s="159" t="s">
        <v>211</v>
      </c>
      <c r="L94" s="160"/>
      <c r="M94" s="71" t="s">
        <v>19</v>
      </c>
      <c r="N94" s="72" t="s">
        <v>42</v>
      </c>
      <c r="O94" s="72" t="s">
        <v>212</v>
      </c>
      <c r="P94" s="72" t="s">
        <v>213</v>
      </c>
      <c r="Q94" s="72" t="s">
        <v>214</v>
      </c>
      <c r="R94" s="72" t="s">
        <v>215</v>
      </c>
      <c r="S94" s="72" t="s">
        <v>216</v>
      </c>
      <c r="T94" s="73" t="s">
        <v>217</v>
      </c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</row>
    <row r="95" spans="1:63" s="2" customFormat="1" ht="22.9" customHeight="1">
      <c r="A95" s="37"/>
      <c r="B95" s="38"/>
      <c r="C95" s="78" t="s">
        <v>218</v>
      </c>
      <c r="D95" s="39"/>
      <c r="E95" s="39"/>
      <c r="F95" s="39"/>
      <c r="G95" s="39"/>
      <c r="H95" s="39"/>
      <c r="I95" s="39"/>
      <c r="J95" s="161">
        <f>BK95</f>
        <v>0</v>
      </c>
      <c r="K95" s="39"/>
      <c r="L95" s="42"/>
      <c r="M95" s="74"/>
      <c r="N95" s="162"/>
      <c r="O95" s="75"/>
      <c r="P95" s="163">
        <f>P96+P115+P126+P129</f>
        <v>0</v>
      </c>
      <c r="Q95" s="75"/>
      <c r="R95" s="163">
        <f>R96+R115+R126+R129</f>
        <v>0</v>
      </c>
      <c r="S95" s="75"/>
      <c r="T95" s="164">
        <f>T96+T115+T126+T129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71</v>
      </c>
      <c r="AU95" s="20" t="s">
        <v>171</v>
      </c>
      <c r="BK95" s="165">
        <f>BK96+BK115+BK126+BK129</f>
        <v>0</v>
      </c>
    </row>
    <row r="96" spans="1:63" s="12" customFormat="1" ht="25.9" customHeight="1">
      <c r="B96" s="166"/>
      <c r="C96" s="167"/>
      <c r="D96" s="168" t="s">
        <v>71</v>
      </c>
      <c r="E96" s="169" t="s">
        <v>77</v>
      </c>
      <c r="F96" s="169" t="s">
        <v>2912</v>
      </c>
      <c r="G96" s="167"/>
      <c r="H96" s="167"/>
      <c r="I96" s="170"/>
      <c r="J96" s="171">
        <f>BK96</f>
        <v>0</v>
      </c>
      <c r="K96" s="167"/>
      <c r="L96" s="172"/>
      <c r="M96" s="173"/>
      <c r="N96" s="174"/>
      <c r="O96" s="174"/>
      <c r="P96" s="175">
        <f>SUM(P97:P114)</f>
        <v>0</v>
      </c>
      <c r="Q96" s="174"/>
      <c r="R96" s="175">
        <f>SUM(R97:R114)</f>
        <v>0</v>
      </c>
      <c r="S96" s="174"/>
      <c r="T96" s="176">
        <f>SUM(T97:T114)</f>
        <v>0</v>
      </c>
      <c r="AR96" s="177" t="s">
        <v>80</v>
      </c>
      <c r="AT96" s="178" t="s">
        <v>71</v>
      </c>
      <c r="AU96" s="178" t="s">
        <v>72</v>
      </c>
      <c r="AY96" s="177" t="s">
        <v>221</v>
      </c>
      <c r="BK96" s="179">
        <f>SUM(BK97:BK114)</f>
        <v>0</v>
      </c>
    </row>
    <row r="97" spans="1:65" s="2" customFormat="1" ht="16.5" customHeight="1">
      <c r="A97" s="37"/>
      <c r="B97" s="38"/>
      <c r="C97" s="234" t="s">
        <v>80</v>
      </c>
      <c r="D97" s="234" t="s">
        <v>295</v>
      </c>
      <c r="E97" s="235" t="s">
        <v>2913</v>
      </c>
      <c r="F97" s="236" t="s">
        <v>2914</v>
      </c>
      <c r="G97" s="237" t="s">
        <v>336</v>
      </c>
      <c r="H97" s="238">
        <v>1</v>
      </c>
      <c r="I97" s="239"/>
      <c r="J97" s="240">
        <f>ROUND(I97*H97,2)</f>
        <v>0</v>
      </c>
      <c r="K97" s="236" t="s">
        <v>632</v>
      </c>
      <c r="L97" s="241"/>
      <c r="M97" s="242" t="s">
        <v>19</v>
      </c>
      <c r="N97" s="243" t="s">
        <v>43</v>
      </c>
      <c r="O97" s="67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3" t="s">
        <v>279</v>
      </c>
      <c r="AT97" s="193" t="s">
        <v>295</v>
      </c>
      <c r="AU97" s="193" t="s">
        <v>80</v>
      </c>
      <c r="AY97" s="20" t="s">
        <v>221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20" t="s">
        <v>80</v>
      </c>
      <c r="BK97" s="194">
        <f>ROUND(I97*H97,2)</f>
        <v>0</v>
      </c>
      <c r="BL97" s="20" t="s">
        <v>228</v>
      </c>
      <c r="BM97" s="193" t="s">
        <v>82</v>
      </c>
    </row>
    <row r="98" spans="1:65" s="2" customFormat="1">
      <c r="A98" s="37"/>
      <c r="B98" s="38"/>
      <c r="C98" s="39"/>
      <c r="D98" s="195" t="s">
        <v>230</v>
      </c>
      <c r="E98" s="39"/>
      <c r="F98" s="196" t="s">
        <v>2914</v>
      </c>
      <c r="G98" s="39"/>
      <c r="H98" s="39"/>
      <c r="I98" s="197"/>
      <c r="J98" s="39"/>
      <c r="K98" s="39"/>
      <c r="L98" s="42"/>
      <c r="M98" s="198"/>
      <c r="N98" s="199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230</v>
      </c>
      <c r="AU98" s="20" t="s">
        <v>80</v>
      </c>
    </row>
    <row r="99" spans="1:65" s="2" customFormat="1" ht="21.75" customHeight="1">
      <c r="A99" s="37"/>
      <c r="B99" s="38"/>
      <c r="C99" s="234" t="s">
        <v>82</v>
      </c>
      <c r="D99" s="234" t="s">
        <v>295</v>
      </c>
      <c r="E99" s="235" t="s">
        <v>2915</v>
      </c>
      <c r="F99" s="236" t="s">
        <v>2916</v>
      </c>
      <c r="G99" s="237" t="s">
        <v>336</v>
      </c>
      <c r="H99" s="238">
        <v>1</v>
      </c>
      <c r="I99" s="239"/>
      <c r="J99" s="240">
        <f>ROUND(I99*H99,2)</f>
        <v>0</v>
      </c>
      <c r="K99" s="236" t="s">
        <v>632</v>
      </c>
      <c r="L99" s="241"/>
      <c r="M99" s="242" t="s">
        <v>19</v>
      </c>
      <c r="N99" s="243" t="s">
        <v>43</v>
      </c>
      <c r="O99" s="67"/>
      <c r="P99" s="191">
        <f>O99*H99</f>
        <v>0</v>
      </c>
      <c r="Q99" s="191">
        <v>0</v>
      </c>
      <c r="R99" s="191">
        <f>Q99*H99</f>
        <v>0</v>
      </c>
      <c r="S99" s="191">
        <v>0</v>
      </c>
      <c r="T99" s="192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3" t="s">
        <v>279</v>
      </c>
      <c r="AT99" s="193" t="s">
        <v>295</v>
      </c>
      <c r="AU99" s="193" t="s">
        <v>80</v>
      </c>
      <c r="AY99" s="20" t="s">
        <v>221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20" t="s">
        <v>80</v>
      </c>
      <c r="BK99" s="194">
        <f>ROUND(I99*H99,2)</f>
        <v>0</v>
      </c>
      <c r="BL99" s="20" t="s">
        <v>228</v>
      </c>
      <c r="BM99" s="193" t="s">
        <v>228</v>
      </c>
    </row>
    <row r="100" spans="1:65" s="2" customFormat="1">
      <c r="A100" s="37"/>
      <c r="B100" s="38"/>
      <c r="C100" s="39"/>
      <c r="D100" s="195" t="s">
        <v>230</v>
      </c>
      <c r="E100" s="39"/>
      <c r="F100" s="196" t="s">
        <v>2916</v>
      </c>
      <c r="G100" s="39"/>
      <c r="H100" s="39"/>
      <c r="I100" s="197"/>
      <c r="J100" s="39"/>
      <c r="K100" s="39"/>
      <c r="L100" s="42"/>
      <c r="M100" s="198"/>
      <c r="N100" s="199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230</v>
      </c>
      <c r="AU100" s="20" t="s">
        <v>80</v>
      </c>
    </row>
    <row r="101" spans="1:65" s="2" customFormat="1" ht="16.5" customHeight="1">
      <c r="A101" s="37"/>
      <c r="B101" s="38"/>
      <c r="C101" s="364" t="s">
        <v>95</v>
      </c>
      <c r="D101" s="364" t="s">
        <v>295</v>
      </c>
      <c r="E101" s="365" t="s">
        <v>2917</v>
      </c>
      <c r="F101" s="366" t="s">
        <v>3694</v>
      </c>
      <c r="G101" s="367" t="s">
        <v>336</v>
      </c>
      <c r="H101" s="368">
        <v>0</v>
      </c>
      <c r="I101" s="369"/>
      <c r="J101" s="370">
        <f>ROUND(I101*H101,2)</f>
        <v>0</v>
      </c>
      <c r="K101" s="366" t="s">
        <v>632</v>
      </c>
      <c r="L101" s="241"/>
      <c r="M101" s="242" t="s">
        <v>19</v>
      </c>
      <c r="N101" s="243" t="s">
        <v>43</v>
      </c>
      <c r="O101" s="67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3" t="s">
        <v>279</v>
      </c>
      <c r="AT101" s="193" t="s">
        <v>295</v>
      </c>
      <c r="AU101" s="193" t="s">
        <v>80</v>
      </c>
      <c r="AY101" s="20" t="s">
        <v>221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20" t="s">
        <v>80</v>
      </c>
      <c r="BK101" s="194">
        <f>ROUND(I101*H101,2)</f>
        <v>0</v>
      </c>
      <c r="BL101" s="20" t="s">
        <v>228</v>
      </c>
      <c r="BM101" s="193" t="s">
        <v>264</v>
      </c>
    </row>
    <row r="102" spans="1:65" s="2" customFormat="1">
      <c r="A102" s="37"/>
      <c r="B102" s="38"/>
      <c r="C102" s="224"/>
      <c r="D102" s="371" t="s">
        <v>230</v>
      </c>
      <c r="E102" s="224"/>
      <c r="F102" s="372" t="s">
        <v>3693</v>
      </c>
      <c r="G102" s="224"/>
      <c r="H102" s="224"/>
      <c r="I102" s="228"/>
      <c r="J102" s="224"/>
      <c r="K102" s="224"/>
      <c r="L102" s="42"/>
      <c r="M102" s="198"/>
      <c r="N102" s="199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230</v>
      </c>
      <c r="AU102" s="20" t="s">
        <v>80</v>
      </c>
    </row>
    <row r="103" spans="1:65" s="2" customFormat="1" ht="16.5" customHeight="1">
      <c r="A103" s="37"/>
      <c r="B103" s="38"/>
      <c r="C103" s="234" t="s">
        <v>228</v>
      </c>
      <c r="D103" s="234" t="s">
        <v>295</v>
      </c>
      <c r="E103" s="235" t="s">
        <v>2918</v>
      </c>
      <c r="F103" s="236" t="s">
        <v>2919</v>
      </c>
      <c r="G103" s="237" t="s">
        <v>336</v>
      </c>
      <c r="H103" s="238">
        <v>1</v>
      </c>
      <c r="I103" s="239"/>
      <c r="J103" s="240">
        <f>ROUND(I103*H103,2)</f>
        <v>0</v>
      </c>
      <c r="K103" s="236" t="s">
        <v>632</v>
      </c>
      <c r="L103" s="241"/>
      <c r="M103" s="242" t="s">
        <v>19</v>
      </c>
      <c r="N103" s="243" t="s">
        <v>43</v>
      </c>
      <c r="O103" s="67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3" t="s">
        <v>279</v>
      </c>
      <c r="AT103" s="193" t="s">
        <v>295</v>
      </c>
      <c r="AU103" s="193" t="s">
        <v>80</v>
      </c>
      <c r="AY103" s="20" t="s">
        <v>221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20" t="s">
        <v>80</v>
      </c>
      <c r="BK103" s="194">
        <f>ROUND(I103*H103,2)</f>
        <v>0</v>
      </c>
      <c r="BL103" s="20" t="s">
        <v>228</v>
      </c>
      <c r="BM103" s="193" t="s">
        <v>279</v>
      </c>
    </row>
    <row r="104" spans="1:65" s="2" customFormat="1">
      <c r="A104" s="37"/>
      <c r="B104" s="38"/>
      <c r="C104" s="39"/>
      <c r="D104" s="195" t="s">
        <v>230</v>
      </c>
      <c r="E104" s="39"/>
      <c r="F104" s="196" t="s">
        <v>2919</v>
      </c>
      <c r="G104" s="39"/>
      <c r="H104" s="39"/>
      <c r="I104" s="197"/>
      <c r="J104" s="39"/>
      <c r="K104" s="39"/>
      <c r="L104" s="42"/>
      <c r="M104" s="198"/>
      <c r="N104" s="199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230</v>
      </c>
      <c r="AU104" s="20" t="s">
        <v>80</v>
      </c>
    </row>
    <row r="105" spans="1:65" s="2" customFormat="1" ht="16.5" customHeight="1">
      <c r="A105" s="37"/>
      <c r="B105" s="38"/>
      <c r="C105" s="234" t="s">
        <v>257</v>
      </c>
      <c r="D105" s="234" t="s">
        <v>295</v>
      </c>
      <c r="E105" s="235" t="s">
        <v>2920</v>
      </c>
      <c r="F105" s="236" t="s">
        <v>2921</v>
      </c>
      <c r="G105" s="237" t="s">
        <v>336</v>
      </c>
      <c r="H105" s="238">
        <v>1</v>
      </c>
      <c r="I105" s="239"/>
      <c r="J105" s="240">
        <f>ROUND(I105*H105,2)</f>
        <v>0</v>
      </c>
      <c r="K105" s="236" t="s">
        <v>632</v>
      </c>
      <c r="L105" s="241"/>
      <c r="M105" s="242" t="s">
        <v>19</v>
      </c>
      <c r="N105" s="243" t="s">
        <v>43</v>
      </c>
      <c r="O105" s="67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3" t="s">
        <v>279</v>
      </c>
      <c r="AT105" s="193" t="s">
        <v>295</v>
      </c>
      <c r="AU105" s="193" t="s">
        <v>80</v>
      </c>
      <c r="AY105" s="20" t="s">
        <v>221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20" t="s">
        <v>80</v>
      </c>
      <c r="BK105" s="194">
        <f>ROUND(I105*H105,2)</f>
        <v>0</v>
      </c>
      <c r="BL105" s="20" t="s">
        <v>228</v>
      </c>
      <c r="BM105" s="193" t="s">
        <v>294</v>
      </c>
    </row>
    <row r="106" spans="1:65" s="2" customFormat="1">
      <c r="A106" s="37"/>
      <c r="B106" s="38"/>
      <c r="C106" s="39"/>
      <c r="D106" s="195" t="s">
        <v>230</v>
      </c>
      <c r="E106" s="39"/>
      <c r="F106" s="196" t="s">
        <v>2921</v>
      </c>
      <c r="G106" s="39"/>
      <c r="H106" s="39"/>
      <c r="I106" s="197"/>
      <c r="J106" s="39"/>
      <c r="K106" s="39"/>
      <c r="L106" s="42"/>
      <c r="M106" s="198"/>
      <c r="N106" s="199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230</v>
      </c>
      <c r="AU106" s="20" t="s">
        <v>80</v>
      </c>
    </row>
    <row r="107" spans="1:65" s="2" customFormat="1" ht="16.5" customHeight="1">
      <c r="A107" s="37"/>
      <c r="B107" s="38"/>
      <c r="C107" s="234" t="s">
        <v>264</v>
      </c>
      <c r="D107" s="234" t="s">
        <v>295</v>
      </c>
      <c r="E107" s="235" t="s">
        <v>2922</v>
      </c>
      <c r="F107" s="236" t="s">
        <v>2923</v>
      </c>
      <c r="G107" s="237" t="s">
        <v>336</v>
      </c>
      <c r="H107" s="238">
        <v>1</v>
      </c>
      <c r="I107" s="239"/>
      <c r="J107" s="240">
        <f>ROUND(I107*H107,2)</f>
        <v>0</v>
      </c>
      <c r="K107" s="236" t="s">
        <v>632</v>
      </c>
      <c r="L107" s="241"/>
      <c r="M107" s="242" t="s">
        <v>19</v>
      </c>
      <c r="N107" s="243" t="s">
        <v>43</v>
      </c>
      <c r="O107" s="67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3" t="s">
        <v>279</v>
      </c>
      <c r="AT107" s="193" t="s">
        <v>295</v>
      </c>
      <c r="AU107" s="193" t="s">
        <v>80</v>
      </c>
      <c r="AY107" s="20" t="s">
        <v>221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20" t="s">
        <v>80</v>
      </c>
      <c r="BK107" s="194">
        <f>ROUND(I107*H107,2)</f>
        <v>0</v>
      </c>
      <c r="BL107" s="20" t="s">
        <v>228</v>
      </c>
      <c r="BM107" s="193" t="s">
        <v>8</v>
      </c>
    </row>
    <row r="108" spans="1:65" s="2" customFormat="1">
      <c r="A108" s="37"/>
      <c r="B108" s="38"/>
      <c r="C108" s="39"/>
      <c r="D108" s="195" t="s">
        <v>230</v>
      </c>
      <c r="E108" s="39"/>
      <c r="F108" s="196" t="s">
        <v>2923</v>
      </c>
      <c r="G108" s="39"/>
      <c r="H108" s="39"/>
      <c r="I108" s="197"/>
      <c r="J108" s="39"/>
      <c r="K108" s="39"/>
      <c r="L108" s="42"/>
      <c r="M108" s="198"/>
      <c r="N108" s="199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230</v>
      </c>
      <c r="AU108" s="20" t="s">
        <v>80</v>
      </c>
    </row>
    <row r="109" spans="1:65" s="2" customFormat="1" ht="24.2" customHeight="1">
      <c r="A109" s="37"/>
      <c r="B109" s="38"/>
      <c r="C109" s="234" t="s">
        <v>272</v>
      </c>
      <c r="D109" s="234" t="s">
        <v>295</v>
      </c>
      <c r="E109" s="235" t="s">
        <v>2924</v>
      </c>
      <c r="F109" s="236" t="s">
        <v>2925</v>
      </c>
      <c r="G109" s="237" t="s">
        <v>336</v>
      </c>
      <c r="H109" s="238">
        <v>3</v>
      </c>
      <c r="I109" s="239"/>
      <c r="J109" s="240">
        <f>ROUND(I109*H109,2)</f>
        <v>0</v>
      </c>
      <c r="K109" s="236" t="s">
        <v>632</v>
      </c>
      <c r="L109" s="241"/>
      <c r="M109" s="242" t="s">
        <v>19</v>
      </c>
      <c r="N109" s="243" t="s">
        <v>43</v>
      </c>
      <c r="O109" s="67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3" t="s">
        <v>279</v>
      </c>
      <c r="AT109" s="193" t="s">
        <v>295</v>
      </c>
      <c r="AU109" s="193" t="s">
        <v>80</v>
      </c>
      <c r="AY109" s="20" t="s">
        <v>221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20" t="s">
        <v>80</v>
      </c>
      <c r="BK109" s="194">
        <f>ROUND(I109*H109,2)</f>
        <v>0</v>
      </c>
      <c r="BL109" s="20" t="s">
        <v>228</v>
      </c>
      <c r="BM109" s="193" t="s">
        <v>323</v>
      </c>
    </row>
    <row r="110" spans="1:65" s="2" customFormat="1" ht="19.5">
      <c r="A110" s="37"/>
      <c r="B110" s="38"/>
      <c r="C110" s="39"/>
      <c r="D110" s="195" t="s">
        <v>230</v>
      </c>
      <c r="E110" s="39"/>
      <c r="F110" s="196" t="s">
        <v>2925</v>
      </c>
      <c r="G110" s="39"/>
      <c r="H110" s="39"/>
      <c r="I110" s="197"/>
      <c r="J110" s="39"/>
      <c r="K110" s="39"/>
      <c r="L110" s="42"/>
      <c r="M110" s="198"/>
      <c r="N110" s="199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230</v>
      </c>
      <c r="AU110" s="20" t="s">
        <v>80</v>
      </c>
    </row>
    <row r="111" spans="1:65" s="2" customFormat="1" ht="16.5" customHeight="1">
      <c r="A111" s="37"/>
      <c r="B111" s="38"/>
      <c r="C111" s="234" t="s">
        <v>279</v>
      </c>
      <c r="D111" s="234" t="s">
        <v>295</v>
      </c>
      <c r="E111" s="235" t="s">
        <v>2926</v>
      </c>
      <c r="F111" s="236" t="s">
        <v>2927</v>
      </c>
      <c r="G111" s="237" t="s">
        <v>336</v>
      </c>
      <c r="H111" s="238">
        <v>5</v>
      </c>
      <c r="I111" s="239"/>
      <c r="J111" s="240">
        <f>ROUND(I111*H111,2)</f>
        <v>0</v>
      </c>
      <c r="K111" s="236" t="s">
        <v>632</v>
      </c>
      <c r="L111" s="241"/>
      <c r="M111" s="242" t="s">
        <v>19</v>
      </c>
      <c r="N111" s="243" t="s">
        <v>43</v>
      </c>
      <c r="O111" s="67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3" t="s">
        <v>279</v>
      </c>
      <c r="AT111" s="193" t="s">
        <v>295</v>
      </c>
      <c r="AU111" s="193" t="s">
        <v>80</v>
      </c>
      <c r="AY111" s="20" t="s">
        <v>221</v>
      </c>
      <c r="BE111" s="194">
        <f>IF(N111="základní",J111,0)</f>
        <v>0</v>
      </c>
      <c r="BF111" s="194">
        <f>IF(N111="snížená",J111,0)</f>
        <v>0</v>
      </c>
      <c r="BG111" s="194">
        <f>IF(N111="zákl. přenesená",J111,0)</f>
        <v>0</v>
      </c>
      <c r="BH111" s="194">
        <f>IF(N111="sníž. přenesená",J111,0)</f>
        <v>0</v>
      </c>
      <c r="BI111" s="194">
        <f>IF(N111="nulová",J111,0)</f>
        <v>0</v>
      </c>
      <c r="BJ111" s="20" t="s">
        <v>80</v>
      </c>
      <c r="BK111" s="194">
        <f>ROUND(I111*H111,2)</f>
        <v>0</v>
      </c>
      <c r="BL111" s="20" t="s">
        <v>228</v>
      </c>
      <c r="BM111" s="193" t="s">
        <v>341</v>
      </c>
    </row>
    <row r="112" spans="1:65" s="2" customFormat="1">
      <c r="A112" s="37"/>
      <c r="B112" s="38"/>
      <c r="C112" s="39"/>
      <c r="D112" s="195" t="s">
        <v>230</v>
      </c>
      <c r="E112" s="39"/>
      <c r="F112" s="196" t="s">
        <v>2927</v>
      </c>
      <c r="G112" s="39"/>
      <c r="H112" s="39"/>
      <c r="I112" s="197"/>
      <c r="J112" s="39"/>
      <c r="K112" s="39"/>
      <c r="L112" s="42"/>
      <c r="M112" s="198"/>
      <c r="N112" s="199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230</v>
      </c>
      <c r="AU112" s="20" t="s">
        <v>80</v>
      </c>
    </row>
    <row r="113" spans="1:65" s="2" customFormat="1" ht="16.5" customHeight="1">
      <c r="A113" s="37"/>
      <c r="B113" s="38"/>
      <c r="C113" s="234" t="s">
        <v>286</v>
      </c>
      <c r="D113" s="234" t="s">
        <v>295</v>
      </c>
      <c r="E113" s="235" t="s">
        <v>2928</v>
      </c>
      <c r="F113" s="236" t="s">
        <v>2929</v>
      </c>
      <c r="G113" s="237" t="s">
        <v>336</v>
      </c>
      <c r="H113" s="238">
        <v>2</v>
      </c>
      <c r="I113" s="239"/>
      <c r="J113" s="240">
        <f>ROUND(I113*H113,2)</f>
        <v>0</v>
      </c>
      <c r="K113" s="236" t="s">
        <v>632</v>
      </c>
      <c r="L113" s="241"/>
      <c r="M113" s="242" t="s">
        <v>19</v>
      </c>
      <c r="N113" s="243" t="s">
        <v>43</v>
      </c>
      <c r="O113" s="67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3" t="s">
        <v>279</v>
      </c>
      <c r="AT113" s="193" t="s">
        <v>295</v>
      </c>
      <c r="AU113" s="193" t="s">
        <v>80</v>
      </c>
      <c r="AY113" s="20" t="s">
        <v>221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20" t="s">
        <v>80</v>
      </c>
      <c r="BK113" s="194">
        <f>ROUND(I113*H113,2)</f>
        <v>0</v>
      </c>
      <c r="BL113" s="20" t="s">
        <v>228</v>
      </c>
      <c r="BM113" s="193" t="s">
        <v>355</v>
      </c>
    </row>
    <row r="114" spans="1:65" s="2" customFormat="1">
      <c r="A114" s="37"/>
      <c r="B114" s="38"/>
      <c r="C114" s="39"/>
      <c r="D114" s="195" t="s">
        <v>230</v>
      </c>
      <c r="E114" s="39"/>
      <c r="F114" s="196" t="s">
        <v>2929</v>
      </c>
      <c r="G114" s="39"/>
      <c r="H114" s="39"/>
      <c r="I114" s="197"/>
      <c r="J114" s="39"/>
      <c r="K114" s="39"/>
      <c r="L114" s="42"/>
      <c r="M114" s="198"/>
      <c r="N114" s="199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230</v>
      </c>
      <c r="AU114" s="20" t="s">
        <v>80</v>
      </c>
    </row>
    <row r="115" spans="1:65" s="12" customFormat="1" ht="25.9" customHeight="1">
      <c r="B115" s="166"/>
      <c r="C115" s="167"/>
      <c r="D115" s="168" t="s">
        <v>71</v>
      </c>
      <c r="E115" s="169" t="s">
        <v>83</v>
      </c>
      <c r="F115" s="169" t="s">
        <v>2867</v>
      </c>
      <c r="G115" s="167"/>
      <c r="H115" s="167"/>
      <c r="I115" s="170"/>
      <c r="J115" s="171">
        <f>BK115</f>
        <v>0</v>
      </c>
      <c r="K115" s="167"/>
      <c r="L115" s="172"/>
      <c r="M115" s="173"/>
      <c r="N115" s="174"/>
      <c r="O115" s="174"/>
      <c r="P115" s="175">
        <f>SUM(P116:P125)</f>
        <v>0</v>
      </c>
      <c r="Q115" s="174"/>
      <c r="R115" s="175">
        <f>SUM(R116:R125)</f>
        <v>0</v>
      </c>
      <c r="S115" s="174"/>
      <c r="T115" s="176">
        <f>SUM(T116:T125)</f>
        <v>0</v>
      </c>
      <c r="AR115" s="177" t="s">
        <v>80</v>
      </c>
      <c r="AT115" s="178" t="s">
        <v>71</v>
      </c>
      <c r="AU115" s="178" t="s">
        <v>72</v>
      </c>
      <c r="AY115" s="177" t="s">
        <v>221</v>
      </c>
      <c r="BK115" s="179">
        <f>SUM(BK116:BK125)</f>
        <v>0</v>
      </c>
    </row>
    <row r="116" spans="1:65" s="2" customFormat="1" ht="16.5" customHeight="1">
      <c r="A116" s="37"/>
      <c r="B116" s="38"/>
      <c r="C116" s="234" t="s">
        <v>294</v>
      </c>
      <c r="D116" s="234" t="s">
        <v>295</v>
      </c>
      <c r="E116" s="235" t="s">
        <v>2868</v>
      </c>
      <c r="F116" s="236" t="s">
        <v>2869</v>
      </c>
      <c r="G116" s="237" t="s">
        <v>305</v>
      </c>
      <c r="H116" s="238">
        <v>145</v>
      </c>
      <c r="I116" s="239"/>
      <c r="J116" s="240">
        <f>ROUND(I116*H116,2)</f>
        <v>0</v>
      </c>
      <c r="K116" s="236" t="s">
        <v>632</v>
      </c>
      <c r="L116" s="241"/>
      <c r="M116" s="242" t="s">
        <v>19</v>
      </c>
      <c r="N116" s="243" t="s">
        <v>43</v>
      </c>
      <c r="O116" s="67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3" t="s">
        <v>279</v>
      </c>
      <c r="AT116" s="193" t="s">
        <v>295</v>
      </c>
      <c r="AU116" s="193" t="s">
        <v>80</v>
      </c>
      <c r="AY116" s="20" t="s">
        <v>221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20" t="s">
        <v>80</v>
      </c>
      <c r="BK116" s="194">
        <f>ROUND(I116*H116,2)</f>
        <v>0</v>
      </c>
      <c r="BL116" s="20" t="s">
        <v>228</v>
      </c>
      <c r="BM116" s="193" t="s">
        <v>370</v>
      </c>
    </row>
    <row r="117" spans="1:65" s="2" customFormat="1">
      <c r="A117" s="37"/>
      <c r="B117" s="38"/>
      <c r="C117" s="39"/>
      <c r="D117" s="195" t="s">
        <v>230</v>
      </c>
      <c r="E117" s="39"/>
      <c r="F117" s="196" t="s">
        <v>2869</v>
      </c>
      <c r="G117" s="39"/>
      <c r="H117" s="39"/>
      <c r="I117" s="197"/>
      <c r="J117" s="39"/>
      <c r="K117" s="39"/>
      <c r="L117" s="42"/>
      <c r="M117" s="198"/>
      <c r="N117" s="199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230</v>
      </c>
      <c r="AU117" s="20" t="s">
        <v>80</v>
      </c>
    </row>
    <row r="118" spans="1:65" s="2" customFormat="1" ht="21.75" customHeight="1">
      <c r="A118" s="37"/>
      <c r="B118" s="38"/>
      <c r="C118" s="234" t="s">
        <v>302</v>
      </c>
      <c r="D118" s="234" t="s">
        <v>295</v>
      </c>
      <c r="E118" s="235" t="s">
        <v>2874</v>
      </c>
      <c r="F118" s="236" t="s">
        <v>2875</v>
      </c>
      <c r="G118" s="237" t="s">
        <v>305</v>
      </c>
      <c r="H118" s="238">
        <v>125</v>
      </c>
      <c r="I118" s="239"/>
      <c r="J118" s="240">
        <f>ROUND(I118*H118,2)</f>
        <v>0</v>
      </c>
      <c r="K118" s="236" t="s">
        <v>632</v>
      </c>
      <c r="L118" s="241"/>
      <c r="M118" s="242" t="s">
        <v>19</v>
      </c>
      <c r="N118" s="243" t="s">
        <v>43</v>
      </c>
      <c r="O118" s="67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3" t="s">
        <v>279</v>
      </c>
      <c r="AT118" s="193" t="s">
        <v>295</v>
      </c>
      <c r="AU118" s="193" t="s">
        <v>80</v>
      </c>
      <c r="AY118" s="20" t="s">
        <v>221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20" t="s">
        <v>80</v>
      </c>
      <c r="BK118" s="194">
        <f>ROUND(I118*H118,2)</f>
        <v>0</v>
      </c>
      <c r="BL118" s="20" t="s">
        <v>228</v>
      </c>
      <c r="BM118" s="193" t="s">
        <v>381</v>
      </c>
    </row>
    <row r="119" spans="1:65" s="2" customFormat="1">
      <c r="A119" s="37"/>
      <c r="B119" s="38"/>
      <c r="C119" s="39"/>
      <c r="D119" s="195" t="s">
        <v>230</v>
      </c>
      <c r="E119" s="39"/>
      <c r="F119" s="196" t="s">
        <v>2875</v>
      </c>
      <c r="G119" s="39"/>
      <c r="H119" s="39"/>
      <c r="I119" s="197"/>
      <c r="J119" s="39"/>
      <c r="K119" s="39"/>
      <c r="L119" s="42"/>
      <c r="M119" s="198"/>
      <c r="N119" s="199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230</v>
      </c>
      <c r="AU119" s="20" t="s">
        <v>80</v>
      </c>
    </row>
    <row r="120" spans="1:65" s="2" customFormat="1" ht="16.5" customHeight="1">
      <c r="A120" s="37"/>
      <c r="B120" s="38"/>
      <c r="C120" s="234" t="s">
        <v>8</v>
      </c>
      <c r="D120" s="234" t="s">
        <v>295</v>
      </c>
      <c r="E120" s="235" t="s">
        <v>2872</v>
      </c>
      <c r="F120" s="236" t="s">
        <v>2873</v>
      </c>
      <c r="G120" s="237" t="s">
        <v>336</v>
      </c>
      <c r="H120" s="238">
        <v>3</v>
      </c>
      <c r="I120" s="239"/>
      <c r="J120" s="240">
        <f>ROUND(I120*H120,2)</f>
        <v>0</v>
      </c>
      <c r="K120" s="236" t="s">
        <v>632</v>
      </c>
      <c r="L120" s="241"/>
      <c r="M120" s="242" t="s">
        <v>19</v>
      </c>
      <c r="N120" s="243" t="s">
        <v>43</v>
      </c>
      <c r="O120" s="67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3" t="s">
        <v>279</v>
      </c>
      <c r="AT120" s="193" t="s">
        <v>295</v>
      </c>
      <c r="AU120" s="193" t="s">
        <v>80</v>
      </c>
      <c r="AY120" s="20" t="s">
        <v>221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20" t="s">
        <v>80</v>
      </c>
      <c r="BK120" s="194">
        <f>ROUND(I120*H120,2)</f>
        <v>0</v>
      </c>
      <c r="BL120" s="20" t="s">
        <v>228</v>
      </c>
      <c r="BM120" s="193" t="s">
        <v>396</v>
      </c>
    </row>
    <row r="121" spans="1:65" s="2" customFormat="1">
      <c r="A121" s="37"/>
      <c r="B121" s="38"/>
      <c r="C121" s="39"/>
      <c r="D121" s="195" t="s">
        <v>230</v>
      </c>
      <c r="E121" s="39"/>
      <c r="F121" s="196" t="s">
        <v>2873</v>
      </c>
      <c r="G121" s="39"/>
      <c r="H121" s="39"/>
      <c r="I121" s="197"/>
      <c r="J121" s="39"/>
      <c r="K121" s="39"/>
      <c r="L121" s="42"/>
      <c r="M121" s="198"/>
      <c r="N121" s="199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230</v>
      </c>
      <c r="AU121" s="20" t="s">
        <v>80</v>
      </c>
    </row>
    <row r="122" spans="1:65" s="2" customFormat="1" ht="24.2" customHeight="1">
      <c r="A122" s="37"/>
      <c r="B122" s="38"/>
      <c r="C122" s="234" t="s">
        <v>316</v>
      </c>
      <c r="D122" s="234" t="s">
        <v>295</v>
      </c>
      <c r="E122" s="235" t="s">
        <v>2930</v>
      </c>
      <c r="F122" s="236" t="s">
        <v>2877</v>
      </c>
      <c r="G122" s="237" t="s">
        <v>336</v>
      </c>
      <c r="H122" s="238">
        <v>1</v>
      </c>
      <c r="I122" s="239"/>
      <c r="J122" s="240">
        <f>ROUND(I122*H122,2)</f>
        <v>0</v>
      </c>
      <c r="K122" s="236" t="s">
        <v>632</v>
      </c>
      <c r="L122" s="241"/>
      <c r="M122" s="242" t="s">
        <v>19</v>
      </c>
      <c r="N122" s="243" t="s">
        <v>43</v>
      </c>
      <c r="O122" s="67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3" t="s">
        <v>279</v>
      </c>
      <c r="AT122" s="193" t="s">
        <v>295</v>
      </c>
      <c r="AU122" s="193" t="s">
        <v>80</v>
      </c>
      <c r="AY122" s="20" t="s">
        <v>221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20" t="s">
        <v>80</v>
      </c>
      <c r="BK122" s="194">
        <f>ROUND(I122*H122,2)</f>
        <v>0</v>
      </c>
      <c r="BL122" s="20" t="s">
        <v>228</v>
      </c>
      <c r="BM122" s="193" t="s">
        <v>431</v>
      </c>
    </row>
    <row r="123" spans="1:65" s="2" customFormat="1" ht="19.5">
      <c r="A123" s="37"/>
      <c r="B123" s="38"/>
      <c r="C123" s="39"/>
      <c r="D123" s="195" t="s">
        <v>230</v>
      </c>
      <c r="E123" s="39"/>
      <c r="F123" s="196" t="s">
        <v>2877</v>
      </c>
      <c r="G123" s="39"/>
      <c r="H123" s="39"/>
      <c r="I123" s="197"/>
      <c r="J123" s="39"/>
      <c r="K123" s="39"/>
      <c r="L123" s="42"/>
      <c r="M123" s="198"/>
      <c r="N123" s="199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230</v>
      </c>
      <c r="AU123" s="20" t="s">
        <v>80</v>
      </c>
    </row>
    <row r="124" spans="1:65" s="2" customFormat="1" ht="16.5" customHeight="1">
      <c r="A124" s="37"/>
      <c r="B124" s="38"/>
      <c r="C124" s="234" t="s">
        <v>323</v>
      </c>
      <c r="D124" s="234" t="s">
        <v>295</v>
      </c>
      <c r="E124" s="235" t="s">
        <v>2878</v>
      </c>
      <c r="F124" s="236" t="s">
        <v>2879</v>
      </c>
      <c r="G124" s="237" t="s">
        <v>336</v>
      </c>
      <c r="H124" s="238">
        <v>1</v>
      </c>
      <c r="I124" s="239"/>
      <c r="J124" s="240">
        <f>ROUND(I124*H124,2)</f>
        <v>0</v>
      </c>
      <c r="K124" s="236" t="s">
        <v>632</v>
      </c>
      <c r="L124" s="241"/>
      <c r="M124" s="242" t="s">
        <v>19</v>
      </c>
      <c r="N124" s="243" t="s">
        <v>43</v>
      </c>
      <c r="O124" s="67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3" t="s">
        <v>279</v>
      </c>
      <c r="AT124" s="193" t="s">
        <v>295</v>
      </c>
      <c r="AU124" s="193" t="s">
        <v>80</v>
      </c>
      <c r="AY124" s="20" t="s">
        <v>221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20" t="s">
        <v>80</v>
      </c>
      <c r="BK124" s="194">
        <f>ROUND(I124*H124,2)</f>
        <v>0</v>
      </c>
      <c r="BL124" s="20" t="s">
        <v>228</v>
      </c>
      <c r="BM124" s="193" t="s">
        <v>461</v>
      </c>
    </row>
    <row r="125" spans="1:65" s="2" customFormat="1">
      <c r="A125" s="37"/>
      <c r="B125" s="38"/>
      <c r="C125" s="39"/>
      <c r="D125" s="195" t="s">
        <v>230</v>
      </c>
      <c r="E125" s="39"/>
      <c r="F125" s="196" t="s">
        <v>2879</v>
      </c>
      <c r="G125" s="39"/>
      <c r="H125" s="39"/>
      <c r="I125" s="197"/>
      <c r="J125" s="39"/>
      <c r="K125" s="39"/>
      <c r="L125" s="42"/>
      <c r="M125" s="198"/>
      <c r="N125" s="199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230</v>
      </c>
      <c r="AU125" s="20" t="s">
        <v>80</v>
      </c>
    </row>
    <row r="126" spans="1:65" s="12" customFormat="1" ht="25.9" customHeight="1">
      <c r="B126" s="166"/>
      <c r="C126" s="167"/>
      <c r="D126" s="168" t="s">
        <v>71</v>
      </c>
      <c r="E126" s="169" t="s">
        <v>2190</v>
      </c>
      <c r="F126" s="169" t="s">
        <v>2880</v>
      </c>
      <c r="G126" s="167"/>
      <c r="H126" s="167"/>
      <c r="I126" s="170"/>
      <c r="J126" s="171">
        <f>BK126</f>
        <v>0</v>
      </c>
      <c r="K126" s="167"/>
      <c r="L126" s="172"/>
      <c r="M126" s="173"/>
      <c r="N126" s="174"/>
      <c r="O126" s="174"/>
      <c r="P126" s="175">
        <f>SUM(P127:P128)</f>
        <v>0</v>
      </c>
      <c r="Q126" s="174"/>
      <c r="R126" s="175">
        <f>SUM(R127:R128)</f>
        <v>0</v>
      </c>
      <c r="S126" s="174"/>
      <c r="T126" s="176">
        <f>SUM(T127:T128)</f>
        <v>0</v>
      </c>
      <c r="AR126" s="177" t="s">
        <v>80</v>
      </c>
      <c r="AT126" s="178" t="s">
        <v>71</v>
      </c>
      <c r="AU126" s="178" t="s">
        <v>72</v>
      </c>
      <c r="AY126" s="177" t="s">
        <v>221</v>
      </c>
      <c r="BK126" s="179">
        <f>SUM(BK127:BK128)</f>
        <v>0</v>
      </c>
    </row>
    <row r="127" spans="1:65" s="2" customFormat="1" ht="16.5" customHeight="1">
      <c r="A127" s="37"/>
      <c r="B127" s="38"/>
      <c r="C127" s="182" t="s">
        <v>333</v>
      </c>
      <c r="D127" s="182" t="s">
        <v>223</v>
      </c>
      <c r="E127" s="183" t="s">
        <v>2931</v>
      </c>
      <c r="F127" s="184" t="s">
        <v>2880</v>
      </c>
      <c r="G127" s="185" t="s">
        <v>336</v>
      </c>
      <c r="H127" s="186">
        <v>1</v>
      </c>
      <c r="I127" s="187"/>
      <c r="J127" s="188">
        <f>ROUND(I127*H127,2)</f>
        <v>0</v>
      </c>
      <c r="K127" s="184" t="s">
        <v>632</v>
      </c>
      <c r="L127" s="42"/>
      <c r="M127" s="189" t="s">
        <v>19</v>
      </c>
      <c r="N127" s="190" t="s">
        <v>43</v>
      </c>
      <c r="O127" s="6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3" t="s">
        <v>228</v>
      </c>
      <c r="AT127" s="193" t="s">
        <v>223</v>
      </c>
      <c r="AU127" s="193" t="s">
        <v>80</v>
      </c>
      <c r="AY127" s="20" t="s">
        <v>221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20" t="s">
        <v>80</v>
      </c>
      <c r="BK127" s="194">
        <f>ROUND(I127*H127,2)</f>
        <v>0</v>
      </c>
      <c r="BL127" s="20" t="s">
        <v>228</v>
      </c>
      <c r="BM127" s="193" t="s">
        <v>473</v>
      </c>
    </row>
    <row r="128" spans="1:65" s="2" customFormat="1">
      <c r="A128" s="37"/>
      <c r="B128" s="38"/>
      <c r="C128" s="39"/>
      <c r="D128" s="195" t="s">
        <v>230</v>
      </c>
      <c r="E128" s="39"/>
      <c r="F128" s="196" t="s">
        <v>2880</v>
      </c>
      <c r="G128" s="39"/>
      <c r="H128" s="39"/>
      <c r="I128" s="197"/>
      <c r="J128" s="39"/>
      <c r="K128" s="39"/>
      <c r="L128" s="42"/>
      <c r="M128" s="198"/>
      <c r="N128" s="199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230</v>
      </c>
      <c r="AU128" s="20" t="s">
        <v>80</v>
      </c>
    </row>
    <row r="129" spans="1:65" s="12" customFormat="1" ht="25.9" customHeight="1">
      <c r="B129" s="166"/>
      <c r="C129" s="167"/>
      <c r="D129" s="168" t="s">
        <v>71</v>
      </c>
      <c r="E129" s="169" t="s">
        <v>86</v>
      </c>
      <c r="F129" s="169" t="s">
        <v>2882</v>
      </c>
      <c r="G129" s="167"/>
      <c r="H129" s="167"/>
      <c r="I129" s="170"/>
      <c r="J129" s="171">
        <f>BK129</f>
        <v>0</v>
      </c>
      <c r="K129" s="167"/>
      <c r="L129" s="172"/>
      <c r="M129" s="173"/>
      <c r="N129" s="174"/>
      <c r="O129" s="174"/>
      <c r="P129" s="175">
        <f>SUM(P130:P137)</f>
        <v>0</v>
      </c>
      <c r="Q129" s="174"/>
      <c r="R129" s="175">
        <f>SUM(R130:R137)</f>
        <v>0</v>
      </c>
      <c r="S129" s="174"/>
      <c r="T129" s="176">
        <f>SUM(T130:T137)</f>
        <v>0</v>
      </c>
      <c r="AR129" s="177" t="s">
        <v>80</v>
      </c>
      <c r="AT129" s="178" t="s">
        <v>71</v>
      </c>
      <c r="AU129" s="178" t="s">
        <v>72</v>
      </c>
      <c r="AY129" s="177" t="s">
        <v>221</v>
      </c>
      <c r="BK129" s="179">
        <f>SUM(BK130:BK137)</f>
        <v>0</v>
      </c>
    </row>
    <row r="130" spans="1:65" s="2" customFormat="1" ht="16.5" customHeight="1">
      <c r="A130" s="37"/>
      <c r="B130" s="38"/>
      <c r="C130" s="182" t="s">
        <v>341</v>
      </c>
      <c r="D130" s="182" t="s">
        <v>223</v>
      </c>
      <c r="E130" s="183" t="s">
        <v>2932</v>
      </c>
      <c r="F130" s="184" t="s">
        <v>2884</v>
      </c>
      <c r="G130" s="185" t="s">
        <v>336</v>
      </c>
      <c r="H130" s="186">
        <v>1</v>
      </c>
      <c r="I130" s="187"/>
      <c r="J130" s="188">
        <f>ROUND(I130*H130,2)</f>
        <v>0</v>
      </c>
      <c r="K130" s="184" t="s">
        <v>632</v>
      </c>
      <c r="L130" s="42"/>
      <c r="M130" s="189" t="s">
        <v>19</v>
      </c>
      <c r="N130" s="190" t="s">
        <v>43</v>
      </c>
      <c r="O130" s="6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3" t="s">
        <v>228</v>
      </c>
      <c r="AT130" s="193" t="s">
        <v>223</v>
      </c>
      <c r="AU130" s="193" t="s">
        <v>80</v>
      </c>
      <c r="AY130" s="20" t="s">
        <v>221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20" t="s">
        <v>80</v>
      </c>
      <c r="BK130" s="194">
        <f>ROUND(I130*H130,2)</f>
        <v>0</v>
      </c>
      <c r="BL130" s="20" t="s">
        <v>228</v>
      </c>
      <c r="BM130" s="193" t="s">
        <v>484</v>
      </c>
    </row>
    <row r="131" spans="1:65" s="2" customFormat="1">
      <c r="A131" s="37"/>
      <c r="B131" s="38"/>
      <c r="C131" s="39"/>
      <c r="D131" s="195" t="s">
        <v>230</v>
      </c>
      <c r="E131" s="39"/>
      <c r="F131" s="196" t="s">
        <v>2884</v>
      </c>
      <c r="G131" s="39"/>
      <c r="H131" s="39"/>
      <c r="I131" s="197"/>
      <c r="J131" s="39"/>
      <c r="K131" s="39"/>
      <c r="L131" s="42"/>
      <c r="M131" s="198"/>
      <c r="N131" s="199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230</v>
      </c>
      <c r="AU131" s="20" t="s">
        <v>80</v>
      </c>
    </row>
    <row r="132" spans="1:65" s="2" customFormat="1" ht="16.5" customHeight="1">
      <c r="A132" s="37"/>
      <c r="B132" s="38"/>
      <c r="C132" s="182" t="s">
        <v>348</v>
      </c>
      <c r="D132" s="182" t="s">
        <v>223</v>
      </c>
      <c r="E132" s="183" t="s">
        <v>2933</v>
      </c>
      <c r="F132" s="184" t="s">
        <v>2886</v>
      </c>
      <c r="G132" s="185" t="s">
        <v>336</v>
      </c>
      <c r="H132" s="186">
        <v>1</v>
      </c>
      <c r="I132" s="187"/>
      <c r="J132" s="188">
        <f>ROUND(I132*H132,2)</f>
        <v>0</v>
      </c>
      <c r="K132" s="184" t="s">
        <v>632</v>
      </c>
      <c r="L132" s="42"/>
      <c r="M132" s="189" t="s">
        <v>19</v>
      </c>
      <c r="N132" s="190" t="s">
        <v>43</v>
      </c>
      <c r="O132" s="6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3" t="s">
        <v>228</v>
      </c>
      <c r="AT132" s="193" t="s">
        <v>223</v>
      </c>
      <c r="AU132" s="193" t="s">
        <v>80</v>
      </c>
      <c r="AY132" s="20" t="s">
        <v>221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20" t="s">
        <v>80</v>
      </c>
      <c r="BK132" s="194">
        <f>ROUND(I132*H132,2)</f>
        <v>0</v>
      </c>
      <c r="BL132" s="20" t="s">
        <v>228</v>
      </c>
      <c r="BM132" s="193" t="s">
        <v>497</v>
      </c>
    </row>
    <row r="133" spans="1:65" s="2" customFormat="1">
      <c r="A133" s="37"/>
      <c r="B133" s="38"/>
      <c r="C133" s="39"/>
      <c r="D133" s="195" t="s">
        <v>230</v>
      </c>
      <c r="E133" s="39"/>
      <c r="F133" s="196" t="s">
        <v>2886</v>
      </c>
      <c r="G133" s="39"/>
      <c r="H133" s="39"/>
      <c r="I133" s="197"/>
      <c r="J133" s="39"/>
      <c r="K133" s="39"/>
      <c r="L133" s="42"/>
      <c r="M133" s="198"/>
      <c r="N133" s="199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230</v>
      </c>
      <c r="AU133" s="20" t="s">
        <v>80</v>
      </c>
    </row>
    <row r="134" spans="1:65" s="2" customFormat="1" ht="16.5" customHeight="1">
      <c r="A134" s="37"/>
      <c r="B134" s="38"/>
      <c r="C134" s="182" t="s">
        <v>355</v>
      </c>
      <c r="D134" s="182" t="s">
        <v>223</v>
      </c>
      <c r="E134" s="183" t="s">
        <v>2934</v>
      </c>
      <c r="F134" s="184" t="s">
        <v>2888</v>
      </c>
      <c r="G134" s="185" t="s">
        <v>336</v>
      </c>
      <c r="H134" s="186">
        <v>1</v>
      </c>
      <c r="I134" s="187"/>
      <c r="J134" s="188">
        <f>ROUND(I134*H134,2)</f>
        <v>0</v>
      </c>
      <c r="K134" s="184" t="s">
        <v>632</v>
      </c>
      <c r="L134" s="42"/>
      <c r="M134" s="189" t="s">
        <v>19</v>
      </c>
      <c r="N134" s="190" t="s">
        <v>43</v>
      </c>
      <c r="O134" s="6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3" t="s">
        <v>228</v>
      </c>
      <c r="AT134" s="193" t="s">
        <v>223</v>
      </c>
      <c r="AU134" s="193" t="s">
        <v>80</v>
      </c>
      <c r="AY134" s="20" t="s">
        <v>221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20" t="s">
        <v>80</v>
      </c>
      <c r="BK134" s="194">
        <f>ROUND(I134*H134,2)</f>
        <v>0</v>
      </c>
      <c r="BL134" s="20" t="s">
        <v>228</v>
      </c>
      <c r="BM134" s="193" t="s">
        <v>508</v>
      </c>
    </row>
    <row r="135" spans="1:65" s="2" customFormat="1">
      <c r="A135" s="37"/>
      <c r="B135" s="38"/>
      <c r="C135" s="39"/>
      <c r="D135" s="195" t="s">
        <v>230</v>
      </c>
      <c r="E135" s="39"/>
      <c r="F135" s="196" t="s">
        <v>2888</v>
      </c>
      <c r="G135" s="39"/>
      <c r="H135" s="39"/>
      <c r="I135" s="197"/>
      <c r="J135" s="39"/>
      <c r="K135" s="39"/>
      <c r="L135" s="42"/>
      <c r="M135" s="198"/>
      <c r="N135" s="199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230</v>
      </c>
      <c r="AU135" s="20" t="s">
        <v>80</v>
      </c>
    </row>
    <row r="136" spans="1:65" s="2" customFormat="1" ht="16.5" customHeight="1">
      <c r="A136" s="37"/>
      <c r="B136" s="38"/>
      <c r="C136" s="182" t="s">
        <v>362</v>
      </c>
      <c r="D136" s="182" t="s">
        <v>223</v>
      </c>
      <c r="E136" s="183" t="s">
        <v>2935</v>
      </c>
      <c r="F136" s="184" t="s">
        <v>2936</v>
      </c>
      <c r="G136" s="185" t="s">
        <v>336</v>
      </c>
      <c r="H136" s="186">
        <v>1</v>
      </c>
      <c r="I136" s="187"/>
      <c r="J136" s="188">
        <f>ROUND(I136*H136,2)</f>
        <v>0</v>
      </c>
      <c r="K136" s="184" t="s">
        <v>632</v>
      </c>
      <c r="L136" s="42"/>
      <c r="M136" s="189" t="s">
        <v>19</v>
      </c>
      <c r="N136" s="190" t="s">
        <v>43</v>
      </c>
      <c r="O136" s="6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3" t="s">
        <v>228</v>
      </c>
      <c r="AT136" s="193" t="s">
        <v>223</v>
      </c>
      <c r="AU136" s="193" t="s">
        <v>80</v>
      </c>
      <c r="AY136" s="20" t="s">
        <v>221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20" t="s">
        <v>80</v>
      </c>
      <c r="BK136" s="194">
        <f>ROUND(I136*H136,2)</f>
        <v>0</v>
      </c>
      <c r="BL136" s="20" t="s">
        <v>228</v>
      </c>
      <c r="BM136" s="193" t="s">
        <v>520</v>
      </c>
    </row>
    <row r="137" spans="1:65" s="2" customFormat="1">
      <c r="A137" s="37"/>
      <c r="B137" s="38"/>
      <c r="C137" s="39"/>
      <c r="D137" s="195" t="s">
        <v>230</v>
      </c>
      <c r="E137" s="39"/>
      <c r="F137" s="196" t="s">
        <v>2936</v>
      </c>
      <c r="G137" s="39"/>
      <c r="H137" s="39"/>
      <c r="I137" s="197"/>
      <c r="J137" s="39"/>
      <c r="K137" s="39"/>
      <c r="L137" s="42"/>
      <c r="M137" s="259"/>
      <c r="N137" s="260"/>
      <c r="O137" s="261"/>
      <c r="P137" s="261"/>
      <c r="Q137" s="261"/>
      <c r="R137" s="261"/>
      <c r="S137" s="261"/>
      <c r="T137" s="262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230</v>
      </c>
      <c r="AU137" s="20" t="s">
        <v>80</v>
      </c>
    </row>
    <row r="138" spans="1:65" s="2" customFormat="1" ht="6.95" customHeight="1">
      <c r="A138" s="37"/>
      <c r="B138" s="50"/>
      <c r="C138" s="51"/>
      <c r="D138" s="51"/>
      <c r="E138" s="51"/>
      <c r="F138" s="51"/>
      <c r="G138" s="51"/>
      <c r="H138" s="51"/>
      <c r="I138" s="51"/>
      <c r="J138" s="51"/>
      <c r="K138" s="51"/>
      <c r="L138" s="42"/>
      <c r="M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</sheetData>
  <sheetProtection algorithmName="SHA-512" hashValue="9pPHS6PJBnlU6Dfm+2uf0exTgQw/WOaRjKs3Ubml0ALXoNVWs0gd7TWipmrlcXEdmMigeCO4qfEzZr948fDMCQ==" saltValue="cWFQS0RVL+0PD4u8jE9pBw==" spinCount="100000" sheet="1" objects="1" scenarios="1"/>
  <autoFilter ref="C94:K137"/>
  <mergeCells count="15">
    <mergeCell ref="E81:H81"/>
    <mergeCell ref="E85:H85"/>
    <mergeCell ref="E83:H83"/>
    <mergeCell ref="E87:H87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1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20" t="s">
        <v>127</v>
      </c>
      <c r="AZ2" s="111" t="s">
        <v>145</v>
      </c>
      <c r="BA2" s="111" t="s">
        <v>19</v>
      </c>
      <c r="BB2" s="111" t="s">
        <v>19</v>
      </c>
      <c r="BC2" s="111" t="s">
        <v>146</v>
      </c>
      <c r="BD2" s="111" t="s">
        <v>95</v>
      </c>
    </row>
    <row r="3" spans="1:5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  <c r="AZ3" s="111" t="s">
        <v>162</v>
      </c>
      <c r="BA3" s="111" t="s">
        <v>19</v>
      </c>
      <c r="BB3" s="111" t="s">
        <v>19</v>
      </c>
      <c r="BC3" s="111" t="s">
        <v>2937</v>
      </c>
      <c r="BD3" s="111" t="s">
        <v>82</v>
      </c>
    </row>
    <row r="4" spans="1:56" s="1" customFormat="1" ht="24.95" customHeight="1">
      <c r="B4" s="23"/>
      <c r="D4" s="114" t="s">
        <v>135</v>
      </c>
      <c r="L4" s="23"/>
      <c r="M4" s="115" t="s">
        <v>10</v>
      </c>
      <c r="AT4" s="20" t="s">
        <v>4</v>
      </c>
      <c r="AZ4" s="111" t="s">
        <v>2938</v>
      </c>
      <c r="BA4" s="111" t="s">
        <v>19</v>
      </c>
      <c r="BB4" s="111" t="s">
        <v>19</v>
      </c>
      <c r="BC4" s="111" t="s">
        <v>2939</v>
      </c>
      <c r="BD4" s="111" t="s">
        <v>82</v>
      </c>
    </row>
    <row r="5" spans="1:56" s="1" customFormat="1" ht="6.95" customHeight="1">
      <c r="B5" s="23"/>
      <c r="L5" s="23"/>
      <c r="AZ5" s="111" t="s">
        <v>2940</v>
      </c>
      <c r="BA5" s="111" t="s">
        <v>19</v>
      </c>
      <c r="BB5" s="111" t="s">
        <v>19</v>
      </c>
      <c r="BC5" s="111" t="s">
        <v>945</v>
      </c>
      <c r="BD5" s="111" t="s">
        <v>82</v>
      </c>
    </row>
    <row r="6" spans="1:56" s="1" customFormat="1" ht="12" customHeight="1">
      <c r="B6" s="23"/>
      <c r="D6" s="116" t="s">
        <v>16</v>
      </c>
      <c r="L6" s="23"/>
      <c r="AZ6" s="111" t="s">
        <v>2941</v>
      </c>
      <c r="BA6" s="111" t="s">
        <v>19</v>
      </c>
      <c r="BB6" s="111" t="s">
        <v>19</v>
      </c>
      <c r="BC6" s="111" t="s">
        <v>662</v>
      </c>
      <c r="BD6" s="111" t="s">
        <v>82</v>
      </c>
    </row>
    <row r="7" spans="1:56" s="1" customFormat="1" ht="16.5" customHeight="1">
      <c r="B7" s="23"/>
      <c r="E7" s="421" t="str">
        <f>'Rekapitulace stavby'!K6</f>
        <v>DĚTSKÁ SKUPINA TURNOV</v>
      </c>
      <c r="F7" s="422"/>
      <c r="G7" s="422"/>
      <c r="H7" s="422"/>
      <c r="L7" s="23"/>
      <c r="AZ7" s="111" t="s">
        <v>2942</v>
      </c>
      <c r="BA7" s="111" t="s">
        <v>19</v>
      </c>
      <c r="BB7" s="111" t="s">
        <v>19</v>
      </c>
      <c r="BC7" s="111" t="s">
        <v>2943</v>
      </c>
      <c r="BD7" s="111" t="s">
        <v>82</v>
      </c>
    </row>
    <row r="8" spans="1:56" s="2" customFormat="1" ht="12" customHeight="1">
      <c r="A8" s="37"/>
      <c r="B8" s="42"/>
      <c r="C8" s="37"/>
      <c r="D8" s="116" t="s">
        <v>144</v>
      </c>
      <c r="E8" s="37"/>
      <c r="F8" s="37"/>
      <c r="G8" s="37"/>
      <c r="H8" s="37"/>
      <c r="I8" s="37"/>
      <c r="J8" s="37"/>
      <c r="K8" s="37"/>
      <c r="L8" s="11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Z8" s="111" t="s">
        <v>2944</v>
      </c>
      <c r="BA8" s="111" t="s">
        <v>19</v>
      </c>
      <c r="BB8" s="111" t="s">
        <v>19</v>
      </c>
      <c r="BC8" s="111" t="s">
        <v>945</v>
      </c>
      <c r="BD8" s="111" t="s">
        <v>95</v>
      </c>
    </row>
    <row r="9" spans="1:56" s="2" customFormat="1" ht="16.5" customHeight="1">
      <c r="A9" s="37"/>
      <c r="B9" s="42"/>
      <c r="C9" s="37"/>
      <c r="D9" s="37"/>
      <c r="E9" s="423" t="s">
        <v>2945</v>
      </c>
      <c r="F9" s="424"/>
      <c r="G9" s="424"/>
      <c r="H9" s="424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Z9" s="111" t="s">
        <v>160</v>
      </c>
      <c r="BA9" s="111" t="s">
        <v>19</v>
      </c>
      <c r="BB9" s="111" t="s">
        <v>19</v>
      </c>
      <c r="BC9" s="111" t="s">
        <v>2946</v>
      </c>
      <c r="BD9" s="111" t="s">
        <v>82</v>
      </c>
    </row>
    <row r="10" spans="1:5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Z10" s="111" t="s">
        <v>156</v>
      </c>
      <c r="BA10" s="111" t="s">
        <v>19</v>
      </c>
      <c r="BB10" s="111" t="s">
        <v>19</v>
      </c>
      <c r="BC10" s="111" t="s">
        <v>2947</v>
      </c>
      <c r="BD10" s="111" t="s">
        <v>82</v>
      </c>
    </row>
    <row r="11" spans="1:56" s="2" customFormat="1" ht="12" customHeight="1">
      <c r="A11" s="37"/>
      <c r="B11" s="42"/>
      <c r="C11" s="37"/>
      <c r="D11" s="116" t="s">
        <v>18</v>
      </c>
      <c r="E11" s="37"/>
      <c r="F11" s="106" t="s">
        <v>19</v>
      </c>
      <c r="G11" s="37"/>
      <c r="H11" s="37"/>
      <c r="I11" s="116" t="s">
        <v>20</v>
      </c>
      <c r="J11" s="106" t="s">
        <v>19</v>
      </c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Z11" s="111" t="s">
        <v>158</v>
      </c>
      <c r="BA11" s="111" t="s">
        <v>19</v>
      </c>
      <c r="BB11" s="111" t="s">
        <v>19</v>
      </c>
      <c r="BC11" s="111" t="s">
        <v>165</v>
      </c>
      <c r="BD11" s="111" t="s">
        <v>82</v>
      </c>
    </row>
    <row r="12" spans="1:56" s="2" customFormat="1" ht="12" customHeight="1">
      <c r="A12" s="37"/>
      <c r="B12" s="42"/>
      <c r="C12" s="37"/>
      <c r="D12" s="116" t="s">
        <v>21</v>
      </c>
      <c r="E12" s="37"/>
      <c r="F12" s="106" t="s">
        <v>22</v>
      </c>
      <c r="G12" s="37"/>
      <c r="H12" s="37"/>
      <c r="I12" s="116" t="s">
        <v>23</v>
      </c>
      <c r="J12" s="118" t="str">
        <f>'Rekapitulace stavby'!AN8</f>
        <v>3. 10. 2023</v>
      </c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Z12" s="111" t="s">
        <v>2948</v>
      </c>
      <c r="BA12" s="111" t="s">
        <v>19</v>
      </c>
      <c r="BB12" s="111" t="s">
        <v>19</v>
      </c>
      <c r="BC12" s="111" t="s">
        <v>2949</v>
      </c>
      <c r="BD12" s="111" t="s">
        <v>82</v>
      </c>
    </row>
    <row r="13" spans="1:5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56" s="2" customFormat="1" ht="12" customHeight="1">
      <c r="A14" s="37"/>
      <c r="B14" s="42"/>
      <c r="C14" s="37"/>
      <c r="D14" s="116" t="s">
        <v>25</v>
      </c>
      <c r="E14" s="37"/>
      <c r="F14" s="37"/>
      <c r="G14" s="37"/>
      <c r="H14" s="37"/>
      <c r="I14" s="116" t="s">
        <v>26</v>
      </c>
      <c r="J14" s="106" t="s">
        <v>19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56" s="2" customFormat="1" ht="18" customHeight="1">
      <c r="A15" s="37"/>
      <c r="B15" s="42"/>
      <c r="C15" s="37"/>
      <c r="D15" s="37"/>
      <c r="E15" s="106" t="s">
        <v>27</v>
      </c>
      <c r="F15" s="37"/>
      <c r="G15" s="37"/>
      <c r="H15" s="37"/>
      <c r="I15" s="116" t="s">
        <v>28</v>
      </c>
      <c r="J15" s="106" t="s">
        <v>19</v>
      </c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5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6" t="s">
        <v>29</v>
      </c>
      <c r="E17" s="37"/>
      <c r="F17" s="37"/>
      <c r="G17" s="37"/>
      <c r="H17" s="37"/>
      <c r="I17" s="116" t="s">
        <v>26</v>
      </c>
      <c r="J17" s="33" t="str">
        <f>'Rekapitulace stavby'!AN13</f>
        <v>Vyplň údaj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25" t="str">
        <f>'Rekapitulace stavby'!E14</f>
        <v>Vyplň údaj</v>
      </c>
      <c r="F18" s="426"/>
      <c r="G18" s="426"/>
      <c r="H18" s="426"/>
      <c r="I18" s="116" t="s">
        <v>28</v>
      </c>
      <c r="J18" s="33" t="str">
        <f>'Rekapitulace stavby'!AN14</f>
        <v>Vyplň údaj</v>
      </c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6" t="s">
        <v>31</v>
      </c>
      <c r="E20" s="37"/>
      <c r="F20" s="37"/>
      <c r="G20" s="37"/>
      <c r="H20" s="37"/>
      <c r="I20" s="116" t="s">
        <v>26</v>
      </c>
      <c r="J20" s="106" t="s">
        <v>19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">
        <v>32</v>
      </c>
      <c r="F21" s="37"/>
      <c r="G21" s="37"/>
      <c r="H21" s="37"/>
      <c r="I21" s="116" t="s">
        <v>28</v>
      </c>
      <c r="J21" s="106" t="s">
        <v>19</v>
      </c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6" t="s">
        <v>34</v>
      </c>
      <c r="E23" s="37"/>
      <c r="F23" s="37"/>
      <c r="G23" s="37"/>
      <c r="H23" s="37"/>
      <c r="I23" s="116" t="s">
        <v>26</v>
      </c>
      <c r="J23" s="106" t="s">
        <v>19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">
        <v>35</v>
      </c>
      <c r="F24" s="37"/>
      <c r="G24" s="37"/>
      <c r="H24" s="37"/>
      <c r="I24" s="116" t="s">
        <v>28</v>
      </c>
      <c r="J24" s="106" t="s">
        <v>19</v>
      </c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6" t="s">
        <v>36</v>
      </c>
      <c r="E26" s="37"/>
      <c r="F26" s="37"/>
      <c r="G26" s="37"/>
      <c r="H26" s="37"/>
      <c r="I26" s="37"/>
      <c r="J26" s="37"/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71.25" customHeight="1">
      <c r="A27" s="119"/>
      <c r="B27" s="120"/>
      <c r="C27" s="119"/>
      <c r="D27" s="119"/>
      <c r="E27" s="427" t="s">
        <v>37</v>
      </c>
      <c r="F27" s="427"/>
      <c r="G27" s="427"/>
      <c r="H27" s="427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22"/>
      <c r="E29" s="122"/>
      <c r="F29" s="122"/>
      <c r="G29" s="122"/>
      <c r="H29" s="122"/>
      <c r="I29" s="122"/>
      <c r="J29" s="122"/>
      <c r="K29" s="122"/>
      <c r="L29" s="11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3" t="s">
        <v>38</v>
      </c>
      <c r="E30" s="37"/>
      <c r="F30" s="37"/>
      <c r="G30" s="37"/>
      <c r="H30" s="37"/>
      <c r="I30" s="37"/>
      <c r="J30" s="124">
        <f>ROUND(J95, 2)</f>
        <v>0</v>
      </c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2"/>
      <c r="E31" s="122"/>
      <c r="F31" s="122"/>
      <c r="G31" s="122"/>
      <c r="H31" s="122"/>
      <c r="I31" s="122"/>
      <c r="J31" s="122"/>
      <c r="K31" s="122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25" t="s">
        <v>40</v>
      </c>
      <c r="G32" s="37"/>
      <c r="H32" s="37"/>
      <c r="I32" s="125" t="s">
        <v>39</v>
      </c>
      <c r="J32" s="125" t="s">
        <v>41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6" t="s">
        <v>42</v>
      </c>
      <c r="E33" s="116" t="s">
        <v>43</v>
      </c>
      <c r="F33" s="127">
        <f>ROUND((SUM(BE95:BE518)),  2)</f>
        <v>0</v>
      </c>
      <c r="G33" s="37"/>
      <c r="H33" s="37"/>
      <c r="I33" s="128">
        <v>0.21</v>
      </c>
      <c r="J33" s="127">
        <f>ROUND(((SUM(BE95:BE518))*I33),  2)</f>
        <v>0</v>
      </c>
      <c r="K33" s="37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16" t="s">
        <v>44</v>
      </c>
      <c r="F34" s="127">
        <f>ROUND((SUM(BF95:BF518)),  2)</f>
        <v>0</v>
      </c>
      <c r="G34" s="37"/>
      <c r="H34" s="37"/>
      <c r="I34" s="128">
        <v>0.12</v>
      </c>
      <c r="J34" s="127">
        <f>ROUND(((SUM(BF95:BF518))*I34),  2)</f>
        <v>0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16" t="s">
        <v>45</v>
      </c>
      <c r="F35" s="127">
        <f>ROUND((SUM(BG95:BG518)),  2)</f>
        <v>0</v>
      </c>
      <c r="G35" s="37"/>
      <c r="H35" s="37"/>
      <c r="I35" s="128">
        <v>0.21</v>
      </c>
      <c r="J35" s="127">
        <f>0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16" t="s">
        <v>46</v>
      </c>
      <c r="F36" s="127">
        <f>ROUND((SUM(BH95:BH518)),  2)</f>
        <v>0</v>
      </c>
      <c r="G36" s="37"/>
      <c r="H36" s="37"/>
      <c r="I36" s="128">
        <v>0.12</v>
      </c>
      <c r="J36" s="127">
        <f>0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47</v>
      </c>
      <c r="F37" s="127">
        <f>ROUND((SUM(BI95:BI518)),  2)</f>
        <v>0</v>
      </c>
      <c r="G37" s="37"/>
      <c r="H37" s="37"/>
      <c r="I37" s="128">
        <v>0</v>
      </c>
      <c r="J37" s="127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9"/>
      <c r="D39" s="130" t="s">
        <v>48</v>
      </c>
      <c r="E39" s="131"/>
      <c r="F39" s="131"/>
      <c r="G39" s="132" t="s">
        <v>49</v>
      </c>
      <c r="H39" s="133" t="s">
        <v>50</v>
      </c>
      <c r="I39" s="131"/>
      <c r="J39" s="134">
        <f>SUM(J30:J37)</f>
        <v>0</v>
      </c>
      <c r="K39" s="135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6"/>
      <c r="C40" s="137"/>
      <c r="D40" s="137"/>
      <c r="E40" s="137"/>
      <c r="F40" s="137"/>
      <c r="G40" s="137"/>
      <c r="H40" s="137"/>
      <c r="I40" s="137"/>
      <c r="J40" s="137"/>
      <c r="K40" s="1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1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168</v>
      </c>
      <c r="D45" s="39"/>
      <c r="E45" s="39"/>
      <c r="F45" s="39"/>
      <c r="G45" s="39"/>
      <c r="H45" s="39"/>
      <c r="I45" s="39"/>
      <c r="J45" s="39"/>
      <c r="K45" s="39"/>
      <c r="L45" s="11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419" t="str">
        <f>E7</f>
        <v>DĚTSKÁ SKUPINA TURNOV</v>
      </c>
      <c r="F48" s="420"/>
      <c r="G48" s="420"/>
      <c r="H48" s="420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144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75" t="str">
        <f>E9</f>
        <v xml:space="preserve">D5 - Terénní a sadové úpravy, herní prvky </v>
      </c>
      <c r="F50" s="418"/>
      <c r="G50" s="418"/>
      <c r="H50" s="418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parc.č. 1007/3, k.ú. Turnov</v>
      </c>
      <c r="G52" s="39"/>
      <c r="H52" s="39"/>
      <c r="I52" s="32" t="s">
        <v>23</v>
      </c>
      <c r="J52" s="62" t="str">
        <f>IF(J12="","",J12)</f>
        <v>3. 10. 2023</v>
      </c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2" t="s">
        <v>25</v>
      </c>
      <c r="D54" s="39"/>
      <c r="E54" s="39"/>
      <c r="F54" s="30" t="str">
        <f>E15</f>
        <v>Město Turnov</v>
      </c>
      <c r="G54" s="39"/>
      <c r="H54" s="39"/>
      <c r="I54" s="32" t="s">
        <v>31</v>
      </c>
      <c r="J54" s="35" t="str">
        <f>E21</f>
        <v>ING. ARCH. Tomáš Adámek</v>
      </c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29</v>
      </c>
      <c r="D55" s="39"/>
      <c r="E55" s="39"/>
      <c r="F55" s="30" t="str">
        <f>IF(E18="","",E18)</f>
        <v>Vyplň údaj</v>
      </c>
      <c r="G55" s="39"/>
      <c r="H55" s="39"/>
      <c r="I55" s="32" t="s">
        <v>34</v>
      </c>
      <c r="J55" s="35" t="str">
        <f>E24</f>
        <v>Michal Jirka</v>
      </c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40" t="s">
        <v>169</v>
      </c>
      <c r="D57" s="141"/>
      <c r="E57" s="141"/>
      <c r="F57" s="141"/>
      <c r="G57" s="141"/>
      <c r="H57" s="141"/>
      <c r="I57" s="141"/>
      <c r="J57" s="142" t="s">
        <v>170</v>
      </c>
      <c r="K57" s="141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43" t="s">
        <v>70</v>
      </c>
      <c r="D59" s="39"/>
      <c r="E59" s="39"/>
      <c r="F59" s="39"/>
      <c r="G59" s="39"/>
      <c r="H59" s="39"/>
      <c r="I59" s="39"/>
      <c r="J59" s="80">
        <f>J95</f>
        <v>0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171</v>
      </c>
    </row>
    <row r="60" spans="1:47" s="9" customFormat="1" ht="24.95" customHeight="1">
      <c r="B60" s="144"/>
      <c r="C60" s="145"/>
      <c r="D60" s="146" t="s">
        <v>172</v>
      </c>
      <c r="E60" s="147"/>
      <c r="F60" s="147"/>
      <c r="G60" s="147"/>
      <c r="H60" s="147"/>
      <c r="I60" s="147"/>
      <c r="J60" s="148">
        <f>J96</f>
        <v>0</v>
      </c>
      <c r="K60" s="145"/>
      <c r="L60" s="149"/>
    </row>
    <row r="61" spans="1:47" s="10" customFormat="1" ht="19.899999999999999" customHeight="1">
      <c r="B61" s="150"/>
      <c r="C61" s="100"/>
      <c r="D61" s="151" t="s">
        <v>173</v>
      </c>
      <c r="E61" s="152"/>
      <c r="F61" s="152"/>
      <c r="G61" s="152"/>
      <c r="H61" s="152"/>
      <c r="I61" s="152"/>
      <c r="J61" s="153">
        <f>J97</f>
        <v>0</v>
      </c>
      <c r="K61" s="100"/>
      <c r="L61" s="154"/>
    </row>
    <row r="62" spans="1:47" s="10" customFormat="1" ht="14.85" customHeight="1">
      <c r="B62" s="150"/>
      <c r="C62" s="100"/>
      <c r="D62" s="151" t="s">
        <v>2950</v>
      </c>
      <c r="E62" s="152"/>
      <c r="F62" s="152"/>
      <c r="G62" s="152"/>
      <c r="H62" s="152"/>
      <c r="I62" s="152"/>
      <c r="J62" s="153">
        <f>J254</f>
        <v>0</v>
      </c>
      <c r="K62" s="100"/>
      <c r="L62" s="154"/>
    </row>
    <row r="63" spans="1:47" s="10" customFormat="1" ht="19.899999999999999" customHeight="1">
      <c r="B63" s="150"/>
      <c r="C63" s="100"/>
      <c r="D63" s="151" t="s">
        <v>174</v>
      </c>
      <c r="E63" s="152"/>
      <c r="F63" s="152"/>
      <c r="G63" s="152"/>
      <c r="H63" s="152"/>
      <c r="I63" s="152"/>
      <c r="J63" s="153">
        <f>J261</f>
        <v>0</v>
      </c>
      <c r="K63" s="100"/>
      <c r="L63" s="154"/>
    </row>
    <row r="64" spans="1:47" s="10" customFormat="1" ht="19.899999999999999" customHeight="1">
      <c r="B64" s="150"/>
      <c r="C64" s="100"/>
      <c r="D64" s="151" t="s">
        <v>175</v>
      </c>
      <c r="E64" s="152"/>
      <c r="F64" s="152"/>
      <c r="G64" s="152"/>
      <c r="H64" s="152"/>
      <c r="I64" s="152"/>
      <c r="J64" s="153">
        <f>J274</f>
        <v>0</v>
      </c>
      <c r="K64" s="100"/>
      <c r="L64" s="154"/>
    </row>
    <row r="65" spans="1:31" s="10" customFormat="1" ht="19.899999999999999" customHeight="1">
      <c r="B65" s="150"/>
      <c r="C65" s="100"/>
      <c r="D65" s="151" t="s">
        <v>176</v>
      </c>
      <c r="E65" s="152"/>
      <c r="F65" s="152"/>
      <c r="G65" s="152"/>
      <c r="H65" s="152"/>
      <c r="I65" s="152"/>
      <c r="J65" s="153">
        <f>J303</f>
        <v>0</v>
      </c>
      <c r="K65" s="100"/>
      <c r="L65" s="154"/>
    </row>
    <row r="66" spans="1:31" s="10" customFormat="1" ht="19.899999999999999" customHeight="1">
      <c r="B66" s="150"/>
      <c r="C66" s="100"/>
      <c r="D66" s="151" t="s">
        <v>177</v>
      </c>
      <c r="E66" s="152"/>
      <c r="F66" s="152"/>
      <c r="G66" s="152"/>
      <c r="H66" s="152"/>
      <c r="I66" s="152"/>
      <c r="J66" s="153">
        <f>J312</f>
        <v>0</v>
      </c>
      <c r="K66" s="100"/>
      <c r="L66" s="154"/>
    </row>
    <row r="67" spans="1:31" s="10" customFormat="1" ht="19.899999999999999" customHeight="1">
      <c r="B67" s="150"/>
      <c r="C67" s="100"/>
      <c r="D67" s="151" t="s">
        <v>178</v>
      </c>
      <c r="E67" s="152"/>
      <c r="F67" s="152"/>
      <c r="G67" s="152"/>
      <c r="H67" s="152"/>
      <c r="I67" s="152"/>
      <c r="J67" s="153">
        <f>J400</f>
        <v>0</v>
      </c>
      <c r="K67" s="100"/>
      <c r="L67" s="154"/>
    </row>
    <row r="68" spans="1:31" s="10" customFormat="1" ht="14.85" customHeight="1">
      <c r="B68" s="150"/>
      <c r="C68" s="100"/>
      <c r="D68" s="151" t="s">
        <v>181</v>
      </c>
      <c r="E68" s="152"/>
      <c r="F68" s="152"/>
      <c r="G68" s="152"/>
      <c r="H68" s="152"/>
      <c r="I68" s="152"/>
      <c r="J68" s="153">
        <f>J401</f>
        <v>0</v>
      </c>
      <c r="K68" s="100"/>
      <c r="L68" s="154"/>
    </row>
    <row r="69" spans="1:31" s="10" customFormat="1" ht="19.899999999999999" customHeight="1">
      <c r="B69" s="150"/>
      <c r="C69" s="100"/>
      <c r="D69" s="151" t="s">
        <v>182</v>
      </c>
      <c r="E69" s="152"/>
      <c r="F69" s="152"/>
      <c r="G69" s="152"/>
      <c r="H69" s="152"/>
      <c r="I69" s="152"/>
      <c r="J69" s="153">
        <f>J405</f>
        <v>0</v>
      </c>
      <c r="K69" s="100"/>
      <c r="L69" s="154"/>
    </row>
    <row r="70" spans="1:31" s="10" customFormat="1" ht="14.85" customHeight="1">
      <c r="B70" s="150"/>
      <c r="C70" s="100"/>
      <c r="D70" s="151" t="s">
        <v>2951</v>
      </c>
      <c r="E70" s="152"/>
      <c r="F70" s="152"/>
      <c r="G70" s="152"/>
      <c r="H70" s="152"/>
      <c r="I70" s="152"/>
      <c r="J70" s="153">
        <f>J406</f>
        <v>0</v>
      </c>
      <c r="K70" s="100"/>
      <c r="L70" s="154"/>
    </row>
    <row r="71" spans="1:31" s="10" customFormat="1" ht="19.899999999999999" customHeight="1">
      <c r="B71" s="150"/>
      <c r="C71" s="100"/>
      <c r="D71" s="151" t="s">
        <v>2952</v>
      </c>
      <c r="E71" s="152"/>
      <c r="F71" s="152"/>
      <c r="G71" s="152"/>
      <c r="H71" s="152"/>
      <c r="I71" s="152"/>
      <c r="J71" s="153">
        <f>J463</f>
        <v>0</v>
      </c>
      <c r="K71" s="100"/>
      <c r="L71" s="154"/>
    </row>
    <row r="72" spans="1:31" s="10" customFormat="1" ht="19.899999999999999" customHeight="1">
      <c r="B72" s="150"/>
      <c r="C72" s="100"/>
      <c r="D72" s="151" t="s">
        <v>185</v>
      </c>
      <c r="E72" s="152"/>
      <c r="F72" s="152"/>
      <c r="G72" s="152"/>
      <c r="H72" s="152"/>
      <c r="I72" s="152"/>
      <c r="J72" s="153">
        <f>J481</f>
        <v>0</v>
      </c>
      <c r="K72" s="100"/>
      <c r="L72" s="154"/>
    </row>
    <row r="73" spans="1:31" s="9" customFormat="1" ht="24.95" customHeight="1">
      <c r="B73" s="144"/>
      <c r="C73" s="145"/>
      <c r="D73" s="146" t="s">
        <v>186</v>
      </c>
      <c r="E73" s="147"/>
      <c r="F73" s="147"/>
      <c r="G73" s="147"/>
      <c r="H73" s="147"/>
      <c r="I73" s="147"/>
      <c r="J73" s="148">
        <f>J485</f>
        <v>0</v>
      </c>
      <c r="K73" s="145"/>
      <c r="L73" s="149"/>
    </row>
    <row r="74" spans="1:31" s="10" customFormat="1" ht="19.899999999999999" customHeight="1">
      <c r="B74" s="150"/>
      <c r="C74" s="100"/>
      <c r="D74" s="151" t="s">
        <v>198</v>
      </c>
      <c r="E74" s="152"/>
      <c r="F74" s="152"/>
      <c r="G74" s="152"/>
      <c r="H74" s="152"/>
      <c r="I74" s="152"/>
      <c r="J74" s="153">
        <f>J486</f>
        <v>0</v>
      </c>
      <c r="K74" s="100"/>
      <c r="L74" s="154"/>
    </row>
    <row r="75" spans="1:31" s="10" customFormat="1" ht="19.899999999999999" customHeight="1">
      <c r="B75" s="150"/>
      <c r="C75" s="100"/>
      <c r="D75" s="151" t="s">
        <v>2953</v>
      </c>
      <c r="E75" s="152"/>
      <c r="F75" s="152"/>
      <c r="G75" s="152"/>
      <c r="H75" s="152"/>
      <c r="I75" s="152"/>
      <c r="J75" s="153">
        <f>J489</f>
        <v>0</v>
      </c>
      <c r="K75" s="100"/>
      <c r="L75" s="154"/>
    </row>
    <row r="76" spans="1:31" s="2" customFormat="1" ht="21.7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63" s="2" customFormat="1" ht="6.95" customHeight="1">
      <c r="A81" s="37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24.95" customHeight="1">
      <c r="A82" s="37"/>
      <c r="B82" s="38"/>
      <c r="C82" s="26" t="s">
        <v>206</v>
      </c>
      <c r="D82" s="39"/>
      <c r="E82" s="39"/>
      <c r="F82" s="39"/>
      <c r="G82" s="39"/>
      <c r="H82" s="39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2" customFormat="1" ht="12" customHeight="1">
      <c r="A84" s="37"/>
      <c r="B84" s="38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2" customFormat="1" ht="16.5" customHeight="1">
      <c r="A85" s="37"/>
      <c r="B85" s="38"/>
      <c r="C85" s="39"/>
      <c r="D85" s="39"/>
      <c r="E85" s="419" t="str">
        <f>E7</f>
        <v>DĚTSKÁ SKUPINA TURNOV</v>
      </c>
      <c r="F85" s="420"/>
      <c r="G85" s="420"/>
      <c r="H85" s="420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2" customHeight="1">
      <c r="A86" s="37"/>
      <c r="B86" s="38"/>
      <c r="C86" s="32" t="s">
        <v>144</v>
      </c>
      <c r="D86" s="39"/>
      <c r="E86" s="39"/>
      <c r="F86" s="39"/>
      <c r="G86" s="39"/>
      <c r="H86" s="39"/>
      <c r="I86" s="39"/>
      <c r="J86" s="39"/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6.5" customHeight="1">
      <c r="A87" s="37"/>
      <c r="B87" s="38"/>
      <c r="C87" s="39"/>
      <c r="D87" s="39"/>
      <c r="E87" s="375" t="str">
        <f>E9</f>
        <v xml:space="preserve">D5 - Terénní a sadové úpravy, herní prvky </v>
      </c>
      <c r="F87" s="418"/>
      <c r="G87" s="418"/>
      <c r="H87" s="418"/>
      <c r="I87" s="39"/>
      <c r="J87" s="39"/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12" customHeight="1">
      <c r="A89" s="37"/>
      <c r="B89" s="38"/>
      <c r="C89" s="32" t="s">
        <v>21</v>
      </c>
      <c r="D89" s="39"/>
      <c r="E89" s="39"/>
      <c r="F89" s="30" t="str">
        <f>F12</f>
        <v>parc.č. 1007/3, k.ú. Turnov</v>
      </c>
      <c r="G89" s="39"/>
      <c r="H89" s="39"/>
      <c r="I89" s="32" t="s">
        <v>23</v>
      </c>
      <c r="J89" s="62" t="str">
        <f>IF(J12="","",J12)</f>
        <v>3. 10. 2023</v>
      </c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25.7" customHeight="1">
      <c r="A91" s="37"/>
      <c r="B91" s="38"/>
      <c r="C91" s="32" t="s">
        <v>25</v>
      </c>
      <c r="D91" s="39"/>
      <c r="E91" s="39"/>
      <c r="F91" s="30" t="str">
        <f>E15</f>
        <v>Město Turnov</v>
      </c>
      <c r="G91" s="39"/>
      <c r="H91" s="39"/>
      <c r="I91" s="32" t="s">
        <v>31</v>
      </c>
      <c r="J91" s="35" t="str">
        <f>E21</f>
        <v>ING. ARCH. Tomáš Adámek</v>
      </c>
      <c r="K91" s="39"/>
      <c r="L91" s="11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5.2" customHeight="1">
      <c r="A92" s="37"/>
      <c r="B92" s="38"/>
      <c r="C92" s="32" t="s">
        <v>29</v>
      </c>
      <c r="D92" s="39"/>
      <c r="E92" s="39"/>
      <c r="F92" s="30" t="str">
        <f>IF(E18="","",E18)</f>
        <v>Vyplň údaj</v>
      </c>
      <c r="G92" s="39"/>
      <c r="H92" s="39"/>
      <c r="I92" s="32" t="s">
        <v>34</v>
      </c>
      <c r="J92" s="35" t="str">
        <f>E24</f>
        <v>Michal Jirka</v>
      </c>
      <c r="K92" s="39"/>
      <c r="L92" s="11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0.3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11" customFormat="1" ht="29.25" customHeight="1">
      <c r="A94" s="155"/>
      <c r="B94" s="156"/>
      <c r="C94" s="157" t="s">
        <v>207</v>
      </c>
      <c r="D94" s="158" t="s">
        <v>57</v>
      </c>
      <c r="E94" s="158" t="s">
        <v>53</v>
      </c>
      <c r="F94" s="158" t="s">
        <v>54</v>
      </c>
      <c r="G94" s="158" t="s">
        <v>208</v>
      </c>
      <c r="H94" s="158" t="s">
        <v>209</v>
      </c>
      <c r="I94" s="158" t="s">
        <v>210</v>
      </c>
      <c r="J94" s="158" t="s">
        <v>170</v>
      </c>
      <c r="K94" s="159" t="s">
        <v>211</v>
      </c>
      <c r="L94" s="160"/>
      <c r="M94" s="71" t="s">
        <v>19</v>
      </c>
      <c r="N94" s="72" t="s">
        <v>42</v>
      </c>
      <c r="O94" s="72" t="s">
        <v>212</v>
      </c>
      <c r="P94" s="72" t="s">
        <v>213</v>
      </c>
      <c r="Q94" s="72" t="s">
        <v>214</v>
      </c>
      <c r="R94" s="72" t="s">
        <v>215</v>
      </c>
      <c r="S94" s="72" t="s">
        <v>216</v>
      </c>
      <c r="T94" s="73" t="s">
        <v>217</v>
      </c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</row>
    <row r="95" spans="1:63" s="2" customFormat="1" ht="22.9" customHeight="1">
      <c r="A95" s="37"/>
      <c r="B95" s="38"/>
      <c r="C95" s="78" t="s">
        <v>218</v>
      </c>
      <c r="D95" s="39"/>
      <c r="E95" s="39"/>
      <c r="F95" s="39"/>
      <c r="G95" s="39"/>
      <c r="H95" s="39"/>
      <c r="I95" s="39"/>
      <c r="J95" s="161">
        <f>BK95</f>
        <v>0</v>
      </c>
      <c r="K95" s="39"/>
      <c r="L95" s="42"/>
      <c r="M95" s="74"/>
      <c r="N95" s="162"/>
      <c r="O95" s="75"/>
      <c r="P95" s="163">
        <f>P96+P485</f>
        <v>0</v>
      </c>
      <c r="Q95" s="75"/>
      <c r="R95" s="163">
        <f>R96+R485</f>
        <v>362.80943222494</v>
      </c>
      <c r="S95" s="75"/>
      <c r="T95" s="164">
        <f>T96+T485</f>
        <v>41.6815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71</v>
      </c>
      <c r="AU95" s="20" t="s">
        <v>171</v>
      </c>
      <c r="BK95" s="165">
        <f>BK96+BK485</f>
        <v>0</v>
      </c>
    </row>
    <row r="96" spans="1:63" s="12" customFormat="1" ht="25.9" customHeight="1">
      <c r="B96" s="166"/>
      <c r="C96" s="167"/>
      <c r="D96" s="168" t="s">
        <v>71</v>
      </c>
      <c r="E96" s="169" t="s">
        <v>219</v>
      </c>
      <c r="F96" s="169" t="s">
        <v>220</v>
      </c>
      <c r="G96" s="167"/>
      <c r="H96" s="167"/>
      <c r="I96" s="170"/>
      <c r="J96" s="171">
        <f>BK96</f>
        <v>0</v>
      </c>
      <c r="K96" s="167"/>
      <c r="L96" s="172"/>
      <c r="M96" s="173"/>
      <c r="N96" s="174"/>
      <c r="O96" s="174"/>
      <c r="P96" s="175">
        <f>P97+P261+P274+P303+P312+P400+P405+P463+P481</f>
        <v>0</v>
      </c>
      <c r="Q96" s="174"/>
      <c r="R96" s="175">
        <f>R97+R261+R274+R303+R312+R400+R405+R463+R481</f>
        <v>362.80943222494</v>
      </c>
      <c r="S96" s="174"/>
      <c r="T96" s="176">
        <f>T97+T261+T274+T303+T312+T400+T405+T463+T481</f>
        <v>41.6815</v>
      </c>
      <c r="AR96" s="177" t="s">
        <v>80</v>
      </c>
      <c r="AT96" s="178" t="s">
        <v>71</v>
      </c>
      <c r="AU96" s="178" t="s">
        <v>72</v>
      </c>
      <c r="AY96" s="177" t="s">
        <v>221</v>
      </c>
      <c r="BK96" s="179">
        <f>BK97+BK261+BK274+BK303+BK312+BK400+BK405+BK463+BK481</f>
        <v>0</v>
      </c>
    </row>
    <row r="97" spans="1:65" s="12" customFormat="1" ht="22.9" customHeight="1">
      <c r="B97" s="166"/>
      <c r="C97" s="167"/>
      <c r="D97" s="168" t="s">
        <v>71</v>
      </c>
      <c r="E97" s="180" t="s">
        <v>80</v>
      </c>
      <c r="F97" s="180" t="s">
        <v>222</v>
      </c>
      <c r="G97" s="167"/>
      <c r="H97" s="167"/>
      <c r="I97" s="170"/>
      <c r="J97" s="181">
        <f>BK97</f>
        <v>0</v>
      </c>
      <c r="K97" s="167"/>
      <c r="L97" s="172"/>
      <c r="M97" s="173"/>
      <c r="N97" s="174"/>
      <c r="O97" s="174"/>
      <c r="P97" s="175">
        <f>P98+SUM(P99:P254)</f>
        <v>0</v>
      </c>
      <c r="Q97" s="174"/>
      <c r="R97" s="175">
        <f>R98+SUM(R99:R254)</f>
        <v>10.596314</v>
      </c>
      <c r="S97" s="174"/>
      <c r="T97" s="176">
        <f>T98+SUM(T99:T254)</f>
        <v>41.6815</v>
      </c>
      <c r="AR97" s="177" t="s">
        <v>80</v>
      </c>
      <c r="AT97" s="178" t="s">
        <v>71</v>
      </c>
      <c r="AU97" s="178" t="s">
        <v>80</v>
      </c>
      <c r="AY97" s="177" t="s">
        <v>221</v>
      </c>
      <c r="BK97" s="179">
        <f>BK98+SUM(BK99:BK254)</f>
        <v>0</v>
      </c>
    </row>
    <row r="98" spans="1:65" s="2" customFormat="1" ht="24.2" customHeight="1">
      <c r="A98" s="37"/>
      <c r="B98" s="38"/>
      <c r="C98" s="182" t="s">
        <v>80</v>
      </c>
      <c r="D98" s="182" t="s">
        <v>223</v>
      </c>
      <c r="E98" s="183" t="s">
        <v>2954</v>
      </c>
      <c r="F98" s="184" t="s">
        <v>2955</v>
      </c>
      <c r="G98" s="185" t="s">
        <v>226</v>
      </c>
      <c r="H98" s="186">
        <v>35</v>
      </c>
      <c r="I98" s="187"/>
      <c r="J98" s="188">
        <f>ROUND(I98*H98,2)</f>
        <v>0</v>
      </c>
      <c r="K98" s="184" t="s">
        <v>227</v>
      </c>
      <c r="L98" s="42"/>
      <c r="M98" s="189" t="s">
        <v>19</v>
      </c>
      <c r="N98" s="190" t="s">
        <v>43</v>
      </c>
      <c r="O98" s="67"/>
      <c r="P98" s="191">
        <f>O98*H98</f>
        <v>0</v>
      </c>
      <c r="Q98" s="191">
        <v>0</v>
      </c>
      <c r="R98" s="191">
        <f>Q98*H98</f>
        <v>0</v>
      </c>
      <c r="S98" s="191">
        <v>0.44</v>
      </c>
      <c r="T98" s="192">
        <f>S98*H98</f>
        <v>15.4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3" t="s">
        <v>228</v>
      </c>
      <c r="AT98" s="193" t="s">
        <v>223</v>
      </c>
      <c r="AU98" s="193" t="s">
        <v>82</v>
      </c>
      <c r="AY98" s="20" t="s">
        <v>221</v>
      </c>
      <c r="BE98" s="194">
        <f>IF(N98="základní",J98,0)</f>
        <v>0</v>
      </c>
      <c r="BF98" s="194">
        <f>IF(N98="snížená",J98,0)</f>
        <v>0</v>
      </c>
      <c r="BG98" s="194">
        <f>IF(N98="zákl. přenesená",J98,0)</f>
        <v>0</v>
      </c>
      <c r="BH98" s="194">
        <f>IF(N98="sníž. přenesená",J98,0)</f>
        <v>0</v>
      </c>
      <c r="BI98" s="194">
        <f>IF(N98="nulová",J98,0)</f>
        <v>0</v>
      </c>
      <c r="BJ98" s="20" t="s">
        <v>80</v>
      </c>
      <c r="BK98" s="194">
        <f>ROUND(I98*H98,2)</f>
        <v>0</v>
      </c>
      <c r="BL98" s="20" t="s">
        <v>228</v>
      </c>
      <c r="BM98" s="193" t="s">
        <v>2956</v>
      </c>
    </row>
    <row r="99" spans="1:65" s="2" customFormat="1" ht="39">
      <c r="A99" s="37"/>
      <c r="B99" s="38"/>
      <c r="C99" s="39"/>
      <c r="D99" s="195" t="s">
        <v>230</v>
      </c>
      <c r="E99" s="39"/>
      <c r="F99" s="196" t="s">
        <v>2957</v>
      </c>
      <c r="G99" s="39"/>
      <c r="H99" s="39"/>
      <c r="I99" s="197"/>
      <c r="J99" s="39"/>
      <c r="K99" s="39"/>
      <c r="L99" s="42"/>
      <c r="M99" s="198"/>
      <c r="N99" s="199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230</v>
      </c>
      <c r="AU99" s="20" t="s">
        <v>82</v>
      </c>
    </row>
    <row r="100" spans="1:65" s="2" customFormat="1">
      <c r="A100" s="37"/>
      <c r="B100" s="38"/>
      <c r="C100" s="39"/>
      <c r="D100" s="200" t="s">
        <v>232</v>
      </c>
      <c r="E100" s="39"/>
      <c r="F100" s="201" t="s">
        <v>2958</v>
      </c>
      <c r="G100" s="39"/>
      <c r="H100" s="39"/>
      <c r="I100" s="197"/>
      <c r="J100" s="39"/>
      <c r="K100" s="39"/>
      <c r="L100" s="42"/>
      <c r="M100" s="198"/>
      <c r="N100" s="199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232</v>
      </c>
      <c r="AU100" s="20" t="s">
        <v>82</v>
      </c>
    </row>
    <row r="101" spans="1:65" s="2" customFormat="1" ht="24.2" customHeight="1">
      <c r="A101" s="37"/>
      <c r="B101" s="38"/>
      <c r="C101" s="182" t="s">
        <v>82</v>
      </c>
      <c r="D101" s="182" t="s">
        <v>223</v>
      </c>
      <c r="E101" s="183" t="s">
        <v>2959</v>
      </c>
      <c r="F101" s="184" t="s">
        <v>2960</v>
      </c>
      <c r="G101" s="185" t="s">
        <v>226</v>
      </c>
      <c r="H101" s="186">
        <v>35</v>
      </c>
      <c r="I101" s="187"/>
      <c r="J101" s="188">
        <f>ROUND(I101*H101,2)</f>
        <v>0</v>
      </c>
      <c r="K101" s="184" t="s">
        <v>227</v>
      </c>
      <c r="L101" s="42"/>
      <c r="M101" s="189" t="s">
        <v>19</v>
      </c>
      <c r="N101" s="190" t="s">
        <v>43</v>
      </c>
      <c r="O101" s="67"/>
      <c r="P101" s="191">
        <f>O101*H101</f>
        <v>0</v>
      </c>
      <c r="Q101" s="191">
        <v>4.0000000000000003E-5</v>
      </c>
      <c r="R101" s="191">
        <f>Q101*H101</f>
        <v>1.4000000000000002E-3</v>
      </c>
      <c r="S101" s="191">
        <v>0.115</v>
      </c>
      <c r="T101" s="192">
        <f>S101*H101</f>
        <v>4.0250000000000004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3" t="s">
        <v>228</v>
      </c>
      <c r="AT101" s="193" t="s">
        <v>223</v>
      </c>
      <c r="AU101" s="193" t="s">
        <v>82</v>
      </c>
      <c r="AY101" s="20" t="s">
        <v>221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20" t="s">
        <v>80</v>
      </c>
      <c r="BK101" s="194">
        <f>ROUND(I101*H101,2)</f>
        <v>0</v>
      </c>
      <c r="BL101" s="20" t="s">
        <v>228</v>
      </c>
      <c r="BM101" s="193" t="s">
        <v>2961</v>
      </c>
    </row>
    <row r="102" spans="1:65" s="2" customFormat="1" ht="29.25">
      <c r="A102" s="37"/>
      <c r="B102" s="38"/>
      <c r="C102" s="39"/>
      <c r="D102" s="195" t="s">
        <v>230</v>
      </c>
      <c r="E102" s="39"/>
      <c r="F102" s="196" t="s">
        <v>2962</v>
      </c>
      <c r="G102" s="39"/>
      <c r="H102" s="39"/>
      <c r="I102" s="197"/>
      <c r="J102" s="39"/>
      <c r="K102" s="39"/>
      <c r="L102" s="42"/>
      <c r="M102" s="198"/>
      <c r="N102" s="199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230</v>
      </c>
      <c r="AU102" s="20" t="s">
        <v>82</v>
      </c>
    </row>
    <row r="103" spans="1:65" s="2" customFormat="1">
      <c r="A103" s="37"/>
      <c r="B103" s="38"/>
      <c r="C103" s="39"/>
      <c r="D103" s="200" t="s">
        <v>232</v>
      </c>
      <c r="E103" s="39"/>
      <c r="F103" s="201" t="s">
        <v>2963</v>
      </c>
      <c r="G103" s="39"/>
      <c r="H103" s="39"/>
      <c r="I103" s="197"/>
      <c r="J103" s="39"/>
      <c r="K103" s="39"/>
      <c r="L103" s="42"/>
      <c r="M103" s="198"/>
      <c r="N103" s="199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232</v>
      </c>
      <c r="AU103" s="20" t="s">
        <v>82</v>
      </c>
    </row>
    <row r="104" spans="1:65" s="2" customFormat="1" ht="24.2" customHeight="1">
      <c r="A104" s="37"/>
      <c r="B104" s="38"/>
      <c r="C104" s="182" t="s">
        <v>95</v>
      </c>
      <c r="D104" s="182" t="s">
        <v>223</v>
      </c>
      <c r="E104" s="183" t="s">
        <v>2964</v>
      </c>
      <c r="F104" s="184" t="s">
        <v>2965</v>
      </c>
      <c r="G104" s="185" t="s">
        <v>226</v>
      </c>
      <c r="H104" s="186">
        <v>35</v>
      </c>
      <c r="I104" s="187"/>
      <c r="J104" s="188">
        <f>ROUND(I104*H104,2)</f>
        <v>0</v>
      </c>
      <c r="K104" s="184" t="s">
        <v>227</v>
      </c>
      <c r="L104" s="42"/>
      <c r="M104" s="189" t="s">
        <v>19</v>
      </c>
      <c r="N104" s="190" t="s">
        <v>43</v>
      </c>
      <c r="O104" s="67"/>
      <c r="P104" s="191">
        <f>O104*H104</f>
        <v>0</v>
      </c>
      <c r="Q104" s="191">
        <v>8.0000000000000007E-5</v>
      </c>
      <c r="R104" s="191">
        <f>Q104*H104</f>
        <v>2.8000000000000004E-3</v>
      </c>
      <c r="S104" s="191">
        <v>0.23</v>
      </c>
      <c r="T104" s="192">
        <f>S104*H104</f>
        <v>8.0500000000000007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3" t="s">
        <v>228</v>
      </c>
      <c r="AT104" s="193" t="s">
        <v>223</v>
      </c>
      <c r="AU104" s="193" t="s">
        <v>82</v>
      </c>
      <c r="AY104" s="20" t="s">
        <v>221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20" t="s">
        <v>80</v>
      </c>
      <c r="BK104" s="194">
        <f>ROUND(I104*H104,2)</f>
        <v>0</v>
      </c>
      <c r="BL104" s="20" t="s">
        <v>228</v>
      </c>
      <c r="BM104" s="193" t="s">
        <v>2966</v>
      </c>
    </row>
    <row r="105" spans="1:65" s="2" customFormat="1" ht="29.25">
      <c r="A105" s="37"/>
      <c r="B105" s="38"/>
      <c r="C105" s="39"/>
      <c r="D105" s="195" t="s">
        <v>230</v>
      </c>
      <c r="E105" s="39"/>
      <c r="F105" s="196" t="s">
        <v>2967</v>
      </c>
      <c r="G105" s="39"/>
      <c r="H105" s="39"/>
      <c r="I105" s="197"/>
      <c r="J105" s="39"/>
      <c r="K105" s="39"/>
      <c r="L105" s="42"/>
      <c r="M105" s="198"/>
      <c r="N105" s="199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230</v>
      </c>
      <c r="AU105" s="20" t="s">
        <v>82</v>
      </c>
    </row>
    <row r="106" spans="1:65" s="2" customFormat="1">
      <c r="A106" s="37"/>
      <c r="B106" s="38"/>
      <c r="C106" s="39"/>
      <c r="D106" s="200" t="s">
        <v>232</v>
      </c>
      <c r="E106" s="39"/>
      <c r="F106" s="201" t="s">
        <v>2968</v>
      </c>
      <c r="G106" s="39"/>
      <c r="H106" s="39"/>
      <c r="I106" s="197"/>
      <c r="J106" s="39"/>
      <c r="K106" s="39"/>
      <c r="L106" s="42"/>
      <c r="M106" s="198"/>
      <c r="N106" s="199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232</v>
      </c>
      <c r="AU106" s="20" t="s">
        <v>82</v>
      </c>
    </row>
    <row r="107" spans="1:65" s="2" customFormat="1" ht="16.5" customHeight="1">
      <c r="A107" s="37"/>
      <c r="B107" s="38"/>
      <c r="C107" s="182" t="s">
        <v>228</v>
      </c>
      <c r="D107" s="182" t="s">
        <v>223</v>
      </c>
      <c r="E107" s="183" t="s">
        <v>2969</v>
      </c>
      <c r="F107" s="184" t="s">
        <v>2970</v>
      </c>
      <c r="G107" s="185" t="s">
        <v>305</v>
      </c>
      <c r="H107" s="186">
        <v>69.3</v>
      </c>
      <c r="I107" s="187"/>
      <c r="J107" s="188">
        <f>ROUND(I107*H107,2)</f>
        <v>0</v>
      </c>
      <c r="K107" s="184" t="s">
        <v>227</v>
      </c>
      <c r="L107" s="42"/>
      <c r="M107" s="189" t="s">
        <v>19</v>
      </c>
      <c r="N107" s="190" t="s">
        <v>43</v>
      </c>
      <c r="O107" s="67"/>
      <c r="P107" s="191">
        <f>O107*H107</f>
        <v>0</v>
      </c>
      <c r="Q107" s="191">
        <v>0</v>
      </c>
      <c r="R107" s="191">
        <f>Q107*H107</f>
        <v>0</v>
      </c>
      <c r="S107" s="191">
        <v>0.20499999999999999</v>
      </c>
      <c r="T107" s="192">
        <f>S107*H107</f>
        <v>14.206499999999998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3" t="s">
        <v>228</v>
      </c>
      <c r="AT107" s="193" t="s">
        <v>223</v>
      </c>
      <c r="AU107" s="193" t="s">
        <v>82</v>
      </c>
      <c r="AY107" s="20" t="s">
        <v>221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20" t="s">
        <v>80</v>
      </c>
      <c r="BK107" s="194">
        <f>ROUND(I107*H107,2)</f>
        <v>0</v>
      </c>
      <c r="BL107" s="20" t="s">
        <v>228</v>
      </c>
      <c r="BM107" s="193" t="s">
        <v>2971</v>
      </c>
    </row>
    <row r="108" spans="1:65" s="2" customFormat="1" ht="29.25">
      <c r="A108" s="37"/>
      <c r="B108" s="38"/>
      <c r="C108" s="39"/>
      <c r="D108" s="195" t="s">
        <v>230</v>
      </c>
      <c r="E108" s="39"/>
      <c r="F108" s="196" t="s">
        <v>2972</v>
      </c>
      <c r="G108" s="39"/>
      <c r="H108" s="39"/>
      <c r="I108" s="197"/>
      <c r="J108" s="39"/>
      <c r="K108" s="39"/>
      <c r="L108" s="42"/>
      <c r="M108" s="198"/>
      <c r="N108" s="199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230</v>
      </c>
      <c r="AU108" s="20" t="s">
        <v>82</v>
      </c>
    </row>
    <row r="109" spans="1:65" s="2" customFormat="1">
      <c r="A109" s="37"/>
      <c r="B109" s="38"/>
      <c r="C109" s="39"/>
      <c r="D109" s="200" t="s">
        <v>232</v>
      </c>
      <c r="E109" s="39"/>
      <c r="F109" s="201" t="s">
        <v>2973</v>
      </c>
      <c r="G109" s="39"/>
      <c r="H109" s="39"/>
      <c r="I109" s="197"/>
      <c r="J109" s="39"/>
      <c r="K109" s="39"/>
      <c r="L109" s="42"/>
      <c r="M109" s="198"/>
      <c r="N109" s="199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232</v>
      </c>
      <c r="AU109" s="20" t="s">
        <v>82</v>
      </c>
    </row>
    <row r="110" spans="1:65" s="14" customFormat="1">
      <c r="B110" s="213"/>
      <c r="C110" s="214"/>
      <c r="D110" s="195" t="s">
        <v>234</v>
      </c>
      <c r="E110" s="215" t="s">
        <v>19</v>
      </c>
      <c r="F110" s="216" t="s">
        <v>2974</v>
      </c>
      <c r="G110" s="214"/>
      <c r="H110" s="215" t="s">
        <v>19</v>
      </c>
      <c r="I110" s="217"/>
      <c r="J110" s="214"/>
      <c r="K110" s="214"/>
      <c r="L110" s="218"/>
      <c r="M110" s="219"/>
      <c r="N110" s="220"/>
      <c r="O110" s="220"/>
      <c r="P110" s="220"/>
      <c r="Q110" s="220"/>
      <c r="R110" s="220"/>
      <c r="S110" s="220"/>
      <c r="T110" s="221"/>
      <c r="AT110" s="222" t="s">
        <v>234</v>
      </c>
      <c r="AU110" s="222" t="s">
        <v>82</v>
      </c>
      <c r="AV110" s="14" t="s">
        <v>80</v>
      </c>
      <c r="AW110" s="14" t="s">
        <v>33</v>
      </c>
      <c r="AX110" s="14" t="s">
        <v>72</v>
      </c>
      <c r="AY110" s="222" t="s">
        <v>221</v>
      </c>
    </row>
    <row r="111" spans="1:65" s="13" customFormat="1">
      <c r="B111" s="202"/>
      <c r="C111" s="203"/>
      <c r="D111" s="195" t="s">
        <v>234</v>
      </c>
      <c r="E111" s="204" t="s">
        <v>19</v>
      </c>
      <c r="F111" s="205" t="s">
        <v>2975</v>
      </c>
      <c r="G111" s="203"/>
      <c r="H111" s="206">
        <v>69.3</v>
      </c>
      <c r="I111" s="207"/>
      <c r="J111" s="203"/>
      <c r="K111" s="203"/>
      <c r="L111" s="208"/>
      <c r="M111" s="209"/>
      <c r="N111" s="210"/>
      <c r="O111" s="210"/>
      <c r="P111" s="210"/>
      <c r="Q111" s="210"/>
      <c r="R111" s="210"/>
      <c r="S111" s="210"/>
      <c r="T111" s="211"/>
      <c r="AT111" s="212" t="s">
        <v>234</v>
      </c>
      <c r="AU111" s="212" t="s">
        <v>82</v>
      </c>
      <c r="AV111" s="13" t="s">
        <v>82</v>
      </c>
      <c r="AW111" s="13" t="s">
        <v>33</v>
      </c>
      <c r="AX111" s="13" t="s">
        <v>72</v>
      </c>
      <c r="AY111" s="212" t="s">
        <v>221</v>
      </c>
    </row>
    <row r="112" spans="1:65" s="15" customFormat="1">
      <c r="B112" s="223"/>
      <c r="C112" s="224"/>
      <c r="D112" s="195" t="s">
        <v>234</v>
      </c>
      <c r="E112" s="225" t="s">
        <v>19</v>
      </c>
      <c r="F112" s="226" t="s">
        <v>243</v>
      </c>
      <c r="G112" s="224"/>
      <c r="H112" s="227">
        <v>69.3</v>
      </c>
      <c r="I112" s="228"/>
      <c r="J112" s="224"/>
      <c r="K112" s="224"/>
      <c r="L112" s="229"/>
      <c r="M112" s="230"/>
      <c r="N112" s="231"/>
      <c r="O112" s="231"/>
      <c r="P112" s="231"/>
      <c r="Q112" s="231"/>
      <c r="R112" s="231"/>
      <c r="S112" s="231"/>
      <c r="T112" s="232"/>
      <c r="AT112" s="233" t="s">
        <v>234</v>
      </c>
      <c r="AU112" s="233" t="s">
        <v>82</v>
      </c>
      <c r="AV112" s="15" t="s">
        <v>228</v>
      </c>
      <c r="AW112" s="15" t="s">
        <v>33</v>
      </c>
      <c r="AX112" s="15" t="s">
        <v>80</v>
      </c>
      <c r="AY112" s="233" t="s">
        <v>221</v>
      </c>
    </row>
    <row r="113" spans="1:65" s="2" customFormat="1" ht="24.2" customHeight="1">
      <c r="A113" s="37"/>
      <c r="B113" s="38"/>
      <c r="C113" s="182" t="s">
        <v>257</v>
      </c>
      <c r="D113" s="182" t="s">
        <v>223</v>
      </c>
      <c r="E113" s="183" t="s">
        <v>224</v>
      </c>
      <c r="F113" s="184" t="s">
        <v>225</v>
      </c>
      <c r="G113" s="185" t="s">
        <v>226</v>
      </c>
      <c r="H113" s="186">
        <v>260.7</v>
      </c>
      <c r="I113" s="187"/>
      <c r="J113" s="188">
        <f>ROUND(I113*H113,2)</f>
        <v>0</v>
      </c>
      <c r="K113" s="184" t="s">
        <v>227</v>
      </c>
      <c r="L113" s="42"/>
      <c r="M113" s="189" t="s">
        <v>19</v>
      </c>
      <c r="N113" s="190" t="s">
        <v>43</v>
      </c>
      <c r="O113" s="67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3" t="s">
        <v>228</v>
      </c>
      <c r="AT113" s="193" t="s">
        <v>223</v>
      </c>
      <c r="AU113" s="193" t="s">
        <v>82</v>
      </c>
      <c r="AY113" s="20" t="s">
        <v>221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20" t="s">
        <v>80</v>
      </c>
      <c r="BK113" s="194">
        <f>ROUND(I113*H113,2)</f>
        <v>0</v>
      </c>
      <c r="BL113" s="20" t="s">
        <v>228</v>
      </c>
      <c r="BM113" s="193" t="s">
        <v>2976</v>
      </c>
    </row>
    <row r="114" spans="1:65" s="2" customFormat="1" ht="19.5">
      <c r="A114" s="37"/>
      <c r="B114" s="38"/>
      <c r="C114" s="39"/>
      <c r="D114" s="195" t="s">
        <v>230</v>
      </c>
      <c r="E114" s="39"/>
      <c r="F114" s="196" t="s">
        <v>231</v>
      </c>
      <c r="G114" s="39"/>
      <c r="H114" s="39"/>
      <c r="I114" s="197"/>
      <c r="J114" s="39"/>
      <c r="K114" s="39"/>
      <c r="L114" s="42"/>
      <c r="M114" s="198"/>
      <c r="N114" s="199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230</v>
      </c>
      <c r="AU114" s="20" t="s">
        <v>82</v>
      </c>
    </row>
    <row r="115" spans="1:65" s="2" customFormat="1">
      <c r="A115" s="37"/>
      <c r="B115" s="38"/>
      <c r="C115" s="39"/>
      <c r="D115" s="200" t="s">
        <v>232</v>
      </c>
      <c r="E115" s="39"/>
      <c r="F115" s="201" t="s">
        <v>233</v>
      </c>
      <c r="G115" s="39"/>
      <c r="H115" s="39"/>
      <c r="I115" s="197"/>
      <c r="J115" s="39"/>
      <c r="K115" s="39"/>
      <c r="L115" s="42"/>
      <c r="M115" s="198"/>
      <c r="N115" s="199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232</v>
      </c>
      <c r="AU115" s="20" t="s">
        <v>82</v>
      </c>
    </row>
    <row r="116" spans="1:65" s="13" customFormat="1">
      <c r="B116" s="202"/>
      <c r="C116" s="203"/>
      <c r="D116" s="195" t="s">
        <v>234</v>
      </c>
      <c r="E116" s="204" t="s">
        <v>19</v>
      </c>
      <c r="F116" s="205" t="s">
        <v>2977</v>
      </c>
      <c r="G116" s="203"/>
      <c r="H116" s="206">
        <v>173.7</v>
      </c>
      <c r="I116" s="207"/>
      <c r="J116" s="203"/>
      <c r="K116" s="203"/>
      <c r="L116" s="208"/>
      <c r="M116" s="209"/>
      <c r="N116" s="210"/>
      <c r="O116" s="210"/>
      <c r="P116" s="210"/>
      <c r="Q116" s="210"/>
      <c r="R116" s="210"/>
      <c r="S116" s="210"/>
      <c r="T116" s="211"/>
      <c r="AT116" s="212" t="s">
        <v>234</v>
      </c>
      <c r="AU116" s="212" t="s">
        <v>82</v>
      </c>
      <c r="AV116" s="13" t="s">
        <v>82</v>
      </c>
      <c r="AW116" s="13" t="s">
        <v>33</v>
      </c>
      <c r="AX116" s="13" t="s">
        <v>72</v>
      </c>
      <c r="AY116" s="212" t="s">
        <v>221</v>
      </c>
    </row>
    <row r="117" spans="1:65" s="13" customFormat="1">
      <c r="B117" s="202"/>
      <c r="C117" s="203"/>
      <c r="D117" s="195" t="s">
        <v>234</v>
      </c>
      <c r="E117" s="204" t="s">
        <v>19</v>
      </c>
      <c r="F117" s="205" t="s">
        <v>2978</v>
      </c>
      <c r="G117" s="203"/>
      <c r="H117" s="206">
        <v>60</v>
      </c>
      <c r="I117" s="207"/>
      <c r="J117" s="203"/>
      <c r="K117" s="203"/>
      <c r="L117" s="208"/>
      <c r="M117" s="209"/>
      <c r="N117" s="210"/>
      <c r="O117" s="210"/>
      <c r="P117" s="210"/>
      <c r="Q117" s="210"/>
      <c r="R117" s="210"/>
      <c r="S117" s="210"/>
      <c r="T117" s="211"/>
      <c r="AT117" s="212" t="s">
        <v>234</v>
      </c>
      <c r="AU117" s="212" t="s">
        <v>82</v>
      </c>
      <c r="AV117" s="13" t="s">
        <v>82</v>
      </c>
      <c r="AW117" s="13" t="s">
        <v>33</v>
      </c>
      <c r="AX117" s="13" t="s">
        <v>72</v>
      </c>
      <c r="AY117" s="212" t="s">
        <v>221</v>
      </c>
    </row>
    <row r="118" spans="1:65" s="13" customFormat="1">
      <c r="B118" s="202"/>
      <c r="C118" s="203"/>
      <c r="D118" s="195" t="s">
        <v>234</v>
      </c>
      <c r="E118" s="204" t="s">
        <v>19</v>
      </c>
      <c r="F118" s="205" t="s">
        <v>2979</v>
      </c>
      <c r="G118" s="203"/>
      <c r="H118" s="206">
        <v>13.5</v>
      </c>
      <c r="I118" s="207"/>
      <c r="J118" s="203"/>
      <c r="K118" s="203"/>
      <c r="L118" s="208"/>
      <c r="M118" s="209"/>
      <c r="N118" s="210"/>
      <c r="O118" s="210"/>
      <c r="P118" s="210"/>
      <c r="Q118" s="210"/>
      <c r="R118" s="210"/>
      <c r="S118" s="210"/>
      <c r="T118" s="211"/>
      <c r="AT118" s="212" t="s">
        <v>234</v>
      </c>
      <c r="AU118" s="212" t="s">
        <v>82</v>
      </c>
      <c r="AV118" s="13" t="s">
        <v>82</v>
      </c>
      <c r="AW118" s="13" t="s">
        <v>33</v>
      </c>
      <c r="AX118" s="13" t="s">
        <v>72</v>
      </c>
      <c r="AY118" s="212" t="s">
        <v>221</v>
      </c>
    </row>
    <row r="119" spans="1:65" s="13" customFormat="1">
      <c r="B119" s="202"/>
      <c r="C119" s="203"/>
      <c r="D119" s="195" t="s">
        <v>234</v>
      </c>
      <c r="E119" s="204" t="s">
        <v>19</v>
      </c>
      <c r="F119" s="205" t="s">
        <v>2980</v>
      </c>
      <c r="G119" s="203"/>
      <c r="H119" s="206">
        <v>13.5</v>
      </c>
      <c r="I119" s="207"/>
      <c r="J119" s="203"/>
      <c r="K119" s="203"/>
      <c r="L119" s="208"/>
      <c r="M119" s="209"/>
      <c r="N119" s="210"/>
      <c r="O119" s="210"/>
      <c r="P119" s="210"/>
      <c r="Q119" s="210"/>
      <c r="R119" s="210"/>
      <c r="S119" s="210"/>
      <c r="T119" s="211"/>
      <c r="AT119" s="212" t="s">
        <v>234</v>
      </c>
      <c r="AU119" s="212" t="s">
        <v>82</v>
      </c>
      <c r="AV119" s="13" t="s">
        <v>82</v>
      </c>
      <c r="AW119" s="13" t="s">
        <v>33</v>
      </c>
      <c r="AX119" s="13" t="s">
        <v>72</v>
      </c>
      <c r="AY119" s="212" t="s">
        <v>221</v>
      </c>
    </row>
    <row r="120" spans="1:65" s="15" customFormat="1">
      <c r="B120" s="223"/>
      <c r="C120" s="224"/>
      <c r="D120" s="195" t="s">
        <v>234</v>
      </c>
      <c r="E120" s="225" t="s">
        <v>156</v>
      </c>
      <c r="F120" s="226" t="s">
        <v>243</v>
      </c>
      <c r="G120" s="224"/>
      <c r="H120" s="227">
        <v>260.7</v>
      </c>
      <c r="I120" s="228"/>
      <c r="J120" s="224"/>
      <c r="K120" s="224"/>
      <c r="L120" s="229"/>
      <c r="M120" s="230"/>
      <c r="N120" s="231"/>
      <c r="O120" s="231"/>
      <c r="P120" s="231"/>
      <c r="Q120" s="231"/>
      <c r="R120" s="231"/>
      <c r="S120" s="231"/>
      <c r="T120" s="232"/>
      <c r="AT120" s="233" t="s">
        <v>234</v>
      </c>
      <c r="AU120" s="233" t="s">
        <v>82</v>
      </c>
      <c r="AV120" s="15" t="s">
        <v>228</v>
      </c>
      <c r="AW120" s="15" t="s">
        <v>33</v>
      </c>
      <c r="AX120" s="15" t="s">
        <v>80</v>
      </c>
      <c r="AY120" s="233" t="s">
        <v>221</v>
      </c>
    </row>
    <row r="121" spans="1:65" s="2" customFormat="1" ht="33" customHeight="1">
      <c r="A121" s="37"/>
      <c r="B121" s="38"/>
      <c r="C121" s="182" t="s">
        <v>264</v>
      </c>
      <c r="D121" s="182" t="s">
        <v>223</v>
      </c>
      <c r="E121" s="183" t="s">
        <v>236</v>
      </c>
      <c r="F121" s="184" t="s">
        <v>237</v>
      </c>
      <c r="G121" s="185" t="s">
        <v>238</v>
      </c>
      <c r="H121" s="186">
        <v>120</v>
      </c>
      <c r="I121" s="187"/>
      <c r="J121" s="188">
        <f>ROUND(I121*H121,2)</f>
        <v>0</v>
      </c>
      <c r="K121" s="184" t="s">
        <v>227</v>
      </c>
      <c r="L121" s="42"/>
      <c r="M121" s="189" t="s">
        <v>19</v>
      </c>
      <c r="N121" s="190" t="s">
        <v>43</v>
      </c>
      <c r="O121" s="67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3" t="s">
        <v>228</v>
      </c>
      <c r="AT121" s="193" t="s">
        <v>223</v>
      </c>
      <c r="AU121" s="193" t="s">
        <v>82</v>
      </c>
      <c r="AY121" s="20" t="s">
        <v>221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20" t="s">
        <v>80</v>
      </c>
      <c r="BK121" s="194">
        <f>ROUND(I121*H121,2)</f>
        <v>0</v>
      </c>
      <c r="BL121" s="20" t="s">
        <v>228</v>
      </c>
      <c r="BM121" s="193" t="s">
        <v>2981</v>
      </c>
    </row>
    <row r="122" spans="1:65" s="2" customFormat="1" ht="19.5">
      <c r="A122" s="37"/>
      <c r="B122" s="38"/>
      <c r="C122" s="39"/>
      <c r="D122" s="195" t="s">
        <v>230</v>
      </c>
      <c r="E122" s="39"/>
      <c r="F122" s="196" t="s">
        <v>240</v>
      </c>
      <c r="G122" s="39"/>
      <c r="H122" s="39"/>
      <c r="I122" s="197"/>
      <c r="J122" s="39"/>
      <c r="K122" s="39"/>
      <c r="L122" s="42"/>
      <c r="M122" s="198"/>
      <c r="N122" s="199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230</v>
      </c>
      <c r="AU122" s="20" t="s">
        <v>82</v>
      </c>
    </row>
    <row r="123" spans="1:65" s="2" customFormat="1">
      <c r="A123" s="37"/>
      <c r="B123" s="38"/>
      <c r="C123" s="39"/>
      <c r="D123" s="200" t="s">
        <v>232</v>
      </c>
      <c r="E123" s="39"/>
      <c r="F123" s="201" t="s">
        <v>241</v>
      </c>
      <c r="G123" s="39"/>
      <c r="H123" s="39"/>
      <c r="I123" s="197"/>
      <c r="J123" s="39"/>
      <c r="K123" s="39"/>
      <c r="L123" s="42"/>
      <c r="M123" s="198"/>
      <c r="N123" s="199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232</v>
      </c>
      <c r="AU123" s="20" t="s">
        <v>82</v>
      </c>
    </row>
    <row r="124" spans="1:65" s="14" customFormat="1">
      <c r="B124" s="213"/>
      <c r="C124" s="214"/>
      <c r="D124" s="195" t="s">
        <v>234</v>
      </c>
      <c r="E124" s="215" t="s">
        <v>19</v>
      </c>
      <c r="F124" s="216" t="s">
        <v>2982</v>
      </c>
      <c r="G124" s="214"/>
      <c r="H124" s="215" t="s">
        <v>19</v>
      </c>
      <c r="I124" s="217"/>
      <c r="J124" s="214"/>
      <c r="K124" s="214"/>
      <c r="L124" s="218"/>
      <c r="M124" s="219"/>
      <c r="N124" s="220"/>
      <c r="O124" s="220"/>
      <c r="P124" s="220"/>
      <c r="Q124" s="220"/>
      <c r="R124" s="220"/>
      <c r="S124" s="220"/>
      <c r="T124" s="221"/>
      <c r="AT124" s="222" t="s">
        <v>234</v>
      </c>
      <c r="AU124" s="222" t="s">
        <v>82</v>
      </c>
      <c r="AV124" s="14" t="s">
        <v>80</v>
      </c>
      <c r="AW124" s="14" t="s">
        <v>33</v>
      </c>
      <c r="AX124" s="14" t="s">
        <v>72</v>
      </c>
      <c r="AY124" s="222" t="s">
        <v>221</v>
      </c>
    </row>
    <row r="125" spans="1:65" s="13" customFormat="1">
      <c r="B125" s="202"/>
      <c r="C125" s="203"/>
      <c r="D125" s="195" t="s">
        <v>234</v>
      </c>
      <c r="E125" s="204" t="s">
        <v>19</v>
      </c>
      <c r="F125" s="205" t="s">
        <v>165</v>
      </c>
      <c r="G125" s="203"/>
      <c r="H125" s="206">
        <v>120</v>
      </c>
      <c r="I125" s="207"/>
      <c r="J125" s="203"/>
      <c r="K125" s="203"/>
      <c r="L125" s="208"/>
      <c r="M125" s="209"/>
      <c r="N125" s="210"/>
      <c r="O125" s="210"/>
      <c r="P125" s="210"/>
      <c r="Q125" s="210"/>
      <c r="R125" s="210"/>
      <c r="S125" s="210"/>
      <c r="T125" s="211"/>
      <c r="AT125" s="212" t="s">
        <v>234</v>
      </c>
      <c r="AU125" s="212" t="s">
        <v>82</v>
      </c>
      <c r="AV125" s="13" t="s">
        <v>82</v>
      </c>
      <c r="AW125" s="13" t="s">
        <v>33</v>
      </c>
      <c r="AX125" s="13" t="s">
        <v>72</v>
      </c>
      <c r="AY125" s="212" t="s">
        <v>221</v>
      </c>
    </row>
    <row r="126" spans="1:65" s="15" customFormat="1">
      <c r="B126" s="223"/>
      <c r="C126" s="224"/>
      <c r="D126" s="195" t="s">
        <v>234</v>
      </c>
      <c r="E126" s="225" t="s">
        <v>158</v>
      </c>
      <c r="F126" s="226" t="s">
        <v>243</v>
      </c>
      <c r="G126" s="224"/>
      <c r="H126" s="227">
        <v>120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AT126" s="233" t="s">
        <v>234</v>
      </c>
      <c r="AU126" s="233" t="s">
        <v>82</v>
      </c>
      <c r="AV126" s="15" t="s">
        <v>228</v>
      </c>
      <c r="AW126" s="15" t="s">
        <v>33</v>
      </c>
      <c r="AX126" s="15" t="s">
        <v>80</v>
      </c>
      <c r="AY126" s="233" t="s">
        <v>221</v>
      </c>
    </row>
    <row r="127" spans="1:65" s="2" customFormat="1" ht="37.9" customHeight="1">
      <c r="A127" s="37"/>
      <c r="B127" s="38"/>
      <c r="C127" s="182" t="s">
        <v>272</v>
      </c>
      <c r="D127" s="182" t="s">
        <v>223</v>
      </c>
      <c r="E127" s="183" t="s">
        <v>2983</v>
      </c>
      <c r="F127" s="184" t="s">
        <v>2984</v>
      </c>
      <c r="G127" s="185" t="s">
        <v>238</v>
      </c>
      <c r="H127" s="186">
        <v>54.6</v>
      </c>
      <c r="I127" s="187"/>
      <c r="J127" s="188">
        <f>ROUND(I127*H127,2)</f>
        <v>0</v>
      </c>
      <c r="K127" s="184" t="s">
        <v>227</v>
      </c>
      <c r="L127" s="42"/>
      <c r="M127" s="189" t="s">
        <v>19</v>
      </c>
      <c r="N127" s="190" t="s">
        <v>43</v>
      </c>
      <c r="O127" s="6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3" t="s">
        <v>228</v>
      </c>
      <c r="AT127" s="193" t="s">
        <v>223</v>
      </c>
      <c r="AU127" s="193" t="s">
        <v>82</v>
      </c>
      <c r="AY127" s="20" t="s">
        <v>221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20" t="s">
        <v>80</v>
      </c>
      <c r="BK127" s="194">
        <f>ROUND(I127*H127,2)</f>
        <v>0</v>
      </c>
      <c r="BL127" s="20" t="s">
        <v>228</v>
      </c>
      <c r="BM127" s="193" t="s">
        <v>2985</v>
      </c>
    </row>
    <row r="128" spans="1:65" s="2" customFormat="1" ht="19.5">
      <c r="A128" s="37"/>
      <c r="B128" s="38"/>
      <c r="C128" s="39"/>
      <c r="D128" s="195" t="s">
        <v>230</v>
      </c>
      <c r="E128" s="39"/>
      <c r="F128" s="196" t="s">
        <v>2986</v>
      </c>
      <c r="G128" s="39"/>
      <c r="H128" s="39"/>
      <c r="I128" s="197"/>
      <c r="J128" s="39"/>
      <c r="K128" s="39"/>
      <c r="L128" s="42"/>
      <c r="M128" s="198"/>
      <c r="N128" s="199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230</v>
      </c>
      <c r="AU128" s="20" t="s">
        <v>82</v>
      </c>
    </row>
    <row r="129" spans="1:65" s="2" customFormat="1">
      <c r="A129" s="37"/>
      <c r="B129" s="38"/>
      <c r="C129" s="39"/>
      <c r="D129" s="200" t="s">
        <v>232</v>
      </c>
      <c r="E129" s="39"/>
      <c r="F129" s="201" t="s">
        <v>2987</v>
      </c>
      <c r="G129" s="39"/>
      <c r="H129" s="39"/>
      <c r="I129" s="197"/>
      <c r="J129" s="39"/>
      <c r="K129" s="39"/>
      <c r="L129" s="42"/>
      <c r="M129" s="198"/>
      <c r="N129" s="199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232</v>
      </c>
      <c r="AU129" s="20" t="s">
        <v>82</v>
      </c>
    </row>
    <row r="130" spans="1:65" s="13" customFormat="1">
      <c r="B130" s="202"/>
      <c r="C130" s="203"/>
      <c r="D130" s="195" t="s">
        <v>234</v>
      </c>
      <c r="E130" s="204" t="s">
        <v>19</v>
      </c>
      <c r="F130" s="205" t="s">
        <v>2988</v>
      </c>
      <c r="G130" s="203"/>
      <c r="H130" s="206">
        <v>54.6</v>
      </c>
      <c r="I130" s="207"/>
      <c r="J130" s="203"/>
      <c r="K130" s="203"/>
      <c r="L130" s="208"/>
      <c r="M130" s="209"/>
      <c r="N130" s="210"/>
      <c r="O130" s="210"/>
      <c r="P130" s="210"/>
      <c r="Q130" s="210"/>
      <c r="R130" s="210"/>
      <c r="S130" s="210"/>
      <c r="T130" s="211"/>
      <c r="AT130" s="212" t="s">
        <v>234</v>
      </c>
      <c r="AU130" s="212" t="s">
        <v>82</v>
      </c>
      <c r="AV130" s="13" t="s">
        <v>82</v>
      </c>
      <c r="AW130" s="13" t="s">
        <v>33</v>
      </c>
      <c r="AX130" s="13" t="s">
        <v>72</v>
      </c>
      <c r="AY130" s="212" t="s">
        <v>221</v>
      </c>
    </row>
    <row r="131" spans="1:65" s="15" customFormat="1">
      <c r="B131" s="223"/>
      <c r="C131" s="224"/>
      <c r="D131" s="195" t="s">
        <v>234</v>
      </c>
      <c r="E131" s="225" t="s">
        <v>2948</v>
      </c>
      <c r="F131" s="226" t="s">
        <v>243</v>
      </c>
      <c r="G131" s="224"/>
      <c r="H131" s="227">
        <v>54.6</v>
      </c>
      <c r="I131" s="228"/>
      <c r="J131" s="224"/>
      <c r="K131" s="224"/>
      <c r="L131" s="229"/>
      <c r="M131" s="230"/>
      <c r="N131" s="231"/>
      <c r="O131" s="231"/>
      <c r="P131" s="231"/>
      <c r="Q131" s="231"/>
      <c r="R131" s="231"/>
      <c r="S131" s="231"/>
      <c r="T131" s="232"/>
      <c r="AT131" s="233" t="s">
        <v>234</v>
      </c>
      <c r="AU131" s="233" t="s">
        <v>82</v>
      </c>
      <c r="AV131" s="15" t="s">
        <v>228</v>
      </c>
      <c r="AW131" s="15" t="s">
        <v>33</v>
      </c>
      <c r="AX131" s="15" t="s">
        <v>80</v>
      </c>
      <c r="AY131" s="233" t="s">
        <v>221</v>
      </c>
    </row>
    <row r="132" spans="1:65" s="2" customFormat="1" ht="24.2" customHeight="1">
      <c r="A132" s="37"/>
      <c r="B132" s="38"/>
      <c r="C132" s="182" t="s">
        <v>279</v>
      </c>
      <c r="D132" s="182" t="s">
        <v>223</v>
      </c>
      <c r="E132" s="183" t="s">
        <v>2989</v>
      </c>
      <c r="F132" s="184" t="s">
        <v>2990</v>
      </c>
      <c r="G132" s="185" t="s">
        <v>305</v>
      </c>
      <c r="H132" s="186">
        <v>21</v>
      </c>
      <c r="I132" s="187"/>
      <c r="J132" s="188">
        <f>ROUND(I132*H132,2)</f>
        <v>0</v>
      </c>
      <c r="K132" s="184" t="s">
        <v>227</v>
      </c>
      <c r="L132" s="42"/>
      <c r="M132" s="189" t="s">
        <v>19</v>
      </c>
      <c r="N132" s="190" t="s">
        <v>43</v>
      </c>
      <c r="O132" s="6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3" t="s">
        <v>228</v>
      </c>
      <c r="AT132" s="193" t="s">
        <v>223</v>
      </c>
      <c r="AU132" s="193" t="s">
        <v>82</v>
      </c>
      <c r="AY132" s="20" t="s">
        <v>221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20" t="s">
        <v>80</v>
      </c>
      <c r="BK132" s="194">
        <f>ROUND(I132*H132,2)</f>
        <v>0</v>
      </c>
      <c r="BL132" s="20" t="s">
        <v>228</v>
      </c>
      <c r="BM132" s="193" t="s">
        <v>2991</v>
      </c>
    </row>
    <row r="133" spans="1:65" s="2" customFormat="1" ht="19.5">
      <c r="A133" s="37"/>
      <c r="B133" s="38"/>
      <c r="C133" s="39"/>
      <c r="D133" s="195" t="s">
        <v>230</v>
      </c>
      <c r="E133" s="39"/>
      <c r="F133" s="196" t="s">
        <v>2992</v>
      </c>
      <c r="G133" s="39"/>
      <c r="H133" s="39"/>
      <c r="I133" s="197"/>
      <c r="J133" s="39"/>
      <c r="K133" s="39"/>
      <c r="L133" s="42"/>
      <c r="M133" s="198"/>
      <c r="N133" s="199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230</v>
      </c>
      <c r="AU133" s="20" t="s">
        <v>82</v>
      </c>
    </row>
    <row r="134" spans="1:65" s="2" customFormat="1">
      <c r="A134" s="37"/>
      <c r="B134" s="38"/>
      <c r="C134" s="39"/>
      <c r="D134" s="200" t="s">
        <v>232</v>
      </c>
      <c r="E134" s="39"/>
      <c r="F134" s="201" t="s">
        <v>2993</v>
      </c>
      <c r="G134" s="39"/>
      <c r="H134" s="39"/>
      <c r="I134" s="197"/>
      <c r="J134" s="39"/>
      <c r="K134" s="39"/>
      <c r="L134" s="42"/>
      <c r="M134" s="198"/>
      <c r="N134" s="199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232</v>
      </c>
      <c r="AU134" s="20" t="s">
        <v>82</v>
      </c>
    </row>
    <row r="135" spans="1:65" s="13" customFormat="1">
      <c r="B135" s="202"/>
      <c r="C135" s="203"/>
      <c r="D135" s="195" t="s">
        <v>234</v>
      </c>
      <c r="E135" s="204" t="s">
        <v>19</v>
      </c>
      <c r="F135" s="205" t="s">
        <v>2994</v>
      </c>
      <c r="G135" s="203"/>
      <c r="H135" s="206">
        <v>21</v>
      </c>
      <c r="I135" s="207"/>
      <c r="J135" s="203"/>
      <c r="K135" s="203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234</v>
      </c>
      <c r="AU135" s="212" t="s">
        <v>82</v>
      </c>
      <c r="AV135" s="13" t="s">
        <v>82</v>
      </c>
      <c r="AW135" s="13" t="s">
        <v>33</v>
      </c>
      <c r="AX135" s="13" t="s">
        <v>72</v>
      </c>
      <c r="AY135" s="212" t="s">
        <v>221</v>
      </c>
    </row>
    <row r="136" spans="1:65" s="15" customFormat="1">
      <c r="B136" s="223"/>
      <c r="C136" s="224"/>
      <c r="D136" s="195" t="s">
        <v>234</v>
      </c>
      <c r="E136" s="225" t="s">
        <v>19</v>
      </c>
      <c r="F136" s="226" t="s">
        <v>243</v>
      </c>
      <c r="G136" s="224"/>
      <c r="H136" s="227">
        <v>21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AT136" s="233" t="s">
        <v>234</v>
      </c>
      <c r="AU136" s="233" t="s">
        <v>82</v>
      </c>
      <c r="AV136" s="15" t="s">
        <v>228</v>
      </c>
      <c r="AW136" s="15" t="s">
        <v>33</v>
      </c>
      <c r="AX136" s="15" t="s">
        <v>80</v>
      </c>
      <c r="AY136" s="233" t="s">
        <v>221</v>
      </c>
    </row>
    <row r="137" spans="1:65" s="2" customFormat="1" ht="33" customHeight="1">
      <c r="A137" s="37"/>
      <c r="B137" s="38"/>
      <c r="C137" s="182" t="s">
        <v>286</v>
      </c>
      <c r="D137" s="182" t="s">
        <v>223</v>
      </c>
      <c r="E137" s="183" t="s">
        <v>244</v>
      </c>
      <c r="F137" s="184" t="s">
        <v>245</v>
      </c>
      <c r="G137" s="185" t="s">
        <v>238</v>
      </c>
      <c r="H137" s="186">
        <v>2.64</v>
      </c>
      <c r="I137" s="187"/>
      <c r="J137" s="188">
        <f>ROUND(I137*H137,2)</f>
        <v>0</v>
      </c>
      <c r="K137" s="184" t="s">
        <v>227</v>
      </c>
      <c r="L137" s="42"/>
      <c r="M137" s="189" t="s">
        <v>19</v>
      </c>
      <c r="N137" s="190" t="s">
        <v>43</v>
      </c>
      <c r="O137" s="6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3" t="s">
        <v>228</v>
      </c>
      <c r="AT137" s="193" t="s">
        <v>223</v>
      </c>
      <c r="AU137" s="193" t="s">
        <v>82</v>
      </c>
      <c r="AY137" s="20" t="s">
        <v>221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20" t="s">
        <v>80</v>
      </c>
      <c r="BK137" s="194">
        <f>ROUND(I137*H137,2)</f>
        <v>0</v>
      </c>
      <c r="BL137" s="20" t="s">
        <v>228</v>
      </c>
      <c r="BM137" s="193" t="s">
        <v>2995</v>
      </c>
    </row>
    <row r="138" spans="1:65" s="2" customFormat="1" ht="29.25">
      <c r="A138" s="37"/>
      <c r="B138" s="38"/>
      <c r="C138" s="39"/>
      <c r="D138" s="195" t="s">
        <v>230</v>
      </c>
      <c r="E138" s="39"/>
      <c r="F138" s="196" t="s">
        <v>247</v>
      </c>
      <c r="G138" s="39"/>
      <c r="H138" s="39"/>
      <c r="I138" s="197"/>
      <c r="J138" s="39"/>
      <c r="K138" s="39"/>
      <c r="L138" s="42"/>
      <c r="M138" s="198"/>
      <c r="N138" s="199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230</v>
      </c>
      <c r="AU138" s="20" t="s">
        <v>82</v>
      </c>
    </row>
    <row r="139" spans="1:65" s="2" customFormat="1">
      <c r="A139" s="37"/>
      <c r="B139" s="38"/>
      <c r="C139" s="39"/>
      <c r="D139" s="200" t="s">
        <v>232</v>
      </c>
      <c r="E139" s="39"/>
      <c r="F139" s="201" t="s">
        <v>248</v>
      </c>
      <c r="G139" s="39"/>
      <c r="H139" s="39"/>
      <c r="I139" s="197"/>
      <c r="J139" s="39"/>
      <c r="K139" s="39"/>
      <c r="L139" s="42"/>
      <c r="M139" s="198"/>
      <c r="N139" s="199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232</v>
      </c>
      <c r="AU139" s="20" t="s">
        <v>82</v>
      </c>
    </row>
    <row r="140" spans="1:65" s="14" customFormat="1">
      <c r="B140" s="213"/>
      <c r="C140" s="214"/>
      <c r="D140" s="195" t="s">
        <v>234</v>
      </c>
      <c r="E140" s="215" t="s">
        <v>19</v>
      </c>
      <c r="F140" s="216" t="s">
        <v>2996</v>
      </c>
      <c r="G140" s="214"/>
      <c r="H140" s="215" t="s">
        <v>19</v>
      </c>
      <c r="I140" s="217"/>
      <c r="J140" s="214"/>
      <c r="K140" s="214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234</v>
      </c>
      <c r="AU140" s="222" t="s">
        <v>82</v>
      </c>
      <c r="AV140" s="14" t="s">
        <v>80</v>
      </c>
      <c r="AW140" s="14" t="s">
        <v>33</v>
      </c>
      <c r="AX140" s="14" t="s">
        <v>72</v>
      </c>
      <c r="AY140" s="222" t="s">
        <v>221</v>
      </c>
    </row>
    <row r="141" spans="1:65" s="13" customFormat="1">
      <c r="B141" s="202"/>
      <c r="C141" s="203"/>
      <c r="D141" s="195" t="s">
        <v>234</v>
      </c>
      <c r="E141" s="204" t="s">
        <v>19</v>
      </c>
      <c r="F141" s="205" t="s">
        <v>2997</v>
      </c>
      <c r="G141" s="203"/>
      <c r="H141" s="206">
        <v>1.9379999999999999</v>
      </c>
      <c r="I141" s="207"/>
      <c r="J141" s="203"/>
      <c r="K141" s="203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234</v>
      </c>
      <c r="AU141" s="212" t="s">
        <v>82</v>
      </c>
      <c r="AV141" s="13" t="s">
        <v>82</v>
      </c>
      <c r="AW141" s="13" t="s">
        <v>33</v>
      </c>
      <c r="AX141" s="13" t="s">
        <v>72</v>
      </c>
      <c r="AY141" s="212" t="s">
        <v>221</v>
      </c>
    </row>
    <row r="142" spans="1:65" s="14" customFormat="1">
      <c r="B142" s="213"/>
      <c r="C142" s="214"/>
      <c r="D142" s="195" t="s">
        <v>234</v>
      </c>
      <c r="E142" s="215" t="s">
        <v>19</v>
      </c>
      <c r="F142" s="216" t="s">
        <v>2998</v>
      </c>
      <c r="G142" s="214"/>
      <c r="H142" s="215" t="s">
        <v>19</v>
      </c>
      <c r="I142" s="217"/>
      <c r="J142" s="214"/>
      <c r="K142" s="214"/>
      <c r="L142" s="218"/>
      <c r="M142" s="219"/>
      <c r="N142" s="220"/>
      <c r="O142" s="220"/>
      <c r="P142" s="220"/>
      <c r="Q142" s="220"/>
      <c r="R142" s="220"/>
      <c r="S142" s="220"/>
      <c r="T142" s="221"/>
      <c r="AT142" s="222" t="s">
        <v>234</v>
      </c>
      <c r="AU142" s="222" t="s">
        <v>82</v>
      </c>
      <c r="AV142" s="14" t="s">
        <v>80</v>
      </c>
      <c r="AW142" s="14" t="s">
        <v>33</v>
      </c>
      <c r="AX142" s="14" t="s">
        <v>72</v>
      </c>
      <c r="AY142" s="222" t="s">
        <v>221</v>
      </c>
    </row>
    <row r="143" spans="1:65" s="13" customFormat="1">
      <c r="B143" s="202"/>
      <c r="C143" s="203"/>
      <c r="D143" s="195" t="s">
        <v>234</v>
      </c>
      <c r="E143" s="204" t="s">
        <v>19</v>
      </c>
      <c r="F143" s="205" t="s">
        <v>2999</v>
      </c>
      <c r="G143" s="203"/>
      <c r="H143" s="206">
        <v>0.70199999999999996</v>
      </c>
      <c r="I143" s="207"/>
      <c r="J143" s="203"/>
      <c r="K143" s="203"/>
      <c r="L143" s="208"/>
      <c r="M143" s="209"/>
      <c r="N143" s="210"/>
      <c r="O143" s="210"/>
      <c r="P143" s="210"/>
      <c r="Q143" s="210"/>
      <c r="R143" s="210"/>
      <c r="S143" s="210"/>
      <c r="T143" s="211"/>
      <c r="AT143" s="212" t="s">
        <v>234</v>
      </c>
      <c r="AU143" s="212" t="s">
        <v>82</v>
      </c>
      <c r="AV143" s="13" t="s">
        <v>82</v>
      </c>
      <c r="AW143" s="13" t="s">
        <v>33</v>
      </c>
      <c r="AX143" s="13" t="s">
        <v>72</v>
      </c>
      <c r="AY143" s="212" t="s">
        <v>221</v>
      </c>
    </row>
    <row r="144" spans="1:65" s="15" customFormat="1">
      <c r="B144" s="223"/>
      <c r="C144" s="224"/>
      <c r="D144" s="195" t="s">
        <v>234</v>
      </c>
      <c r="E144" s="225" t="s">
        <v>160</v>
      </c>
      <c r="F144" s="226" t="s">
        <v>243</v>
      </c>
      <c r="G144" s="224"/>
      <c r="H144" s="227">
        <v>2.64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234</v>
      </c>
      <c r="AU144" s="233" t="s">
        <v>82</v>
      </c>
      <c r="AV144" s="15" t="s">
        <v>228</v>
      </c>
      <c r="AW144" s="15" t="s">
        <v>33</v>
      </c>
      <c r="AX144" s="15" t="s">
        <v>80</v>
      </c>
      <c r="AY144" s="233" t="s">
        <v>221</v>
      </c>
    </row>
    <row r="145" spans="1:65" s="2" customFormat="1" ht="37.9" customHeight="1">
      <c r="A145" s="37"/>
      <c r="B145" s="38"/>
      <c r="C145" s="182" t="s">
        <v>294</v>
      </c>
      <c r="D145" s="182" t="s">
        <v>223</v>
      </c>
      <c r="E145" s="183" t="s">
        <v>3000</v>
      </c>
      <c r="F145" s="184" t="s">
        <v>3001</v>
      </c>
      <c r="G145" s="185" t="s">
        <v>238</v>
      </c>
      <c r="H145" s="186">
        <v>149.08500000000001</v>
      </c>
      <c r="I145" s="187"/>
      <c r="J145" s="188">
        <f>ROUND(I145*H145,2)</f>
        <v>0</v>
      </c>
      <c r="K145" s="184" t="s">
        <v>227</v>
      </c>
      <c r="L145" s="42"/>
      <c r="M145" s="189" t="s">
        <v>19</v>
      </c>
      <c r="N145" s="190" t="s">
        <v>43</v>
      </c>
      <c r="O145" s="6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3" t="s">
        <v>228</v>
      </c>
      <c r="AT145" s="193" t="s">
        <v>223</v>
      </c>
      <c r="AU145" s="193" t="s">
        <v>82</v>
      </c>
      <c r="AY145" s="20" t="s">
        <v>221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20" t="s">
        <v>80</v>
      </c>
      <c r="BK145" s="194">
        <f>ROUND(I145*H145,2)</f>
        <v>0</v>
      </c>
      <c r="BL145" s="20" t="s">
        <v>228</v>
      </c>
      <c r="BM145" s="193" t="s">
        <v>3002</v>
      </c>
    </row>
    <row r="146" spans="1:65" s="2" customFormat="1" ht="39">
      <c r="A146" s="37"/>
      <c r="B146" s="38"/>
      <c r="C146" s="39"/>
      <c r="D146" s="195" t="s">
        <v>230</v>
      </c>
      <c r="E146" s="39"/>
      <c r="F146" s="196" t="s">
        <v>3003</v>
      </c>
      <c r="G146" s="39"/>
      <c r="H146" s="39"/>
      <c r="I146" s="197"/>
      <c r="J146" s="39"/>
      <c r="K146" s="39"/>
      <c r="L146" s="42"/>
      <c r="M146" s="198"/>
      <c r="N146" s="199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230</v>
      </c>
      <c r="AU146" s="20" t="s">
        <v>82</v>
      </c>
    </row>
    <row r="147" spans="1:65" s="2" customFormat="1">
      <c r="A147" s="37"/>
      <c r="B147" s="38"/>
      <c r="C147" s="39"/>
      <c r="D147" s="200" t="s">
        <v>232</v>
      </c>
      <c r="E147" s="39"/>
      <c r="F147" s="201" t="s">
        <v>3004</v>
      </c>
      <c r="G147" s="39"/>
      <c r="H147" s="39"/>
      <c r="I147" s="197"/>
      <c r="J147" s="39"/>
      <c r="K147" s="39"/>
      <c r="L147" s="42"/>
      <c r="M147" s="198"/>
      <c r="N147" s="199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232</v>
      </c>
      <c r="AU147" s="20" t="s">
        <v>82</v>
      </c>
    </row>
    <row r="148" spans="1:65" s="13" customFormat="1">
      <c r="B148" s="202"/>
      <c r="C148" s="203"/>
      <c r="D148" s="195" t="s">
        <v>234</v>
      </c>
      <c r="E148" s="204" t="s">
        <v>19</v>
      </c>
      <c r="F148" s="205" t="s">
        <v>3005</v>
      </c>
      <c r="G148" s="203"/>
      <c r="H148" s="206">
        <v>149.08500000000001</v>
      </c>
      <c r="I148" s="207"/>
      <c r="J148" s="203"/>
      <c r="K148" s="203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234</v>
      </c>
      <c r="AU148" s="212" t="s">
        <v>82</v>
      </c>
      <c r="AV148" s="13" t="s">
        <v>82</v>
      </c>
      <c r="AW148" s="13" t="s">
        <v>33</v>
      </c>
      <c r="AX148" s="13" t="s">
        <v>80</v>
      </c>
      <c r="AY148" s="212" t="s">
        <v>221</v>
      </c>
    </row>
    <row r="149" spans="1:65" s="2" customFormat="1" ht="37.9" customHeight="1">
      <c r="A149" s="37"/>
      <c r="B149" s="38"/>
      <c r="C149" s="182" t="s">
        <v>302</v>
      </c>
      <c r="D149" s="182" t="s">
        <v>223</v>
      </c>
      <c r="E149" s="183" t="s">
        <v>251</v>
      </c>
      <c r="F149" s="184" t="s">
        <v>252</v>
      </c>
      <c r="G149" s="185" t="s">
        <v>238</v>
      </c>
      <c r="H149" s="186">
        <v>177.24</v>
      </c>
      <c r="I149" s="187"/>
      <c r="J149" s="188">
        <f>ROUND(I149*H149,2)</f>
        <v>0</v>
      </c>
      <c r="K149" s="184" t="s">
        <v>227</v>
      </c>
      <c r="L149" s="42"/>
      <c r="M149" s="189" t="s">
        <v>19</v>
      </c>
      <c r="N149" s="190" t="s">
        <v>43</v>
      </c>
      <c r="O149" s="6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3" t="s">
        <v>228</v>
      </c>
      <c r="AT149" s="193" t="s">
        <v>223</v>
      </c>
      <c r="AU149" s="193" t="s">
        <v>82</v>
      </c>
      <c r="AY149" s="20" t="s">
        <v>221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20" t="s">
        <v>80</v>
      </c>
      <c r="BK149" s="194">
        <f>ROUND(I149*H149,2)</f>
        <v>0</v>
      </c>
      <c r="BL149" s="20" t="s">
        <v>228</v>
      </c>
      <c r="BM149" s="193" t="s">
        <v>3006</v>
      </c>
    </row>
    <row r="150" spans="1:65" s="2" customFormat="1" ht="39">
      <c r="A150" s="37"/>
      <c r="B150" s="38"/>
      <c r="C150" s="39"/>
      <c r="D150" s="195" t="s">
        <v>230</v>
      </c>
      <c r="E150" s="39"/>
      <c r="F150" s="196" t="s">
        <v>254</v>
      </c>
      <c r="G150" s="39"/>
      <c r="H150" s="39"/>
      <c r="I150" s="197"/>
      <c r="J150" s="39"/>
      <c r="K150" s="39"/>
      <c r="L150" s="42"/>
      <c r="M150" s="198"/>
      <c r="N150" s="199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230</v>
      </c>
      <c r="AU150" s="20" t="s">
        <v>82</v>
      </c>
    </row>
    <row r="151" spans="1:65" s="2" customFormat="1">
      <c r="A151" s="37"/>
      <c r="B151" s="38"/>
      <c r="C151" s="39"/>
      <c r="D151" s="200" t="s">
        <v>232</v>
      </c>
      <c r="E151" s="39"/>
      <c r="F151" s="201" t="s">
        <v>255</v>
      </c>
      <c r="G151" s="39"/>
      <c r="H151" s="39"/>
      <c r="I151" s="197"/>
      <c r="J151" s="39"/>
      <c r="K151" s="39"/>
      <c r="L151" s="42"/>
      <c r="M151" s="198"/>
      <c r="N151" s="199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232</v>
      </c>
      <c r="AU151" s="20" t="s">
        <v>82</v>
      </c>
    </row>
    <row r="152" spans="1:65" s="14" customFormat="1">
      <c r="B152" s="213"/>
      <c r="C152" s="214"/>
      <c r="D152" s="195" t="s">
        <v>234</v>
      </c>
      <c r="E152" s="215" t="s">
        <v>19</v>
      </c>
      <c r="F152" s="216" t="s">
        <v>3007</v>
      </c>
      <c r="G152" s="214"/>
      <c r="H152" s="215" t="s">
        <v>19</v>
      </c>
      <c r="I152" s="217"/>
      <c r="J152" s="214"/>
      <c r="K152" s="214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234</v>
      </c>
      <c r="AU152" s="222" t="s">
        <v>82</v>
      </c>
      <c r="AV152" s="14" t="s">
        <v>80</v>
      </c>
      <c r="AW152" s="14" t="s">
        <v>33</v>
      </c>
      <c r="AX152" s="14" t="s">
        <v>72</v>
      </c>
      <c r="AY152" s="222" t="s">
        <v>221</v>
      </c>
    </row>
    <row r="153" spans="1:65" s="13" customFormat="1">
      <c r="B153" s="202"/>
      <c r="C153" s="203"/>
      <c r="D153" s="195" t="s">
        <v>234</v>
      </c>
      <c r="E153" s="204" t="s">
        <v>19</v>
      </c>
      <c r="F153" s="205" t="s">
        <v>158</v>
      </c>
      <c r="G153" s="203"/>
      <c r="H153" s="206">
        <v>120</v>
      </c>
      <c r="I153" s="207"/>
      <c r="J153" s="203"/>
      <c r="K153" s="203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234</v>
      </c>
      <c r="AU153" s="212" t="s">
        <v>82</v>
      </c>
      <c r="AV153" s="13" t="s">
        <v>82</v>
      </c>
      <c r="AW153" s="13" t="s">
        <v>33</v>
      </c>
      <c r="AX153" s="13" t="s">
        <v>72</v>
      </c>
      <c r="AY153" s="212" t="s">
        <v>221</v>
      </c>
    </row>
    <row r="154" spans="1:65" s="14" customFormat="1">
      <c r="B154" s="213"/>
      <c r="C154" s="214"/>
      <c r="D154" s="195" t="s">
        <v>234</v>
      </c>
      <c r="E154" s="215" t="s">
        <v>19</v>
      </c>
      <c r="F154" s="216" t="s">
        <v>3008</v>
      </c>
      <c r="G154" s="214"/>
      <c r="H154" s="215" t="s">
        <v>19</v>
      </c>
      <c r="I154" s="217"/>
      <c r="J154" s="214"/>
      <c r="K154" s="214"/>
      <c r="L154" s="218"/>
      <c r="M154" s="219"/>
      <c r="N154" s="220"/>
      <c r="O154" s="220"/>
      <c r="P154" s="220"/>
      <c r="Q154" s="220"/>
      <c r="R154" s="220"/>
      <c r="S154" s="220"/>
      <c r="T154" s="221"/>
      <c r="AT154" s="222" t="s">
        <v>234</v>
      </c>
      <c r="AU154" s="222" t="s">
        <v>82</v>
      </c>
      <c r="AV154" s="14" t="s">
        <v>80</v>
      </c>
      <c r="AW154" s="14" t="s">
        <v>33</v>
      </c>
      <c r="AX154" s="14" t="s">
        <v>72</v>
      </c>
      <c r="AY154" s="222" t="s">
        <v>221</v>
      </c>
    </row>
    <row r="155" spans="1:65" s="13" customFormat="1">
      <c r="B155" s="202"/>
      <c r="C155" s="203"/>
      <c r="D155" s="195" t="s">
        <v>234</v>
      </c>
      <c r="E155" s="204" t="s">
        <v>19</v>
      </c>
      <c r="F155" s="205" t="s">
        <v>2948</v>
      </c>
      <c r="G155" s="203"/>
      <c r="H155" s="206">
        <v>54.6</v>
      </c>
      <c r="I155" s="207"/>
      <c r="J155" s="203"/>
      <c r="K155" s="203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234</v>
      </c>
      <c r="AU155" s="212" t="s">
        <v>82</v>
      </c>
      <c r="AV155" s="13" t="s">
        <v>82</v>
      </c>
      <c r="AW155" s="13" t="s">
        <v>33</v>
      </c>
      <c r="AX155" s="13" t="s">
        <v>72</v>
      </c>
      <c r="AY155" s="212" t="s">
        <v>221</v>
      </c>
    </row>
    <row r="156" spans="1:65" s="14" customFormat="1">
      <c r="B156" s="213"/>
      <c r="C156" s="214"/>
      <c r="D156" s="195" t="s">
        <v>234</v>
      </c>
      <c r="E156" s="215" t="s">
        <v>19</v>
      </c>
      <c r="F156" s="216" t="s">
        <v>3009</v>
      </c>
      <c r="G156" s="214"/>
      <c r="H156" s="215" t="s">
        <v>19</v>
      </c>
      <c r="I156" s="217"/>
      <c r="J156" s="214"/>
      <c r="K156" s="214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234</v>
      </c>
      <c r="AU156" s="222" t="s">
        <v>82</v>
      </c>
      <c r="AV156" s="14" t="s">
        <v>80</v>
      </c>
      <c r="AW156" s="14" t="s">
        <v>33</v>
      </c>
      <c r="AX156" s="14" t="s">
        <v>72</v>
      </c>
      <c r="AY156" s="222" t="s">
        <v>221</v>
      </c>
    </row>
    <row r="157" spans="1:65" s="13" customFormat="1">
      <c r="B157" s="202"/>
      <c r="C157" s="203"/>
      <c r="D157" s="195" t="s">
        <v>234</v>
      </c>
      <c r="E157" s="204" t="s">
        <v>19</v>
      </c>
      <c r="F157" s="205" t="s">
        <v>160</v>
      </c>
      <c r="G157" s="203"/>
      <c r="H157" s="206">
        <v>2.64</v>
      </c>
      <c r="I157" s="207"/>
      <c r="J157" s="203"/>
      <c r="K157" s="203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234</v>
      </c>
      <c r="AU157" s="212" t="s">
        <v>82</v>
      </c>
      <c r="AV157" s="13" t="s">
        <v>82</v>
      </c>
      <c r="AW157" s="13" t="s">
        <v>33</v>
      </c>
      <c r="AX157" s="13" t="s">
        <v>72</v>
      </c>
      <c r="AY157" s="212" t="s">
        <v>221</v>
      </c>
    </row>
    <row r="158" spans="1:65" s="15" customFormat="1">
      <c r="B158" s="223"/>
      <c r="C158" s="224"/>
      <c r="D158" s="195" t="s">
        <v>234</v>
      </c>
      <c r="E158" s="225" t="s">
        <v>162</v>
      </c>
      <c r="F158" s="226" t="s">
        <v>243</v>
      </c>
      <c r="G158" s="224"/>
      <c r="H158" s="227">
        <v>177.24</v>
      </c>
      <c r="I158" s="228"/>
      <c r="J158" s="224"/>
      <c r="K158" s="224"/>
      <c r="L158" s="229"/>
      <c r="M158" s="230"/>
      <c r="N158" s="231"/>
      <c r="O158" s="231"/>
      <c r="P158" s="231"/>
      <c r="Q158" s="231"/>
      <c r="R158" s="231"/>
      <c r="S158" s="231"/>
      <c r="T158" s="232"/>
      <c r="AT158" s="233" t="s">
        <v>234</v>
      </c>
      <c r="AU158" s="233" t="s">
        <v>82</v>
      </c>
      <c r="AV158" s="15" t="s">
        <v>228</v>
      </c>
      <c r="AW158" s="15" t="s">
        <v>33</v>
      </c>
      <c r="AX158" s="15" t="s">
        <v>80</v>
      </c>
      <c r="AY158" s="233" t="s">
        <v>221</v>
      </c>
    </row>
    <row r="159" spans="1:65" s="2" customFormat="1" ht="37.9" customHeight="1">
      <c r="A159" s="37"/>
      <c r="B159" s="38"/>
      <c r="C159" s="182" t="s">
        <v>8</v>
      </c>
      <c r="D159" s="182" t="s">
        <v>223</v>
      </c>
      <c r="E159" s="183" t="s">
        <v>258</v>
      </c>
      <c r="F159" s="184" t="s">
        <v>259</v>
      </c>
      <c r="G159" s="185" t="s">
        <v>238</v>
      </c>
      <c r="H159" s="186">
        <v>1772.4</v>
      </c>
      <c r="I159" s="187"/>
      <c r="J159" s="188">
        <f>ROUND(I159*H159,2)</f>
        <v>0</v>
      </c>
      <c r="K159" s="184" t="s">
        <v>227</v>
      </c>
      <c r="L159" s="42"/>
      <c r="M159" s="189" t="s">
        <v>19</v>
      </c>
      <c r="N159" s="190" t="s">
        <v>43</v>
      </c>
      <c r="O159" s="67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3" t="s">
        <v>228</v>
      </c>
      <c r="AT159" s="193" t="s">
        <v>223</v>
      </c>
      <c r="AU159" s="193" t="s">
        <v>82</v>
      </c>
      <c r="AY159" s="20" t="s">
        <v>221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20" t="s">
        <v>80</v>
      </c>
      <c r="BK159" s="194">
        <f>ROUND(I159*H159,2)</f>
        <v>0</v>
      </c>
      <c r="BL159" s="20" t="s">
        <v>228</v>
      </c>
      <c r="BM159" s="193" t="s">
        <v>3010</v>
      </c>
    </row>
    <row r="160" spans="1:65" s="2" customFormat="1" ht="48.75">
      <c r="A160" s="37"/>
      <c r="B160" s="38"/>
      <c r="C160" s="39"/>
      <c r="D160" s="195" t="s">
        <v>230</v>
      </c>
      <c r="E160" s="39"/>
      <c r="F160" s="196" t="s">
        <v>261</v>
      </c>
      <c r="G160" s="39"/>
      <c r="H160" s="39"/>
      <c r="I160" s="197"/>
      <c r="J160" s="39"/>
      <c r="K160" s="39"/>
      <c r="L160" s="42"/>
      <c r="M160" s="198"/>
      <c r="N160" s="199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230</v>
      </c>
      <c r="AU160" s="20" t="s">
        <v>82</v>
      </c>
    </row>
    <row r="161" spans="1:65" s="2" customFormat="1">
      <c r="A161" s="37"/>
      <c r="B161" s="38"/>
      <c r="C161" s="39"/>
      <c r="D161" s="200" t="s">
        <v>232</v>
      </c>
      <c r="E161" s="39"/>
      <c r="F161" s="201" t="s">
        <v>262</v>
      </c>
      <c r="G161" s="39"/>
      <c r="H161" s="39"/>
      <c r="I161" s="197"/>
      <c r="J161" s="39"/>
      <c r="K161" s="39"/>
      <c r="L161" s="42"/>
      <c r="M161" s="198"/>
      <c r="N161" s="199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232</v>
      </c>
      <c r="AU161" s="20" t="s">
        <v>82</v>
      </c>
    </row>
    <row r="162" spans="1:65" s="13" customFormat="1">
      <c r="B162" s="202"/>
      <c r="C162" s="203"/>
      <c r="D162" s="195" t="s">
        <v>234</v>
      </c>
      <c r="E162" s="204" t="s">
        <v>19</v>
      </c>
      <c r="F162" s="205" t="s">
        <v>162</v>
      </c>
      <c r="G162" s="203"/>
      <c r="H162" s="206">
        <v>177.24</v>
      </c>
      <c r="I162" s="207"/>
      <c r="J162" s="203"/>
      <c r="K162" s="203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234</v>
      </c>
      <c r="AU162" s="212" t="s">
        <v>82</v>
      </c>
      <c r="AV162" s="13" t="s">
        <v>82</v>
      </c>
      <c r="AW162" s="13" t="s">
        <v>33</v>
      </c>
      <c r="AX162" s="13" t="s">
        <v>80</v>
      </c>
      <c r="AY162" s="212" t="s">
        <v>221</v>
      </c>
    </row>
    <row r="163" spans="1:65" s="13" customFormat="1">
      <c r="B163" s="202"/>
      <c r="C163" s="203"/>
      <c r="D163" s="195" t="s">
        <v>234</v>
      </c>
      <c r="E163" s="203"/>
      <c r="F163" s="205" t="s">
        <v>3011</v>
      </c>
      <c r="G163" s="203"/>
      <c r="H163" s="206">
        <v>1772.4</v>
      </c>
      <c r="I163" s="207"/>
      <c r="J163" s="203"/>
      <c r="K163" s="203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234</v>
      </c>
      <c r="AU163" s="212" t="s">
        <v>82</v>
      </c>
      <c r="AV163" s="13" t="s">
        <v>82</v>
      </c>
      <c r="AW163" s="13" t="s">
        <v>4</v>
      </c>
      <c r="AX163" s="13" t="s">
        <v>80</v>
      </c>
      <c r="AY163" s="212" t="s">
        <v>221</v>
      </c>
    </row>
    <row r="164" spans="1:65" s="2" customFormat="1" ht="24.2" customHeight="1">
      <c r="A164" s="37"/>
      <c r="B164" s="38"/>
      <c r="C164" s="182" t="s">
        <v>316</v>
      </c>
      <c r="D164" s="182" t="s">
        <v>223</v>
      </c>
      <c r="E164" s="183" t="s">
        <v>3012</v>
      </c>
      <c r="F164" s="184" t="s">
        <v>3013</v>
      </c>
      <c r="G164" s="185" t="s">
        <v>238</v>
      </c>
      <c r="H164" s="186">
        <v>149.08500000000001</v>
      </c>
      <c r="I164" s="187"/>
      <c r="J164" s="188">
        <f>ROUND(I164*H164,2)</f>
        <v>0</v>
      </c>
      <c r="K164" s="184" t="s">
        <v>227</v>
      </c>
      <c r="L164" s="42"/>
      <c r="M164" s="189" t="s">
        <v>19</v>
      </c>
      <c r="N164" s="190" t="s">
        <v>43</v>
      </c>
      <c r="O164" s="6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3" t="s">
        <v>228</v>
      </c>
      <c r="AT164" s="193" t="s">
        <v>223</v>
      </c>
      <c r="AU164" s="193" t="s">
        <v>82</v>
      </c>
      <c r="AY164" s="20" t="s">
        <v>221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20" t="s">
        <v>80</v>
      </c>
      <c r="BK164" s="194">
        <f>ROUND(I164*H164,2)</f>
        <v>0</v>
      </c>
      <c r="BL164" s="20" t="s">
        <v>228</v>
      </c>
      <c r="BM164" s="193" t="s">
        <v>3014</v>
      </c>
    </row>
    <row r="165" spans="1:65" s="2" customFormat="1" ht="19.5">
      <c r="A165" s="37"/>
      <c r="B165" s="38"/>
      <c r="C165" s="39"/>
      <c r="D165" s="195" t="s">
        <v>230</v>
      </c>
      <c r="E165" s="39"/>
      <c r="F165" s="196" t="s">
        <v>3015</v>
      </c>
      <c r="G165" s="39"/>
      <c r="H165" s="39"/>
      <c r="I165" s="197"/>
      <c r="J165" s="39"/>
      <c r="K165" s="39"/>
      <c r="L165" s="42"/>
      <c r="M165" s="198"/>
      <c r="N165" s="199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230</v>
      </c>
      <c r="AU165" s="20" t="s">
        <v>82</v>
      </c>
    </row>
    <row r="166" spans="1:65" s="2" customFormat="1">
      <c r="A166" s="37"/>
      <c r="B166" s="38"/>
      <c r="C166" s="39"/>
      <c r="D166" s="200" t="s">
        <v>232</v>
      </c>
      <c r="E166" s="39"/>
      <c r="F166" s="201" t="s">
        <v>3016</v>
      </c>
      <c r="G166" s="39"/>
      <c r="H166" s="39"/>
      <c r="I166" s="197"/>
      <c r="J166" s="39"/>
      <c r="K166" s="39"/>
      <c r="L166" s="42"/>
      <c r="M166" s="198"/>
      <c r="N166" s="199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232</v>
      </c>
      <c r="AU166" s="20" t="s">
        <v>82</v>
      </c>
    </row>
    <row r="167" spans="1:65" s="13" customFormat="1">
      <c r="B167" s="202"/>
      <c r="C167" s="203"/>
      <c r="D167" s="195" t="s">
        <v>234</v>
      </c>
      <c r="E167" s="204" t="s">
        <v>19</v>
      </c>
      <c r="F167" s="205" t="s">
        <v>3005</v>
      </c>
      <c r="G167" s="203"/>
      <c r="H167" s="206">
        <v>149.08500000000001</v>
      </c>
      <c r="I167" s="207"/>
      <c r="J167" s="203"/>
      <c r="K167" s="203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234</v>
      </c>
      <c r="AU167" s="212" t="s">
        <v>82</v>
      </c>
      <c r="AV167" s="13" t="s">
        <v>82</v>
      </c>
      <c r="AW167" s="13" t="s">
        <v>33</v>
      </c>
      <c r="AX167" s="13" t="s">
        <v>80</v>
      </c>
      <c r="AY167" s="212" t="s">
        <v>221</v>
      </c>
    </row>
    <row r="168" spans="1:65" s="2" customFormat="1" ht="33" customHeight="1">
      <c r="A168" s="37"/>
      <c r="B168" s="38"/>
      <c r="C168" s="182" t="s">
        <v>323</v>
      </c>
      <c r="D168" s="182" t="s">
        <v>223</v>
      </c>
      <c r="E168" s="183" t="s">
        <v>265</v>
      </c>
      <c r="F168" s="184" t="s">
        <v>266</v>
      </c>
      <c r="G168" s="185" t="s">
        <v>267</v>
      </c>
      <c r="H168" s="186">
        <v>310.17</v>
      </c>
      <c r="I168" s="187"/>
      <c r="J168" s="188">
        <f>ROUND(I168*H168,2)</f>
        <v>0</v>
      </c>
      <c r="K168" s="184" t="s">
        <v>227</v>
      </c>
      <c r="L168" s="42"/>
      <c r="M168" s="189" t="s">
        <v>19</v>
      </c>
      <c r="N168" s="190" t="s">
        <v>43</v>
      </c>
      <c r="O168" s="6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3" t="s">
        <v>228</v>
      </c>
      <c r="AT168" s="193" t="s">
        <v>223</v>
      </c>
      <c r="AU168" s="193" t="s">
        <v>82</v>
      </c>
      <c r="AY168" s="20" t="s">
        <v>221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20" t="s">
        <v>80</v>
      </c>
      <c r="BK168" s="194">
        <f>ROUND(I168*H168,2)</f>
        <v>0</v>
      </c>
      <c r="BL168" s="20" t="s">
        <v>228</v>
      </c>
      <c r="BM168" s="193" t="s">
        <v>3017</v>
      </c>
    </row>
    <row r="169" spans="1:65" s="2" customFormat="1" ht="29.25">
      <c r="A169" s="37"/>
      <c r="B169" s="38"/>
      <c r="C169" s="39"/>
      <c r="D169" s="195" t="s">
        <v>230</v>
      </c>
      <c r="E169" s="39"/>
      <c r="F169" s="196" t="s">
        <v>269</v>
      </c>
      <c r="G169" s="39"/>
      <c r="H169" s="39"/>
      <c r="I169" s="197"/>
      <c r="J169" s="39"/>
      <c r="K169" s="39"/>
      <c r="L169" s="42"/>
      <c r="M169" s="198"/>
      <c r="N169" s="199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230</v>
      </c>
      <c r="AU169" s="20" t="s">
        <v>82</v>
      </c>
    </row>
    <row r="170" spans="1:65" s="2" customFormat="1">
      <c r="A170" s="37"/>
      <c r="B170" s="38"/>
      <c r="C170" s="39"/>
      <c r="D170" s="200" t="s">
        <v>232</v>
      </c>
      <c r="E170" s="39"/>
      <c r="F170" s="201" t="s">
        <v>270</v>
      </c>
      <c r="G170" s="39"/>
      <c r="H170" s="39"/>
      <c r="I170" s="197"/>
      <c r="J170" s="39"/>
      <c r="K170" s="39"/>
      <c r="L170" s="42"/>
      <c r="M170" s="198"/>
      <c r="N170" s="199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232</v>
      </c>
      <c r="AU170" s="20" t="s">
        <v>82</v>
      </c>
    </row>
    <row r="171" spans="1:65" s="13" customFormat="1">
      <c r="B171" s="202"/>
      <c r="C171" s="203"/>
      <c r="D171" s="195" t="s">
        <v>234</v>
      </c>
      <c r="E171" s="204" t="s">
        <v>19</v>
      </c>
      <c r="F171" s="205" t="s">
        <v>3018</v>
      </c>
      <c r="G171" s="203"/>
      <c r="H171" s="206">
        <v>310.17</v>
      </c>
      <c r="I171" s="207"/>
      <c r="J171" s="203"/>
      <c r="K171" s="203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234</v>
      </c>
      <c r="AU171" s="212" t="s">
        <v>82</v>
      </c>
      <c r="AV171" s="13" t="s">
        <v>82</v>
      </c>
      <c r="AW171" s="13" t="s">
        <v>33</v>
      </c>
      <c r="AX171" s="13" t="s">
        <v>80</v>
      </c>
      <c r="AY171" s="212" t="s">
        <v>221</v>
      </c>
    </row>
    <row r="172" spans="1:65" s="2" customFormat="1" ht="16.5" customHeight="1">
      <c r="A172" s="37"/>
      <c r="B172" s="38"/>
      <c r="C172" s="182" t="s">
        <v>333</v>
      </c>
      <c r="D172" s="182" t="s">
        <v>223</v>
      </c>
      <c r="E172" s="183" t="s">
        <v>273</v>
      </c>
      <c r="F172" s="184" t="s">
        <v>274</v>
      </c>
      <c r="G172" s="185" t="s">
        <v>238</v>
      </c>
      <c r="H172" s="186">
        <v>78.209999999999994</v>
      </c>
      <c r="I172" s="187"/>
      <c r="J172" s="188">
        <f>ROUND(I172*H172,2)</f>
        <v>0</v>
      </c>
      <c r="K172" s="184" t="s">
        <v>227</v>
      </c>
      <c r="L172" s="42"/>
      <c r="M172" s="189" t="s">
        <v>19</v>
      </c>
      <c r="N172" s="190" t="s">
        <v>43</v>
      </c>
      <c r="O172" s="6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3" t="s">
        <v>228</v>
      </c>
      <c r="AT172" s="193" t="s">
        <v>223</v>
      </c>
      <c r="AU172" s="193" t="s">
        <v>82</v>
      </c>
      <c r="AY172" s="20" t="s">
        <v>221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20" t="s">
        <v>80</v>
      </c>
      <c r="BK172" s="194">
        <f>ROUND(I172*H172,2)</f>
        <v>0</v>
      </c>
      <c r="BL172" s="20" t="s">
        <v>228</v>
      </c>
      <c r="BM172" s="193" t="s">
        <v>3019</v>
      </c>
    </row>
    <row r="173" spans="1:65" s="2" customFormat="1" ht="19.5">
      <c r="A173" s="37"/>
      <c r="B173" s="38"/>
      <c r="C173" s="39"/>
      <c r="D173" s="195" t="s">
        <v>230</v>
      </c>
      <c r="E173" s="39"/>
      <c r="F173" s="196" t="s">
        <v>276</v>
      </c>
      <c r="G173" s="39"/>
      <c r="H173" s="39"/>
      <c r="I173" s="197"/>
      <c r="J173" s="39"/>
      <c r="K173" s="39"/>
      <c r="L173" s="42"/>
      <c r="M173" s="198"/>
      <c r="N173" s="199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230</v>
      </c>
      <c r="AU173" s="20" t="s">
        <v>82</v>
      </c>
    </row>
    <row r="174" spans="1:65" s="2" customFormat="1">
      <c r="A174" s="37"/>
      <c r="B174" s="38"/>
      <c r="C174" s="39"/>
      <c r="D174" s="200" t="s">
        <v>232</v>
      </c>
      <c r="E174" s="39"/>
      <c r="F174" s="201" t="s">
        <v>277</v>
      </c>
      <c r="G174" s="39"/>
      <c r="H174" s="39"/>
      <c r="I174" s="197"/>
      <c r="J174" s="39"/>
      <c r="K174" s="39"/>
      <c r="L174" s="42"/>
      <c r="M174" s="198"/>
      <c r="N174" s="199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232</v>
      </c>
      <c r="AU174" s="20" t="s">
        <v>82</v>
      </c>
    </row>
    <row r="175" spans="1:65" s="13" customFormat="1">
      <c r="B175" s="202"/>
      <c r="C175" s="203"/>
      <c r="D175" s="195" t="s">
        <v>234</v>
      </c>
      <c r="E175" s="204" t="s">
        <v>19</v>
      </c>
      <c r="F175" s="205" t="s">
        <v>3020</v>
      </c>
      <c r="G175" s="203"/>
      <c r="H175" s="206">
        <v>78.209999999999994</v>
      </c>
      <c r="I175" s="207"/>
      <c r="J175" s="203"/>
      <c r="K175" s="203"/>
      <c r="L175" s="208"/>
      <c r="M175" s="209"/>
      <c r="N175" s="210"/>
      <c r="O175" s="210"/>
      <c r="P175" s="210"/>
      <c r="Q175" s="210"/>
      <c r="R175" s="210"/>
      <c r="S175" s="210"/>
      <c r="T175" s="211"/>
      <c r="AT175" s="212" t="s">
        <v>234</v>
      </c>
      <c r="AU175" s="212" t="s">
        <v>82</v>
      </c>
      <c r="AV175" s="13" t="s">
        <v>82</v>
      </c>
      <c r="AW175" s="13" t="s">
        <v>33</v>
      </c>
      <c r="AX175" s="13" t="s">
        <v>80</v>
      </c>
      <c r="AY175" s="212" t="s">
        <v>221</v>
      </c>
    </row>
    <row r="176" spans="1:65" s="2" customFormat="1" ht="24.2" customHeight="1">
      <c r="A176" s="37"/>
      <c r="B176" s="38"/>
      <c r="C176" s="182" t="s">
        <v>341</v>
      </c>
      <c r="D176" s="182" t="s">
        <v>223</v>
      </c>
      <c r="E176" s="183" t="s">
        <v>3021</v>
      </c>
      <c r="F176" s="184" t="s">
        <v>3022</v>
      </c>
      <c r="G176" s="185" t="s">
        <v>226</v>
      </c>
      <c r="H176" s="186">
        <v>105</v>
      </c>
      <c r="I176" s="187"/>
      <c r="J176" s="188">
        <f>ROUND(I176*H176,2)</f>
        <v>0</v>
      </c>
      <c r="K176" s="184" t="s">
        <v>227</v>
      </c>
      <c r="L176" s="42"/>
      <c r="M176" s="189" t="s">
        <v>19</v>
      </c>
      <c r="N176" s="190" t="s">
        <v>43</v>
      </c>
      <c r="O176" s="6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3" t="s">
        <v>228</v>
      </c>
      <c r="AT176" s="193" t="s">
        <v>223</v>
      </c>
      <c r="AU176" s="193" t="s">
        <v>82</v>
      </c>
      <c r="AY176" s="20" t="s">
        <v>221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20" t="s">
        <v>80</v>
      </c>
      <c r="BK176" s="194">
        <f>ROUND(I176*H176,2)</f>
        <v>0</v>
      </c>
      <c r="BL176" s="20" t="s">
        <v>228</v>
      </c>
      <c r="BM176" s="193" t="s">
        <v>3023</v>
      </c>
    </row>
    <row r="177" spans="1:65" s="2" customFormat="1" ht="19.5">
      <c r="A177" s="37"/>
      <c r="B177" s="38"/>
      <c r="C177" s="39"/>
      <c r="D177" s="195" t="s">
        <v>230</v>
      </c>
      <c r="E177" s="39"/>
      <c r="F177" s="196" t="s">
        <v>3024</v>
      </c>
      <c r="G177" s="39"/>
      <c r="H177" s="39"/>
      <c r="I177" s="197"/>
      <c r="J177" s="39"/>
      <c r="K177" s="39"/>
      <c r="L177" s="42"/>
      <c r="M177" s="198"/>
      <c r="N177" s="199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230</v>
      </c>
      <c r="AU177" s="20" t="s">
        <v>82</v>
      </c>
    </row>
    <row r="178" spans="1:65" s="2" customFormat="1">
      <c r="A178" s="37"/>
      <c r="B178" s="38"/>
      <c r="C178" s="39"/>
      <c r="D178" s="200" t="s">
        <v>232</v>
      </c>
      <c r="E178" s="39"/>
      <c r="F178" s="201" t="s">
        <v>3025</v>
      </c>
      <c r="G178" s="39"/>
      <c r="H178" s="39"/>
      <c r="I178" s="197"/>
      <c r="J178" s="39"/>
      <c r="K178" s="39"/>
      <c r="L178" s="42"/>
      <c r="M178" s="198"/>
      <c r="N178" s="199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232</v>
      </c>
      <c r="AU178" s="20" t="s">
        <v>82</v>
      </c>
    </row>
    <row r="179" spans="1:65" s="13" customFormat="1">
      <c r="B179" s="202"/>
      <c r="C179" s="203"/>
      <c r="D179" s="195" t="s">
        <v>234</v>
      </c>
      <c r="E179" s="204" t="s">
        <v>19</v>
      </c>
      <c r="F179" s="205" t="s">
        <v>3026</v>
      </c>
      <c r="G179" s="203"/>
      <c r="H179" s="206">
        <v>105</v>
      </c>
      <c r="I179" s="207"/>
      <c r="J179" s="203"/>
      <c r="K179" s="203"/>
      <c r="L179" s="208"/>
      <c r="M179" s="209"/>
      <c r="N179" s="210"/>
      <c r="O179" s="210"/>
      <c r="P179" s="210"/>
      <c r="Q179" s="210"/>
      <c r="R179" s="210"/>
      <c r="S179" s="210"/>
      <c r="T179" s="211"/>
      <c r="AT179" s="212" t="s">
        <v>234</v>
      </c>
      <c r="AU179" s="212" t="s">
        <v>82</v>
      </c>
      <c r="AV179" s="13" t="s">
        <v>82</v>
      </c>
      <c r="AW179" s="13" t="s">
        <v>33</v>
      </c>
      <c r="AX179" s="13" t="s">
        <v>72</v>
      </c>
      <c r="AY179" s="212" t="s">
        <v>221</v>
      </c>
    </row>
    <row r="180" spans="1:65" s="15" customFormat="1">
      <c r="B180" s="223"/>
      <c r="C180" s="224"/>
      <c r="D180" s="195" t="s">
        <v>234</v>
      </c>
      <c r="E180" s="225" t="s">
        <v>19</v>
      </c>
      <c r="F180" s="226" t="s">
        <v>243</v>
      </c>
      <c r="G180" s="224"/>
      <c r="H180" s="227">
        <v>105</v>
      </c>
      <c r="I180" s="228"/>
      <c r="J180" s="224"/>
      <c r="K180" s="224"/>
      <c r="L180" s="229"/>
      <c r="M180" s="230"/>
      <c r="N180" s="231"/>
      <c r="O180" s="231"/>
      <c r="P180" s="231"/>
      <c r="Q180" s="231"/>
      <c r="R180" s="231"/>
      <c r="S180" s="231"/>
      <c r="T180" s="232"/>
      <c r="AT180" s="233" t="s">
        <v>234</v>
      </c>
      <c r="AU180" s="233" t="s">
        <v>82</v>
      </c>
      <c r="AV180" s="15" t="s">
        <v>228</v>
      </c>
      <c r="AW180" s="15" t="s">
        <v>33</v>
      </c>
      <c r="AX180" s="15" t="s">
        <v>80</v>
      </c>
      <c r="AY180" s="233" t="s">
        <v>221</v>
      </c>
    </row>
    <row r="181" spans="1:65" s="2" customFormat="1" ht="16.5" customHeight="1">
      <c r="A181" s="37"/>
      <c r="B181" s="38"/>
      <c r="C181" s="234" t="s">
        <v>348</v>
      </c>
      <c r="D181" s="234" t="s">
        <v>295</v>
      </c>
      <c r="E181" s="235" t="s">
        <v>3027</v>
      </c>
      <c r="F181" s="236" t="s">
        <v>3028</v>
      </c>
      <c r="G181" s="237" t="s">
        <v>831</v>
      </c>
      <c r="H181" s="238">
        <v>2.34</v>
      </c>
      <c r="I181" s="239"/>
      <c r="J181" s="240">
        <f>ROUND(I181*H181,2)</f>
        <v>0</v>
      </c>
      <c r="K181" s="236" t="s">
        <v>227</v>
      </c>
      <c r="L181" s="241"/>
      <c r="M181" s="242" t="s">
        <v>19</v>
      </c>
      <c r="N181" s="243" t="s">
        <v>43</v>
      </c>
      <c r="O181" s="67"/>
      <c r="P181" s="191">
        <f>O181*H181</f>
        <v>0</v>
      </c>
      <c r="Q181" s="191">
        <v>1E-3</v>
      </c>
      <c r="R181" s="191">
        <f>Q181*H181</f>
        <v>2.3400000000000001E-3</v>
      </c>
      <c r="S181" s="191">
        <v>0</v>
      </c>
      <c r="T181" s="192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3" t="s">
        <v>279</v>
      </c>
      <c r="AT181" s="193" t="s">
        <v>295</v>
      </c>
      <c r="AU181" s="193" t="s">
        <v>82</v>
      </c>
      <c r="AY181" s="20" t="s">
        <v>221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20" t="s">
        <v>80</v>
      </c>
      <c r="BK181" s="194">
        <f>ROUND(I181*H181,2)</f>
        <v>0</v>
      </c>
      <c r="BL181" s="20" t="s">
        <v>228</v>
      </c>
      <c r="BM181" s="193" t="s">
        <v>3029</v>
      </c>
    </row>
    <row r="182" spans="1:65" s="2" customFormat="1">
      <c r="A182" s="37"/>
      <c r="B182" s="38"/>
      <c r="C182" s="39"/>
      <c r="D182" s="195" t="s">
        <v>230</v>
      </c>
      <c r="E182" s="39"/>
      <c r="F182" s="196" t="s">
        <v>3028</v>
      </c>
      <c r="G182" s="39"/>
      <c r="H182" s="39"/>
      <c r="I182" s="197"/>
      <c r="J182" s="39"/>
      <c r="K182" s="39"/>
      <c r="L182" s="42"/>
      <c r="M182" s="198"/>
      <c r="N182" s="199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230</v>
      </c>
      <c r="AU182" s="20" t="s">
        <v>82</v>
      </c>
    </row>
    <row r="183" spans="1:65" s="13" customFormat="1">
      <c r="B183" s="202"/>
      <c r="C183" s="203"/>
      <c r="D183" s="195" t="s">
        <v>234</v>
      </c>
      <c r="E183" s="203"/>
      <c r="F183" s="205" t="s">
        <v>3030</v>
      </c>
      <c r="G183" s="203"/>
      <c r="H183" s="206">
        <v>2.34</v>
      </c>
      <c r="I183" s="207"/>
      <c r="J183" s="203"/>
      <c r="K183" s="203"/>
      <c r="L183" s="208"/>
      <c r="M183" s="209"/>
      <c r="N183" s="210"/>
      <c r="O183" s="210"/>
      <c r="P183" s="210"/>
      <c r="Q183" s="210"/>
      <c r="R183" s="210"/>
      <c r="S183" s="210"/>
      <c r="T183" s="211"/>
      <c r="AT183" s="212" t="s">
        <v>234</v>
      </c>
      <c r="AU183" s="212" t="s">
        <v>82</v>
      </c>
      <c r="AV183" s="13" t="s">
        <v>82</v>
      </c>
      <c r="AW183" s="13" t="s">
        <v>4</v>
      </c>
      <c r="AX183" s="13" t="s">
        <v>80</v>
      </c>
      <c r="AY183" s="212" t="s">
        <v>221</v>
      </c>
    </row>
    <row r="184" spans="1:65" s="2" customFormat="1" ht="37.9" customHeight="1">
      <c r="A184" s="37"/>
      <c r="B184" s="38"/>
      <c r="C184" s="182" t="s">
        <v>355</v>
      </c>
      <c r="D184" s="182" t="s">
        <v>223</v>
      </c>
      <c r="E184" s="183" t="s">
        <v>3031</v>
      </c>
      <c r="F184" s="184" t="s">
        <v>3032</v>
      </c>
      <c r="G184" s="185" t="s">
        <v>226</v>
      </c>
      <c r="H184" s="186">
        <v>722</v>
      </c>
      <c r="I184" s="187"/>
      <c r="J184" s="188">
        <f>ROUND(I184*H184,2)</f>
        <v>0</v>
      </c>
      <c r="K184" s="184" t="s">
        <v>227</v>
      </c>
      <c r="L184" s="42"/>
      <c r="M184" s="189" t="s">
        <v>19</v>
      </c>
      <c r="N184" s="190" t="s">
        <v>43</v>
      </c>
      <c r="O184" s="67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3" t="s">
        <v>228</v>
      </c>
      <c r="AT184" s="193" t="s">
        <v>223</v>
      </c>
      <c r="AU184" s="193" t="s">
        <v>82</v>
      </c>
      <c r="AY184" s="20" t="s">
        <v>221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20" t="s">
        <v>80</v>
      </c>
      <c r="BK184" s="194">
        <f>ROUND(I184*H184,2)</f>
        <v>0</v>
      </c>
      <c r="BL184" s="20" t="s">
        <v>228</v>
      </c>
      <c r="BM184" s="193" t="s">
        <v>3033</v>
      </c>
    </row>
    <row r="185" spans="1:65" s="2" customFormat="1" ht="29.25">
      <c r="A185" s="37"/>
      <c r="B185" s="38"/>
      <c r="C185" s="39"/>
      <c r="D185" s="195" t="s">
        <v>230</v>
      </c>
      <c r="E185" s="39"/>
      <c r="F185" s="196" t="s">
        <v>3034</v>
      </c>
      <c r="G185" s="39"/>
      <c r="H185" s="39"/>
      <c r="I185" s="197"/>
      <c r="J185" s="39"/>
      <c r="K185" s="39"/>
      <c r="L185" s="42"/>
      <c r="M185" s="198"/>
      <c r="N185" s="199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230</v>
      </c>
      <c r="AU185" s="20" t="s">
        <v>82</v>
      </c>
    </row>
    <row r="186" spans="1:65" s="2" customFormat="1">
      <c r="A186" s="37"/>
      <c r="B186" s="38"/>
      <c r="C186" s="39"/>
      <c r="D186" s="200" t="s">
        <v>232</v>
      </c>
      <c r="E186" s="39"/>
      <c r="F186" s="201" t="s">
        <v>3035</v>
      </c>
      <c r="G186" s="39"/>
      <c r="H186" s="39"/>
      <c r="I186" s="197"/>
      <c r="J186" s="39"/>
      <c r="K186" s="39"/>
      <c r="L186" s="42"/>
      <c r="M186" s="198"/>
      <c r="N186" s="199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232</v>
      </c>
      <c r="AU186" s="20" t="s">
        <v>82</v>
      </c>
    </row>
    <row r="187" spans="1:65" s="2" customFormat="1" ht="33" customHeight="1">
      <c r="A187" s="37"/>
      <c r="B187" s="38"/>
      <c r="C187" s="182" t="s">
        <v>362</v>
      </c>
      <c r="D187" s="182" t="s">
        <v>223</v>
      </c>
      <c r="E187" s="183" t="s">
        <v>3036</v>
      </c>
      <c r="F187" s="184" t="s">
        <v>3037</v>
      </c>
      <c r="G187" s="185" t="s">
        <v>226</v>
      </c>
      <c r="H187" s="186">
        <v>722</v>
      </c>
      <c r="I187" s="187"/>
      <c r="J187" s="188">
        <f>ROUND(I187*H187,2)</f>
        <v>0</v>
      </c>
      <c r="K187" s="184" t="s">
        <v>227</v>
      </c>
      <c r="L187" s="42"/>
      <c r="M187" s="189" t="s">
        <v>19</v>
      </c>
      <c r="N187" s="190" t="s">
        <v>43</v>
      </c>
      <c r="O187" s="67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3" t="s">
        <v>228</v>
      </c>
      <c r="AT187" s="193" t="s">
        <v>223</v>
      </c>
      <c r="AU187" s="193" t="s">
        <v>82</v>
      </c>
      <c r="AY187" s="20" t="s">
        <v>221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20" t="s">
        <v>80</v>
      </c>
      <c r="BK187" s="194">
        <f>ROUND(I187*H187,2)</f>
        <v>0</v>
      </c>
      <c r="BL187" s="20" t="s">
        <v>228</v>
      </c>
      <c r="BM187" s="193" t="s">
        <v>3038</v>
      </c>
    </row>
    <row r="188" spans="1:65" s="2" customFormat="1" ht="29.25">
      <c r="A188" s="37"/>
      <c r="B188" s="38"/>
      <c r="C188" s="39"/>
      <c r="D188" s="195" t="s">
        <v>230</v>
      </c>
      <c r="E188" s="39"/>
      <c r="F188" s="196" t="s">
        <v>3039</v>
      </c>
      <c r="G188" s="39"/>
      <c r="H188" s="39"/>
      <c r="I188" s="197"/>
      <c r="J188" s="39"/>
      <c r="K188" s="39"/>
      <c r="L188" s="42"/>
      <c r="M188" s="198"/>
      <c r="N188" s="199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230</v>
      </c>
      <c r="AU188" s="20" t="s">
        <v>82</v>
      </c>
    </row>
    <row r="189" spans="1:65" s="2" customFormat="1">
      <c r="A189" s="37"/>
      <c r="B189" s="38"/>
      <c r="C189" s="39"/>
      <c r="D189" s="200" t="s">
        <v>232</v>
      </c>
      <c r="E189" s="39"/>
      <c r="F189" s="201" t="s">
        <v>3040</v>
      </c>
      <c r="G189" s="39"/>
      <c r="H189" s="39"/>
      <c r="I189" s="197"/>
      <c r="J189" s="39"/>
      <c r="K189" s="39"/>
      <c r="L189" s="42"/>
      <c r="M189" s="198"/>
      <c r="N189" s="199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232</v>
      </c>
      <c r="AU189" s="20" t="s">
        <v>82</v>
      </c>
    </row>
    <row r="190" spans="1:65" s="13" customFormat="1">
      <c r="B190" s="202"/>
      <c r="C190" s="203"/>
      <c r="D190" s="195" t="s">
        <v>234</v>
      </c>
      <c r="E190" s="204" t="s">
        <v>19</v>
      </c>
      <c r="F190" s="205" t="s">
        <v>3041</v>
      </c>
      <c r="G190" s="203"/>
      <c r="H190" s="206">
        <v>722</v>
      </c>
      <c r="I190" s="207"/>
      <c r="J190" s="203"/>
      <c r="K190" s="203"/>
      <c r="L190" s="208"/>
      <c r="M190" s="209"/>
      <c r="N190" s="210"/>
      <c r="O190" s="210"/>
      <c r="P190" s="210"/>
      <c r="Q190" s="210"/>
      <c r="R190" s="210"/>
      <c r="S190" s="210"/>
      <c r="T190" s="211"/>
      <c r="AT190" s="212" t="s">
        <v>234</v>
      </c>
      <c r="AU190" s="212" t="s">
        <v>82</v>
      </c>
      <c r="AV190" s="13" t="s">
        <v>82</v>
      </c>
      <c r="AW190" s="13" t="s">
        <v>33</v>
      </c>
      <c r="AX190" s="13" t="s">
        <v>72</v>
      </c>
      <c r="AY190" s="212" t="s">
        <v>221</v>
      </c>
    </row>
    <row r="191" spans="1:65" s="15" customFormat="1">
      <c r="B191" s="223"/>
      <c r="C191" s="224"/>
      <c r="D191" s="195" t="s">
        <v>234</v>
      </c>
      <c r="E191" s="225" t="s">
        <v>19</v>
      </c>
      <c r="F191" s="226" t="s">
        <v>243</v>
      </c>
      <c r="G191" s="224"/>
      <c r="H191" s="227">
        <v>722</v>
      </c>
      <c r="I191" s="228"/>
      <c r="J191" s="224"/>
      <c r="K191" s="224"/>
      <c r="L191" s="229"/>
      <c r="M191" s="230"/>
      <c r="N191" s="231"/>
      <c r="O191" s="231"/>
      <c r="P191" s="231"/>
      <c r="Q191" s="231"/>
      <c r="R191" s="231"/>
      <c r="S191" s="231"/>
      <c r="T191" s="232"/>
      <c r="AT191" s="233" t="s">
        <v>234</v>
      </c>
      <c r="AU191" s="233" t="s">
        <v>82</v>
      </c>
      <c r="AV191" s="15" t="s">
        <v>228</v>
      </c>
      <c r="AW191" s="15" t="s">
        <v>33</v>
      </c>
      <c r="AX191" s="15" t="s">
        <v>80</v>
      </c>
      <c r="AY191" s="233" t="s">
        <v>221</v>
      </c>
    </row>
    <row r="192" spans="1:65" s="2" customFormat="1" ht="24.2" customHeight="1">
      <c r="A192" s="37"/>
      <c r="B192" s="38"/>
      <c r="C192" s="182" t="s">
        <v>370</v>
      </c>
      <c r="D192" s="182" t="s">
        <v>223</v>
      </c>
      <c r="E192" s="183" t="s">
        <v>3042</v>
      </c>
      <c r="F192" s="184" t="s">
        <v>3043</v>
      </c>
      <c r="G192" s="185" t="s">
        <v>226</v>
      </c>
      <c r="H192" s="186">
        <v>722</v>
      </c>
      <c r="I192" s="187"/>
      <c r="J192" s="188">
        <f>ROUND(I192*H192,2)</f>
        <v>0</v>
      </c>
      <c r="K192" s="184" t="s">
        <v>227</v>
      </c>
      <c r="L192" s="42"/>
      <c r="M192" s="189" t="s">
        <v>19</v>
      </c>
      <c r="N192" s="190" t="s">
        <v>43</v>
      </c>
      <c r="O192" s="67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3" t="s">
        <v>228</v>
      </c>
      <c r="AT192" s="193" t="s">
        <v>223</v>
      </c>
      <c r="AU192" s="193" t="s">
        <v>82</v>
      </c>
      <c r="AY192" s="20" t="s">
        <v>221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20" t="s">
        <v>80</v>
      </c>
      <c r="BK192" s="194">
        <f>ROUND(I192*H192,2)</f>
        <v>0</v>
      </c>
      <c r="BL192" s="20" t="s">
        <v>228</v>
      </c>
      <c r="BM192" s="193" t="s">
        <v>3044</v>
      </c>
    </row>
    <row r="193" spans="1:65" s="2" customFormat="1" ht="19.5">
      <c r="A193" s="37"/>
      <c r="B193" s="38"/>
      <c r="C193" s="39"/>
      <c r="D193" s="195" t="s">
        <v>230</v>
      </c>
      <c r="E193" s="39"/>
      <c r="F193" s="196" t="s">
        <v>3045</v>
      </c>
      <c r="G193" s="39"/>
      <c r="H193" s="39"/>
      <c r="I193" s="197"/>
      <c r="J193" s="39"/>
      <c r="K193" s="39"/>
      <c r="L193" s="42"/>
      <c r="M193" s="198"/>
      <c r="N193" s="199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230</v>
      </c>
      <c r="AU193" s="20" t="s">
        <v>82</v>
      </c>
    </row>
    <row r="194" spans="1:65" s="2" customFormat="1">
      <c r="A194" s="37"/>
      <c r="B194" s="38"/>
      <c r="C194" s="39"/>
      <c r="D194" s="200" t="s">
        <v>232</v>
      </c>
      <c r="E194" s="39"/>
      <c r="F194" s="201" t="s">
        <v>3046</v>
      </c>
      <c r="G194" s="39"/>
      <c r="H194" s="39"/>
      <c r="I194" s="197"/>
      <c r="J194" s="39"/>
      <c r="K194" s="39"/>
      <c r="L194" s="42"/>
      <c r="M194" s="198"/>
      <c r="N194" s="199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232</v>
      </c>
      <c r="AU194" s="20" t="s">
        <v>82</v>
      </c>
    </row>
    <row r="195" spans="1:65" s="13" customFormat="1">
      <c r="B195" s="202"/>
      <c r="C195" s="203"/>
      <c r="D195" s="195" t="s">
        <v>234</v>
      </c>
      <c r="E195" s="204" t="s">
        <v>19</v>
      </c>
      <c r="F195" s="205" t="s">
        <v>3047</v>
      </c>
      <c r="G195" s="203"/>
      <c r="H195" s="206">
        <v>722</v>
      </c>
      <c r="I195" s="207"/>
      <c r="J195" s="203"/>
      <c r="K195" s="203"/>
      <c r="L195" s="208"/>
      <c r="M195" s="209"/>
      <c r="N195" s="210"/>
      <c r="O195" s="210"/>
      <c r="P195" s="210"/>
      <c r="Q195" s="210"/>
      <c r="R195" s="210"/>
      <c r="S195" s="210"/>
      <c r="T195" s="211"/>
      <c r="AT195" s="212" t="s">
        <v>234</v>
      </c>
      <c r="AU195" s="212" t="s">
        <v>82</v>
      </c>
      <c r="AV195" s="13" t="s">
        <v>82</v>
      </c>
      <c r="AW195" s="13" t="s">
        <v>33</v>
      </c>
      <c r="AX195" s="13" t="s">
        <v>72</v>
      </c>
      <c r="AY195" s="212" t="s">
        <v>221</v>
      </c>
    </row>
    <row r="196" spans="1:65" s="15" customFormat="1">
      <c r="B196" s="223"/>
      <c r="C196" s="224"/>
      <c r="D196" s="195" t="s">
        <v>234</v>
      </c>
      <c r="E196" s="225" t="s">
        <v>19</v>
      </c>
      <c r="F196" s="226" t="s">
        <v>243</v>
      </c>
      <c r="G196" s="224"/>
      <c r="H196" s="227">
        <v>722</v>
      </c>
      <c r="I196" s="228"/>
      <c r="J196" s="224"/>
      <c r="K196" s="224"/>
      <c r="L196" s="229"/>
      <c r="M196" s="230"/>
      <c r="N196" s="231"/>
      <c r="O196" s="231"/>
      <c r="P196" s="231"/>
      <c r="Q196" s="231"/>
      <c r="R196" s="231"/>
      <c r="S196" s="231"/>
      <c r="T196" s="232"/>
      <c r="AT196" s="233" t="s">
        <v>234</v>
      </c>
      <c r="AU196" s="233" t="s">
        <v>82</v>
      </c>
      <c r="AV196" s="15" t="s">
        <v>228</v>
      </c>
      <c r="AW196" s="15" t="s">
        <v>33</v>
      </c>
      <c r="AX196" s="15" t="s">
        <v>80</v>
      </c>
      <c r="AY196" s="233" t="s">
        <v>221</v>
      </c>
    </row>
    <row r="197" spans="1:65" s="2" customFormat="1" ht="16.5" customHeight="1">
      <c r="A197" s="37"/>
      <c r="B197" s="38"/>
      <c r="C197" s="234" t="s">
        <v>7</v>
      </c>
      <c r="D197" s="234" t="s">
        <v>295</v>
      </c>
      <c r="E197" s="235" t="s">
        <v>3027</v>
      </c>
      <c r="F197" s="236" t="s">
        <v>3028</v>
      </c>
      <c r="G197" s="237" t="s">
        <v>831</v>
      </c>
      <c r="H197" s="238">
        <v>14.44</v>
      </c>
      <c r="I197" s="239"/>
      <c r="J197" s="240">
        <f>ROUND(I197*H197,2)</f>
        <v>0</v>
      </c>
      <c r="K197" s="236" t="s">
        <v>227</v>
      </c>
      <c r="L197" s="241"/>
      <c r="M197" s="242" t="s">
        <v>19</v>
      </c>
      <c r="N197" s="243" t="s">
        <v>43</v>
      </c>
      <c r="O197" s="67"/>
      <c r="P197" s="191">
        <f>O197*H197</f>
        <v>0</v>
      </c>
      <c r="Q197" s="191">
        <v>1E-3</v>
      </c>
      <c r="R197" s="191">
        <f>Q197*H197</f>
        <v>1.444E-2</v>
      </c>
      <c r="S197" s="191">
        <v>0</v>
      </c>
      <c r="T197" s="192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3" t="s">
        <v>279</v>
      </c>
      <c r="AT197" s="193" t="s">
        <v>295</v>
      </c>
      <c r="AU197" s="193" t="s">
        <v>82</v>
      </c>
      <c r="AY197" s="20" t="s">
        <v>221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20" t="s">
        <v>80</v>
      </c>
      <c r="BK197" s="194">
        <f>ROUND(I197*H197,2)</f>
        <v>0</v>
      </c>
      <c r="BL197" s="20" t="s">
        <v>228</v>
      </c>
      <c r="BM197" s="193" t="s">
        <v>3048</v>
      </c>
    </row>
    <row r="198" spans="1:65" s="2" customFormat="1">
      <c r="A198" s="37"/>
      <c r="B198" s="38"/>
      <c r="C198" s="39"/>
      <c r="D198" s="195" t="s">
        <v>230</v>
      </c>
      <c r="E198" s="39"/>
      <c r="F198" s="196" t="s">
        <v>3028</v>
      </c>
      <c r="G198" s="39"/>
      <c r="H198" s="39"/>
      <c r="I198" s="197"/>
      <c r="J198" s="39"/>
      <c r="K198" s="39"/>
      <c r="L198" s="42"/>
      <c r="M198" s="198"/>
      <c r="N198" s="199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230</v>
      </c>
      <c r="AU198" s="20" t="s">
        <v>82</v>
      </c>
    </row>
    <row r="199" spans="1:65" s="13" customFormat="1">
      <c r="B199" s="202"/>
      <c r="C199" s="203"/>
      <c r="D199" s="195" t="s">
        <v>234</v>
      </c>
      <c r="E199" s="203"/>
      <c r="F199" s="205" t="s">
        <v>3049</v>
      </c>
      <c r="G199" s="203"/>
      <c r="H199" s="206">
        <v>14.44</v>
      </c>
      <c r="I199" s="207"/>
      <c r="J199" s="203"/>
      <c r="K199" s="203"/>
      <c r="L199" s="208"/>
      <c r="M199" s="209"/>
      <c r="N199" s="210"/>
      <c r="O199" s="210"/>
      <c r="P199" s="210"/>
      <c r="Q199" s="210"/>
      <c r="R199" s="210"/>
      <c r="S199" s="210"/>
      <c r="T199" s="211"/>
      <c r="AT199" s="212" t="s">
        <v>234</v>
      </c>
      <c r="AU199" s="212" t="s">
        <v>82</v>
      </c>
      <c r="AV199" s="13" t="s">
        <v>82</v>
      </c>
      <c r="AW199" s="13" t="s">
        <v>4</v>
      </c>
      <c r="AX199" s="13" t="s">
        <v>80</v>
      </c>
      <c r="AY199" s="212" t="s">
        <v>221</v>
      </c>
    </row>
    <row r="200" spans="1:65" s="2" customFormat="1" ht="24.2" customHeight="1">
      <c r="A200" s="37"/>
      <c r="B200" s="38"/>
      <c r="C200" s="182" t="s">
        <v>381</v>
      </c>
      <c r="D200" s="182" t="s">
        <v>223</v>
      </c>
      <c r="E200" s="183" t="s">
        <v>3050</v>
      </c>
      <c r="F200" s="184" t="s">
        <v>3051</v>
      </c>
      <c r="G200" s="185" t="s">
        <v>226</v>
      </c>
      <c r="H200" s="186">
        <v>722</v>
      </c>
      <c r="I200" s="187"/>
      <c r="J200" s="188">
        <f>ROUND(I200*H200,2)</f>
        <v>0</v>
      </c>
      <c r="K200" s="184" t="s">
        <v>227</v>
      </c>
      <c r="L200" s="42"/>
      <c r="M200" s="189" t="s">
        <v>19</v>
      </c>
      <c r="N200" s="190" t="s">
        <v>43</v>
      </c>
      <c r="O200" s="67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3" t="s">
        <v>228</v>
      </c>
      <c r="AT200" s="193" t="s">
        <v>223</v>
      </c>
      <c r="AU200" s="193" t="s">
        <v>82</v>
      </c>
      <c r="AY200" s="20" t="s">
        <v>221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20" t="s">
        <v>80</v>
      </c>
      <c r="BK200" s="194">
        <f>ROUND(I200*H200,2)</f>
        <v>0</v>
      </c>
      <c r="BL200" s="20" t="s">
        <v>228</v>
      </c>
      <c r="BM200" s="193" t="s">
        <v>3052</v>
      </c>
    </row>
    <row r="201" spans="1:65" s="2" customFormat="1" ht="19.5">
      <c r="A201" s="37"/>
      <c r="B201" s="38"/>
      <c r="C201" s="39"/>
      <c r="D201" s="195" t="s">
        <v>230</v>
      </c>
      <c r="E201" s="39"/>
      <c r="F201" s="196" t="s">
        <v>3053</v>
      </c>
      <c r="G201" s="39"/>
      <c r="H201" s="39"/>
      <c r="I201" s="197"/>
      <c r="J201" s="39"/>
      <c r="K201" s="39"/>
      <c r="L201" s="42"/>
      <c r="M201" s="198"/>
      <c r="N201" s="199"/>
      <c r="O201" s="67"/>
      <c r="P201" s="67"/>
      <c r="Q201" s="67"/>
      <c r="R201" s="67"/>
      <c r="S201" s="67"/>
      <c r="T201" s="68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20" t="s">
        <v>230</v>
      </c>
      <c r="AU201" s="20" t="s">
        <v>82</v>
      </c>
    </row>
    <row r="202" spans="1:65" s="2" customFormat="1">
      <c r="A202" s="37"/>
      <c r="B202" s="38"/>
      <c r="C202" s="39"/>
      <c r="D202" s="200" t="s">
        <v>232</v>
      </c>
      <c r="E202" s="39"/>
      <c r="F202" s="201" t="s">
        <v>3054</v>
      </c>
      <c r="G202" s="39"/>
      <c r="H202" s="39"/>
      <c r="I202" s="197"/>
      <c r="J202" s="39"/>
      <c r="K202" s="39"/>
      <c r="L202" s="42"/>
      <c r="M202" s="198"/>
      <c r="N202" s="199"/>
      <c r="O202" s="67"/>
      <c r="P202" s="67"/>
      <c r="Q202" s="67"/>
      <c r="R202" s="67"/>
      <c r="S202" s="67"/>
      <c r="T202" s="68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20" t="s">
        <v>232</v>
      </c>
      <c r="AU202" s="20" t="s">
        <v>82</v>
      </c>
    </row>
    <row r="203" spans="1:65" s="13" customFormat="1">
      <c r="B203" s="202"/>
      <c r="C203" s="203"/>
      <c r="D203" s="195" t="s">
        <v>234</v>
      </c>
      <c r="E203" s="204" t="s">
        <v>19</v>
      </c>
      <c r="F203" s="205" t="s">
        <v>3047</v>
      </c>
      <c r="G203" s="203"/>
      <c r="H203" s="206">
        <v>722</v>
      </c>
      <c r="I203" s="207"/>
      <c r="J203" s="203"/>
      <c r="K203" s="203"/>
      <c r="L203" s="208"/>
      <c r="M203" s="209"/>
      <c r="N203" s="210"/>
      <c r="O203" s="210"/>
      <c r="P203" s="210"/>
      <c r="Q203" s="210"/>
      <c r="R203" s="210"/>
      <c r="S203" s="210"/>
      <c r="T203" s="211"/>
      <c r="AT203" s="212" t="s">
        <v>234</v>
      </c>
      <c r="AU203" s="212" t="s">
        <v>82</v>
      </c>
      <c r="AV203" s="13" t="s">
        <v>82</v>
      </c>
      <c r="AW203" s="13" t="s">
        <v>33</v>
      </c>
      <c r="AX203" s="13" t="s">
        <v>72</v>
      </c>
      <c r="AY203" s="212" t="s">
        <v>221</v>
      </c>
    </row>
    <row r="204" spans="1:65" s="15" customFormat="1">
      <c r="B204" s="223"/>
      <c r="C204" s="224"/>
      <c r="D204" s="195" t="s">
        <v>234</v>
      </c>
      <c r="E204" s="225" t="s">
        <v>19</v>
      </c>
      <c r="F204" s="226" t="s">
        <v>243</v>
      </c>
      <c r="G204" s="224"/>
      <c r="H204" s="227">
        <v>722</v>
      </c>
      <c r="I204" s="228"/>
      <c r="J204" s="224"/>
      <c r="K204" s="224"/>
      <c r="L204" s="229"/>
      <c r="M204" s="230"/>
      <c r="N204" s="231"/>
      <c r="O204" s="231"/>
      <c r="P204" s="231"/>
      <c r="Q204" s="231"/>
      <c r="R204" s="231"/>
      <c r="S204" s="231"/>
      <c r="T204" s="232"/>
      <c r="AT204" s="233" t="s">
        <v>234</v>
      </c>
      <c r="AU204" s="233" t="s">
        <v>82</v>
      </c>
      <c r="AV204" s="15" t="s">
        <v>228</v>
      </c>
      <c r="AW204" s="15" t="s">
        <v>33</v>
      </c>
      <c r="AX204" s="15" t="s">
        <v>80</v>
      </c>
      <c r="AY204" s="233" t="s">
        <v>221</v>
      </c>
    </row>
    <row r="205" spans="1:65" s="2" customFormat="1" ht="24.2" customHeight="1">
      <c r="A205" s="37"/>
      <c r="B205" s="38"/>
      <c r="C205" s="182" t="s">
        <v>389</v>
      </c>
      <c r="D205" s="182" t="s">
        <v>223</v>
      </c>
      <c r="E205" s="183" t="s">
        <v>3055</v>
      </c>
      <c r="F205" s="184" t="s">
        <v>3056</v>
      </c>
      <c r="G205" s="185" t="s">
        <v>226</v>
      </c>
      <c r="H205" s="186">
        <v>352.2</v>
      </c>
      <c r="I205" s="187"/>
      <c r="J205" s="188">
        <f>ROUND(I205*H205,2)</f>
        <v>0</v>
      </c>
      <c r="K205" s="184" t="s">
        <v>227</v>
      </c>
      <c r="L205" s="42"/>
      <c r="M205" s="189" t="s">
        <v>19</v>
      </c>
      <c r="N205" s="190" t="s">
        <v>43</v>
      </c>
      <c r="O205" s="67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3" t="s">
        <v>228</v>
      </c>
      <c r="AT205" s="193" t="s">
        <v>223</v>
      </c>
      <c r="AU205" s="193" t="s">
        <v>82</v>
      </c>
      <c r="AY205" s="20" t="s">
        <v>221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20" t="s">
        <v>80</v>
      </c>
      <c r="BK205" s="194">
        <f>ROUND(I205*H205,2)</f>
        <v>0</v>
      </c>
      <c r="BL205" s="20" t="s">
        <v>228</v>
      </c>
      <c r="BM205" s="193" t="s">
        <v>3057</v>
      </c>
    </row>
    <row r="206" spans="1:65" s="2" customFormat="1" ht="19.5">
      <c r="A206" s="37"/>
      <c r="B206" s="38"/>
      <c r="C206" s="39"/>
      <c r="D206" s="195" t="s">
        <v>230</v>
      </c>
      <c r="E206" s="39"/>
      <c r="F206" s="196" t="s">
        <v>3058</v>
      </c>
      <c r="G206" s="39"/>
      <c r="H206" s="39"/>
      <c r="I206" s="197"/>
      <c r="J206" s="39"/>
      <c r="K206" s="39"/>
      <c r="L206" s="42"/>
      <c r="M206" s="198"/>
      <c r="N206" s="199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230</v>
      </c>
      <c r="AU206" s="20" t="s">
        <v>82</v>
      </c>
    </row>
    <row r="207" spans="1:65" s="2" customFormat="1">
      <c r="A207" s="37"/>
      <c r="B207" s="38"/>
      <c r="C207" s="39"/>
      <c r="D207" s="200" t="s">
        <v>232</v>
      </c>
      <c r="E207" s="39"/>
      <c r="F207" s="201" t="s">
        <v>3059</v>
      </c>
      <c r="G207" s="39"/>
      <c r="H207" s="39"/>
      <c r="I207" s="197"/>
      <c r="J207" s="39"/>
      <c r="K207" s="39"/>
      <c r="L207" s="42"/>
      <c r="M207" s="198"/>
      <c r="N207" s="199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232</v>
      </c>
      <c r="AU207" s="20" t="s">
        <v>82</v>
      </c>
    </row>
    <row r="208" spans="1:65" s="13" customFormat="1">
      <c r="B208" s="202"/>
      <c r="C208" s="203"/>
      <c r="D208" s="195" t="s">
        <v>234</v>
      </c>
      <c r="E208" s="204" t="s">
        <v>2938</v>
      </c>
      <c r="F208" s="205" t="s">
        <v>3060</v>
      </c>
      <c r="G208" s="203"/>
      <c r="H208" s="206">
        <v>173.7</v>
      </c>
      <c r="I208" s="207"/>
      <c r="J208" s="203"/>
      <c r="K208" s="203"/>
      <c r="L208" s="208"/>
      <c r="M208" s="209"/>
      <c r="N208" s="210"/>
      <c r="O208" s="210"/>
      <c r="P208" s="210"/>
      <c r="Q208" s="210"/>
      <c r="R208" s="210"/>
      <c r="S208" s="210"/>
      <c r="T208" s="211"/>
      <c r="AT208" s="212" t="s">
        <v>234</v>
      </c>
      <c r="AU208" s="212" t="s">
        <v>82</v>
      </c>
      <c r="AV208" s="13" t="s">
        <v>82</v>
      </c>
      <c r="AW208" s="13" t="s">
        <v>33</v>
      </c>
      <c r="AX208" s="13" t="s">
        <v>72</v>
      </c>
      <c r="AY208" s="212" t="s">
        <v>221</v>
      </c>
    </row>
    <row r="209" spans="1:65" s="13" customFormat="1">
      <c r="B209" s="202"/>
      <c r="C209" s="203"/>
      <c r="D209" s="195" t="s">
        <v>234</v>
      </c>
      <c r="E209" s="204" t="s">
        <v>2940</v>
      </c>
      <c r="F209" s="205" t="s">
        <v>3061</v>
      </c>
      <c r="G209" s="203"/>
      <c r="H209" s="206">
        <v>105</v>
      </c>
      <c r="I209" s="207"/>
      <c r="J209" s="203"/>
      <c r="K209" s="203"/>
      <c r="L209" s="208"/>
      <c r="M209" s="209"/>
      <c r="N209" s="210"/>
      <c r="O209" s="210"/>
      <c r="P209" s="210"/>
      <c r="Q209" s="210"/>
      <c r="R209" s="210"/>
      <c r="S209" s="210"/>
      <c r="T209" s="211"/>
      <c r="AT209" s="212" t="s">
        <v>234</v>
      </c>
      <c r="AU209" s="212" t="s">
        <v>82</v>
      </c>
      <c r="AV209" s="13" t="s">
        <v>82</v>
      </c>
      <c r="AW209" s="13" t="s">
        <v>33</v>
      </c>
      <c r="AX209" s="13" t="s">
        <v>72</v>
      </c>
      <c r="AY209" s="212" t="s">
        <v>221</v>
      </c>
    </row>
    <row r="210" spans="1:65" s="13" customFormat="1">
      <c r="B210" s="202"/>
      <c r="C210" s="203"/>
      <c r="D210" s="195" t="s">
        <v>234</v>
      </c>
      <c r="E210" s="204" t="s">
        <v>2941</v>
      </c>
      <c r="F210" s="205" t="s">
        <v>3062</v>
      </c>
      <c r="G210" s="203"/>
      <c r="H210" s="206">
        <v>60</v>
      </c>
      <c r="I210" s="207"/>
      <c r="J210" s="203"/>
      <c r="K210" s="203"/>
      <c r="L210" s="208"/>
      <c r="M210" s="209"/>
      <c r="N210" s="210"/>
      <c r="O210" s="210"/>
      <c r="P210" s="210"/>
      <c r="Q210" s="210"/>
      <c r="R210" s="210"/>
      <c r="S210" s="210"/>
      <c r="T210" s="211"/>
      <c r="AT210" s="212" t="s">
        <v>234</v>
      </c>
      <c r="AU210" s="212" t="s">
        <v>82</v>
      </c>
      <c r="AV210" s="13" t="s">
        <v>82</v>
      </c>
      <c r="AW210" s="13" t="s">
        <v>33</v>
      </c>
      <c r="AX210" s="13" t="s">
        <v>72</v>
      </c>
      <c r="AY210" s="212" t="s">
        <v>221</v>
      </c>
    </row>
    <row r="211" spans="1:65" s="13" customFormat="1">
      <c r="B211" s="202"/>
      <c r="C211" s="203"/>
      <c r="D211" s="195" t="s">
        <v>234</v>
      </c>
      <c r="E211" s="204" t="s">
        <v>2942</v>
      </c>
      <c r="F211" s="205" t="s">
        <v>3063</v>
      </c>
      <c r="G211" s="203"/>
      <c r="H211" s="206">
        <v>13.5</v>
      </c>
      <c r="I211" s="207"/>
      <c r="J211" s="203"/>
      <c r="K211" s="203"/>
      <c r="L211" s="208"/>
      <c r="M211" s="209"/>
      <c r="N211" s="210"/>
      <c r="O211" s="210"/>
      <c r="P211" s="210"/>
      <c r="Q211" s="210"/>
      <c r="R211" s="210"/>
      <c r="S211" s="210"/>
      <c r="T211" s="211"/>
      <c r="AT211" s="212" t="s">
        <v>234</v>
      </c>
      <c r="AU211" s="212" t="s">
        <v>82</v>
      </c>
      <c r="AV211" s="13" t="s">
        <v>82</v>
      </c>
      <c r="AW211" s="13" t="s">
        <v>33</v>
      </c>
      <c r="AX211" s="13" t="s">
        <v>72</v>
      </c>
      <c r="AY211" s="212" t="s">
        <v>221</v>
      </c>
    </row>
    <row r="212" spans="1:65" s="15" customFormat="1">
      <c r="B212" s="223"/>
      <c r="C212" s="224"/>
      <c r="D212" s="195" t="s">
        <v>234</v>
      </c>
      <c r="E212" s="225" t="s">
        <v>19</v>
      </c>
      <c r="F212" s="226" t="s">
        <v>243</v>
      </c>
      <c r="G212" s="224"/>
      <c r="H212" s="227">
        <v>352.2</v>
      </c>
      <c r="I212" s="228"/>
      <c r="J212" s="224"/>
      <c r="K212" s="224"/>
      <c r="L212" s="229"/>
      <c r="M212" s="230"/>
      <c r="N212" s="231"/>
      <c r="O212" s="231"/>
      <c r="P212" s="231"/>
      <c r="Q212" s="231"/>
      <c r="R212" s="231"/>
      <c r="S212" s="231"/>
      <c r="T212" s="232"/>
      <c r="AT212" s="233" t="s">
        <v>234</v>
      </c>
      <c r="AU212" s="233" t="s">
        <v>82</v>
      </c>
      <c r="AV212" s="15" t="s">
        <v>228</v>
      </c>
      <c r="AW212" s="15" t="s">
        <v>33</v>
      </c>
      <c r="AX212" s="15" t="s">
        <v>80</v>
      </c>
      <c r="AY212" s="233" t="s">
        <v>221</v>
      </c>
    </row>
    <row r="213" spans="1:65" s="2" customFormat="1" ht="24.2" customHeight="1">
      <c r="A213" s="37"/>
      <c r="B213" s="38"/>
      <c r="C213" s="182" t="s">
        <v>396</v>
      </c>
      <c r="D213" s="182" t="s">
        <v>223</v>
      </c>
      <c r="E213" s="183" t="s">
        <v>3064</v>
      </c>
      <c r="F213" s="184" t="s">
        <v>3065</v>
      </c>
      <c r="G213" s="185" t="s">
        <v>226</v>
      </c>
      <c r="H213" s="186">
        <v>120</v>
      </c>
      <c r="I213" s="187"/>
      <c r="J213" s="188">
        <f>ROUND(I213*H213,2)</f>
        <v>0</v>
      </c>
      <c r="K213" s="184" t="s">
        <v>227</v>
      </c>
      <c r="L213" s="42"/>
      <c r="M213" s="189" t="s">
        <v>19</v>
      </c>
      <c r="N213" s="190" t="s">
        <v>43</v>
      </c>
      <c r="O213" s="67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3" t="s">
        <v>228</v>
      </c>
      <c r="AT213" s="193" t="s">
        <v>223</v>
      </c>
      <c r="AU213" s="193" t="s">
        <v>82</v>
      </c>
      <c r="AY213" s="20" t="s">
        <v>221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20" t="s">
        <v>80</v>
      </c>
      <c r="BK213" s="194">
        <f>ROUND(I213*H213,2)</f>
        <v>0</v>
      </c>
      <c r="BL213" s="20" t="s">
        <v>228</v>
      </c>
      <c r="BM213" s="193" t="s">
        <v>3066</v>
      </c>
    </row>
    <row r="214" spans="1:65" s="2" customFormat="1" ht="29.25">
      <c r="A214" s="37"/>
      <c r="B214" s="38"/>
      <c r="C214" s="39"/>
      <c r="D214" s="195" t="s">
        <v>230</v>
      </c>
      <c r="E214" s="39"/>
      <c r="F214" s="196" t="s">
        <v>3067</v>
      </c>
      <c r="G214" s="39"/>
      <c r="H214" s="39"/>
      <c r="I214" s="197"/>
      <c r="J214" s="39"/>
      <c r="K214" s="39"/>
      <c r="L214" s="42"/>
      <c r="M214" s="198"/>
      <c r="N214" s="199"/>
      <c r="O214" s="67"/>
      <c r="P214" s="67"/>
      <c r="Q214" s="67"/>
      <c r="R214" s="67"/>
      <c r="S214" s="67"/>
      <c r="T214" s="68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20" t="s">
        <v>230</v>
      </c>
      <c r="AU214" s="20" t="s">
        <v>82</v>
      </c>
    </row>
    <row r="215" spans="1:65" s="2" customFormat="1">
      <c r="A215" s="37"/>
      <c r="B215" s="38"/>
      <c r="C215" s="39"/>
      <c r="D215" s="200" t="s">
        <v>232</v>
      </c>
      <c r="E215" s="39"/>
      <c r="F215" s="201" t="s">
        <v>3068</v>
      </c>
      <c r="G215" s="39"/>
      <c r="H215" s="39"/>
      <c r="I215" s="197"/>
      <c r="J215" s="39"/>
      <c r="K215" s="39"/>
      <c r="L215" s="42"/>
      <c r="M215" s="198"/>
      <c r="N215" s="199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232</v>
      </c>
      <c r="AU215" s="20" t="s">
        <v>82</v>
      </c>
    </row>
    <row r="216" spans="1:65" s="2" customFormat="1" ht="33" customHeight="1">
      <c r="A216" s="37"/>
      <c r="B216" s="38"/>
      <c r="C216" s="182" t="s">
        <v>406</v>
      </c>
      <c r="D216" s="182" t="s">
        <v>223</v>
      </c>
      <c r="E216" s="183" t="s">
        <v>3069</v>
      </c>
      <c r="F216" s="184" t="s">
        <v>3070</v>
      </c>
      <c r="G216" s="185" t="s">
        <v>226</v>
      </c>
      <c r="H216" s="186">
        <v>722</v>
      </c>
      <c r="I216" s="187"/>
      <c r="J216" s="188">
        <f>ROUND(I216*H216,2)</f>
        <v>0</v>
      </c>
      <c r="K216" s="184" t="s">
        <v>227</v>
      </c>
      <c r="L216" s="42"/>
      <c r="M216" s="189" t="s">
        <v>19</v>
      </c>
      <c r="N216" s="190" t="s">
        <v>43</v>
      </c>
      <c r="O216" s="67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3" t="s">
        <v>228</v>
      </c>
      <c r="AT216" s="193" t="s">
        <v>223</v>
      </c>
      <c r="AU216" s="193" t="s">
        <v>82</v>
      </c>
      <c r="AY216" s="20" t="s">
        <v>221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20" t="s">
        <v>80</v>
      </c>
      <c r="BK216" s="194">
        <f>ROUND(I216*H216,2)</f>
        <v>0</v>
      </c>
      <c r="BL216" s="20" t="s">
        <v>228</v>
      </c>
      <c r="BM216" s="193" t="s">
        <v>3071</v>
      </c>
    </row>
    <row r="217" spans="1:65" s="2" customFormat="1" ht="19.5">
      <c r="A217" s="37"/>
      <c r="B217" s="38"/>
      <c r="C217" s="39"/>
      <c r="D217" s="195" t="s">
        <v>230</v>
      </c>
      <c r="E217" s="39"/>
      <c r="F217" s="196" t="s">
        <v>3072</v>
      </c>
      <c r="G217" s="39"/>
      <c r="H217" s="39"/>
      <c r="I217" s="197"/>
      <c r="J217" s="39"/>
      <c r="K217" s="39"/>
      <c r="L217" s="42"/>
      <c r="M217" s="198"/>
      <c r="N217" s="199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230</v>
      </c>
      <c r="AU217" s="20" t="s">
        <v>82</v>
      </c>
    </row>
    <row r="218" spans="1:65" s="2" customFormat="1">
      <c r="A218" s="37"/>
      <c r="B218" s="38"/>
      <c r="C218" s="39"/>
      <c r="D218" s="200" t="s">
        <v>232</v>
      </c>
      <c r="E218" s="39"/>
      <c r="F218" s="201" t="s">
        <v>3073</v>
      </c>
      <c r="G218" s="39"/>
      <c r="H218" s="39"/>
      <c r="I218" s="197"/>
      <c r="J218" s="39"/>
      <c r="K218" s="39"/>
      <c r="L218" s="42"/>
      <c r="M218" s="198"/>
      <c r="N218" s="199"/>
      <c r="O218" s="67"/>
      <c r="P218" s="67"/>
      <c r="Q218" s="67"/>
      <c r="R218" s="67"/>
      <c r="S218" s="67"/>
      <c r="T218" s="68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20" t="s">
        <v>232</v>
      </c>
      <c r="AU218" s="20" t="s">
        <v>82</v>
      </c>
    </row>
    <row r="219" spans="1:65" s="13" customFormat="1">
      <c r="B219" s="202"/>
      <c r="C219" s="203"/>
      <c r="D219" s="195" t="s">
        <v>234</v>
      </c>
      <c r="E219" s="204" t="s">
        <v>19</v>
      </c>
      <c r="F219" s="205" t="s">
        <v>3047</v>
      </c>
      <c r="G219" s="203"/>
      <c r="H219" s="206">
        <v>722</v>
      </c>
      <c r="I219" s="207"/>
      <c r="J219" s="203"/>
      <c r="K219" s="203"/>
      <c r="L219" s="208"/>
      <c r="M219" s="209"/>
      <c r="N219" s="210"/>
      <c r="O219" s="210"/>
      <c r="P219" s="210"/>
      <c r="Q219" s="210"/>
      <c r="R219" s="210"/>
      <c r="S219" s="210"/>
      <c r="T219" s="211"/>
      <c r="AT219" s="212" t="s">
        <v>234</v>
      </c>
      <c r="AU219" s="212" t="s">
        <v>82</v>
      </c>
      <c r="AV219" s="13" t="s">
        <v>82</v>
      </c>
      <c r="AW219" s="13" t="s">
        <v>33</v>
      </c>
      <c r="AX219" s="13" t="s">
        <v>72</v>
      </c>
      <c r="AY219" s="212" t="s">
        <v>221</v>
      </c>
    </row>
    <row r="220" spans="1:65" s="15" customFormat="1">
      <c r="B220" s="223"/>
      <c r="C220" s="224"/>
      <c r="D220" s="195" t="s">
        <v>234</v>
      </c>
      <c r="E220" s="225" t="s">
        <v>19</v>
      </c>
      <c r="F220" s="226" t="s">
        <v>243</v>
      </c>
      <c r="G220" s="224"/>
      <c r="H220" s="227">
        <v>722</v>
      </c>
      <c r="I220" s="228"/>
      <c r="J220" s="224"/>
      <c r="K220" s="224"/>
      <c r="L220" s="229"/>
      <c r="M220" s="230"/>
      <c r="N220" s="231"/>
      <c r="O220" s="231"/>
      <c r="P220" s="231"/>
      <c r="Q220" s="231"/>
      <c r="R220" s="231"/>
      <c r="S220" s="231"/>
      <c r="T220" s="232"/>
      <c r="AT220" s="233" t="s">
        <v>234</v>
      </c>
      <c r="AU220" s="233" t="s">
        <v>82</v>
      </c>
      <c r="AV220" s="15" t="s">
        <v>228</v>
      </c>
      <c r="AW220" s="15" t="s">
        <v>33</v>
      </c>
      <c r="AX220" s="15" t="s">
        <v>80</v>
      </c>
      <c r="AY220" s="233" t="s">
        <v>221</v>
      </c>
    </row>
    <row r="221" spans="1:65" s="2" customFormat="1" ht="16.5" customHeight="1">
      <c r="A221" s="37"/>
      <c r="B221" s="38"/>
      <c r="C221" s="234" t="s">
        <v>431</v>
      </c>
      <c r="D221" s="234" t="s">
        <v>295</v>
      </c>
      <c r="E221" s="235" t="s">
        <v>3074</v>
      </c>
      <c r="F221" s="236" t="s">
        <v>3075</v>
      </c>
      <c r="G221" s="237" t="s">
        <v>238</v>
      </c>
      <c r="H221" s="238">
        <v>36.822000000000003</v>
      </c>
      <c r="I221" s="239"/>
      <c r="J221" s="240">
        <f>ROUND(I221*H221,2)</f>
        <v>0</v>
      </c>
      <c r="K221" s="236" t="s">
        <v>227</v>
      </c>
      <c r="L221" s="241"/>
      <c r="M221" s="242" t="s">
        <v>19</v>
      </c>
      <c r="N221" s="243" t="s">
        <v>43</v>
      </c>
      <c r="O221" s="67"/>
      <c r="P221" s="191">
        <f>O221*H221</f>
        <v>0</v>
      </c>
      <c r="Q221" s="191">
        <v>0.21</v>
      </c>
      <c r="R221" s="191">
        <f>Q221*H221</f>
        <v>7.7326200000000007</v>
      </c>
      <c r="S221" s="191">
        <v>0</v>
      </c>
      <c r="T221" s="192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3" t="s">
        <v>279</v>
      </c>
      <c r="AT221" s="193" t="s">
        <v>295</v>
      </c>
      <c r="AU221" s="193" t="s">
        <v>82</v>
      </c>
      <c r="AY221" s="20" t="s">
        <v>221</v>
      </c>
      <c r="BE221" s="194">
        <f>IF(N221="základní",J221,0)</f>
        <v>0</v>
      </c>
      <c r="BF221" s="194">
        <f>IF(N221="snížená",J221,0)</f>
        <v>0</v>
      </c>
      <c r="BG221" s="194">
        <f>IF(N221="zákl. přenesená",J221,0)</f>
        <v>0</v>
      </c>
      <c r="BH221" s="194">
        <f>IF(N221="sníž. přenesená",J221,0)</f>
        <v>0</v>
      </c>
      <c r="BI221" s="194">
        <f>IF(N221="nulová",J221,0)</f>
        <v>0</v>
      </c>
      <c r="BJ221" s="20" t="s">
        <v>80</v>
      </c>
      <c r="BK221" s="194">
        <f>ROUND(I221*H221,2)</f>
        <v>0</v>
      </c>
      <c r="BL221" s="20" t="s">
        <v>228</v>
      </c>
      <c r="BM221" s="193" t="s">
        <v>3076</v>
      </c>
    </row>
    <row r="222" spans="1:65" s="2" customFormat="1">
      <c r="A222" s="37"/>
      <c r="B222" s="38"/>
      <c r="C222" s="39"/>
      <c r="D222" s="195" t="s">
        <v>230</v>
      </c>
      <c r="E222" s="39"/>
      <c r="F222" s="196" t="s">
        <v>3075</v>
      </c>
      <c r="G222" s="39"/>
      <c r="H222" s="39"/>
      <c r="I222" s="197"/>
      <c r="J222" s="39"/>
      <c r="K222" s="39"/>
      <c r="L222" s="42"/>
      <c r="M222" s="198"/>
      <c r="N222" s="199"/>
      <c r="O222" s="67"/>
      <c r="P222" s="67"/>
      <c r="Q222" s="67"/>
      <c r="R222" s="67"/>
      <c r="S222" s="67"/>
      <c r="T222" s="68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20" t="s">
        <v>230</v>
      </c>
      <c r="AU222" s="20" t="s">
        <v>82</v>
      </c>
    </row>
    <row r="223" spans="1:65" s="13" customFormat="1">
      <c r="B223" s="202"/>
      <c r="C223" s="203"/>
      <c r="D223" s="195" t="s">
        <v>234</v>
      </c>
      <c r="E223" s="203"/>
      <c r="F223" s="205" t="s">
        <v>3077</v>
      </c>
      <c r="G223" s="203"/>
      <c r="H223" s="206">
        <v>36.822000000000003</v>
      </c>
      <c r="I223" s="207"/>
      <c r="J223" s="203"/>
      <c r="K223" s="203"/>
      <c r="L223" s="208"/>
      <c r="M223" s="209"/>
      <c r="N223" s="210"/>
      <c r="O223" s="210"/>
      <c r="P223" s="210"/>
      <c r="Q223" s="210"/>
      <c r="R223" s="210"/>
      <c r="S223" s="210"/>
      <c r="T223" s="211"/>
      <c r="AT223" s="212" t="s">
        <v>234</v>
      </c>
      <c r="AU223" s="212" t="s">
        <v>82</v>
      </c>
      <c r="AV223" s="13" t="s">
        <v>82</v>
      </c>
      <c r="AW223" s="13" t="s">
        <v>4</v>
      </c>
      <c r="AX223" s="13" t="s">
        <v>80</v>
      </c>
      <c r="AY223" s="212" t="s">
        <v>221</v>
      </c>
    </row>
    <row r="224" spans="1:65" s="2" customFormat="1" ht="37.9" customHeight="1">
      <c r="A224" s="37"/>
      <c r="B224" s="38"/>
      <c r="C224" s="182" t="s">
        <v>454</v>
      </c>
      <c r="D224" s="182" t="s">
        <v>223</v>
      </c>
      <c r="E224" s="183" t="s">
        <v>3078</v>
      </c>
      <c r="F224" s="184" t="s">
        <v>3079</v>
      </c>
      <c r="G224" s="185" t="s">
        <v>336</v>
      </c>
      <c r="H224" s="186">
        <v>8</v>
      </c>
      <c r="I224" s="187"/>
      <c r="J224" s="188">
        <f>ROUND(I224*H224,2)</f>
        <v>0</v>
      </c>
      <c r="K224" s="184" t="s">
        <v>227</v>
      </c>
      <c r="L224" s="42"/>
      <c r="M224" s="189" t="s">
        <v>19</v>
      </c>
      <c r="N224" s="190" t="s">
        <v>43</v>
      </c>
      <c r="O224" s="67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3" t="s">
        <v>228</v>
      </c>
      <c r="AT224" s="193" t="s">
        <v>223</v>
      </c>
      <c r="AU224" s="193" t="s">
        <v>82</v>
      </c>
      <c r="AY224" s="20" t="s">
        <v>221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20" t="s">
        <v>80</v>
      </c>
      <c r="BK224" s="194">
        <f>ROUND(I224*H224,2)</f>
        <v>0</v>
      </c>
      <c r="BL224" s="20" t="s">
        <v>228</v>
      </c>
      <c r="BM224" s="193" t="s">
        <v>3080</v>
      </c>
    </row>
    <row r="225" spans="1:65" s="2" customFormat="1" ht="29.25">
      <c r="A225" s="37"/>
      <c r="B225" s="38"/>
      <c r="C225" s="39"/>
      <c r="D225" s="195" t="s">
        <v>230</v>
      </c>
      <c r="E225" s="39"/>
      <c r="F225" s="196" t="s">
        <v>3081</v>
      </c>
      <c r="G225" s="39"/>
      <c r="H225" s="39"/>
      <c r="I225" s="197"/>
      <c r="J225" s="39"/>
      <c r="K225" s="39"/>
      <c r="L225" s="42"/>
      <c r="M225" s="198"/>
      <c r="N225" s="199"/>
      <c r="O225" s="67"/>
      <c r="P225" s="67"/>
      <c r="Q225" s="67"/>
      <c r="R225" s="67"/>
      <c r="S225" s="67"/>
      <c r="T225" s="68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20" t="s">
        <v>230</v>
      </c>
      <c r="AU225" s="20" t="s">
        <v>82</v>
      </c>
    </row>
    <row r="226" spans="1:65" s="2" customFormat="1">
      <c r="A226" s="37"/>
      <c r="B226" s="38"/>
      <c r="C226" s="39"/>
      <c r="D226" s="200" t="s">
        <v>232</v>
      </c>
      <c r="E226" s="39"/>
      <c r="F226" s="201" t="s">
        <v>3082</v>
      </c>
      <c r="G226" s="39"/>
      <c r="H226" s="39"/>
      <c r="I226" s="197"/>
      <c r="J226" s="39"/>
      <c r="K226" s="39"/>
      <c r="L226" s="42"/>
      <c r="M226" s="198"/>
      <c r="N226" s="199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232</v>
      </c>
      <c r="AU226" s="20" t="s">
        <v>82</v>
      </c>
    </row>
    <row r="227" spans="1:65" s="2" customFormat="1" ht="37.9" customHeight="1">
      <c r="A227" s="37"/>
      <c r="B227" s="38"/>
      <c r="C227" s="182" t="s">
        <v>461</v>
      </c>
      <c r="D227" s="182" t="s">
        <v>223</v>
      </c>
      <c r="E227" s="183" t="s">
        <v>3083</v>
      </c>
      <c r="F227" s="184" t="s">
        <v>3084</v>
      </c>
      <c r="G227" s="185" t="s">
        <v>336</v>
      </c>
      <c r="H227" s="186">
        <v>46</v>
      </c>
      <c r="I227" s="187"/>
      <c r="J227" s="188">
        <f>ROUND(I227*H227,2)</f>
        <v>0</v>
      </c>
      <c r="K227" s="184" t="s">
        <v>227</v>
      </c>
      <c r="L227" s="42"/>
      <c r="M227" s="189" t="s">
        <v>19</v>
      </c>
      <c r="N227" s="190" t="s">
        <v>43</v>
      </c>
      <c r="O227" s="67"/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3" t="s">
        <v>228</v>
      </c>
      <c r="AT227" s="193" t="s">
        <v>223</v>
      </c>
      <c r="AU227" s="193" t="s">
        <v>82</v>
      </c>
      <c r="AY227" s="20" t="s">
        <v>221</v>
      </c>
      <c r="BE227" s="194">
        <f>IF(N227="základní",J227,0)</f>
        <v>0</v>
      </c>
      <c r="BF227" s="194">
        <f>IF(N227="snížená",J227,0)</f>
        <v>0</v>
      </c>
      <c r="BG227" s="194">
        <f>IF(N227="zákl. přenesená",J227,0)</f>
        <v>0</v>
      </c>
      <c r="BH227" s="194">
        <f>IF(N227="sníž. přenesená",J227,0)</f>
        <v>0</v>
      </c>
      <c r="BI227" s="194">
        <f>IF(N227="nulová",J227,0)</f>
        <v>0</v>
      </c>
      <c r="BJ227" s="20" t="s">
        <v>80</v>
      </c>
      <c r="BK227" s="194">
        <f>ROUND(I227*H227,2)</f>
        <v>0</v>
      </c>
      <c r="BL227" s="20" t="s">
        <v>228</v>
      </c>
      <c r="BM227" s="193" t="s">
        <v>3085</v>
      </c>
    </row>
    <row r="228" spans="1:65" s="2" customFormat="1" ht="29.25">
      <c r="A228" s="37"/>
      <c r="B228" s="38"/>
      <c r="C228" s="39"/>
      <c r="D228" s="195" t="s">
        <v>230</v>
      </c>
      <c r="E228" s="39"/>
      <c r="F228" s="196" t="s">
        <v>3086</v>
      </c>
      <c r="G228" s="39"/>
      <c r="H228" s="39"/>
      <c r="I228" s="197"/>
      <c r="J228" s="39"/>
      <c r="K228" s="39"/>
      <c r="L228" s="42"/>
      <c r="M228" s="198"/>
      <c r="N228" s="199"/>
      <c r="O228" s="67"/>
      <c r="P228" s="67"/>
      <c r="Q228" s="67"/>
      <c r="R228" s="67"/>
      <c r="S228" s="67"/>
      <c r="T228" s="68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20" t="s">
        <v>230</v>
      </c>
      <c r="AU228" s="20" t="s">
        <v>82</v>
      </c>
    </row>
    <row r="229" spans="1:65" s="2" customFormat="1">
      <c r="A229" s="37"/>
      <c r="B229" s="38"/>
      <c r="C229" s="39"/>
      <c r="D229" s="200" t="s">
        <v>232</v>
      </c>
      <c r="E229" s="39"/>
      <c r="F229" s="201" t="s">
        <v>3087</v>
      </c>
      <c r="G229" s="39"/>
      <c r="H229" s="39"/>
      <c r="I229" s="197"/>
      <c r="J229" s="39"/>
      <c r="K229" s="39"/>
      <c r="L229" s="42"/>
      <c r="M229" s="198"/>
      <c r="N229" s="199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232</v>
      </c>
      <c r="AU229" s="20" t="s">
        <v>82</v>
      </c>
    </row>
    <row r="230" spans="1:65" s="2" customFormat="1" ht="24.2" customHeight="1">
      <c r="A230" s="37"/>
      <c r="B230" s="38"/>
      <c r="C230" s="182" t="s">
        <v>467</v>
      </c>
      <c r="D230" s="182" t="s">
        <v>223</v>
      </c>
      <c r="E230" s="183" t="s">
        <v>3088</v>
      </c>
      <c r="F230" s="184" t="s">
        <v>3089</v>
      </c>
      <c r="G230" s="185" t="s">
        <v>336</v>
      </c>
      <c r="H230" s="186">
        <v>46</v>
      </c>
      <c r="I230" s="187"/>
      <c r="J230" s="188">
        <f>ROUND(I230*H230,2)</f>
        <v>0</v>
      </c>
      <c r="K230" s="184" t="s">
        <v>227</v>
      </c>
      <c r="L230" s="42"/>
      <c r="M230" s="189" t="s">
        <v>19</v>
      </c>
      <c r="N230" s="190" t="s">
        <v>43</v>
      </c>
      <c r="O230" s="67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3" t="s">
        <v>228</v>
      </c>
      <c r="AT230" s="193" t="s">
        <v>223</v>
      </c>
      <c r="AU230" s="193" t="s">
        <v>82</v>
      </c>
      <c r="AY230" s="20" t="s">
        <v>221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20" t="s">
        <v>80</v>
      </c>
      <c r="BK230" s="194">
        <f>ROUND(I230*H230,2)</f>
        <v>0</v>
      </c>
      <c r="BL230" s="20" t="s">
        <v>228</v>
      </c>
      <c r="BM230" s="193" t="s">
        <v>3090</v>
      </c>
    </row>
    <row r="231" spans="1:65" s="2" customFormat="1" ht="19.5">
      <c r="A231" s="37"/>
      <c r="B231" s="38"/>
      <c r="C231" s="39"/>
      <c r="D231" s="195" t="s">
        <v>230</v>
      </c>
      <c r="E231" s="39"/>
      <c r="F231" s="196" t="s">
        <v>3091</v>
      </c>
      <c r="G231" s="39"/>
      <c r="H231" s="39"/>
      <c r="I231" s="197"/>
      <c r="J231" s="39"/>
      <c r="K231" s="39"/>
      <c r="L231" s="42"/>
      <c r="M231" s="198"/>
      <c r="N231" s="199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230</v>
      </c>
      <c r="AU231" s="20" t="s">
        <v>82</v>
      </c>
    </row>
    <row r="232" spans="1:65" s="2" customFormat="1">
      <c r="A232" s="37"/>
      <c r="B232" s="38"/>
      <c r="C232" s="39"/>
      <c r="D232" s="200" t="s">
        <v>232</v>
      </c>
      <c r="E232" s="39"/>
      <c r="F232" s="201" t="s">
        <v>3092</v>
      </c>
      <c r="G232" s="39"/>
      <c r="H232" s="39"/>
      <c r="I232" s="197"/>
      <c r="J232" s="39"/>
      <c r="K232" s="39"/>
      <c r="L232" s="42"/>
      <c r="M232" s="198"/>
      <c r="N232" s="199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232</v>
      </c>
      <c r="AU232" s="20" t="s">
        <v>82</v>
      </c>
    </row>
    <row r="233" spans="1:65" s="2" customFormat="1" ht="24.2" customHeight="1">
      <c r="A233" s="37"/>
      <c r="B233" s="38"/>
      <c r="C233" s="182" t="s">
        <v>473</v>
      </c>
      <c r="D233" s="182" t="s">
        <v>223</v>
      </c>
      <c r="E233" s="183" t="s">
        <v>3093</v>
      </c>
      <c r="F233" s="184" t="s">
        <v>3094</v>
      </c>
      <c r="G233" s="185" t="s">
        <v>336</v>
      </c>
      <c r="H233" s="186">
        <v>8</v>
      </c>
      <c r="I233" s="187"/>
      <c r="J233" s="188">
        <f>ROUND(I233*H233,2)</f>
        <v>0</v>
      </c>
      <c r="K233" s="184" t="s">
        <v>227</v>
      </c>
      <c r="L233" s="42"/>
      <c r="M233" s="189" t="s">
        <v>19</v>
      </c>
      <c r="N233" s="190" t="s">
        <v>43</v>
      </c>
      <c r="O233" s="67"/>
      <c r="P233" s="191">
        <f>O233*H233</f>
        <v>0</v>
      </c>
      <c r="Q233" s="191">
        <v>0</v>
      </c>
      <c r="R233" s="191">
        <f>Q233*H233</f>
        <v>0</v>
      </c>
      <c r="S233" s="191">
        <v>0</v>
      </c>
      <c r="T233" s="192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3" t="s">
        <v>228</v>
      </c>
      <c r="AT233" s="193" t="s">
        <v>223</v>
      </c>
      <c r="AU233" s="193" t="s">
        <v>82</v>
      </c>
      <c r="AY233" s="20" t="s">
        <v>221</v>
      </c>
      <c r="BE233" s="194">
        <f>IF(N233="základní",J233,0)</f>
        <v>0</v>
      </c>
      <c r="BF233" s="194">
        <f>IF(N233="snížená",J233,0)</f>
        <v>0</v>
      </c>
      <c r="BG233" s="194">
        <f>IF(N233="zákl. přenesená",J233,0)</f>
        <v>0</v>
      </c>
      <c r="BH233" s="194">
        <f>IF(N233="sníž. přenesená",J233,0)</f>
        <v>0</v>
      </c>
      <c r="BI233" s="194">
        <f>IF(N233="nulová",J233,0)</f>
        <v>0</v>
      </c>
      <c r="BJ233" s="20" t="s">
        <v>80</v>
      </c>
      <c r="BK233" s="194">
        <f>ROUND(I233*H233,2)</f>
        <v>0</v>
      </c>
      <c r="BL233" s="20" t="s">
        <v>228</v>
      </c>
      <c r="BM233" s="193" t="s">
        <v>3095</v>
      </c>
    </row>
    <row r="234" spans="1:65" s="2" customFormat="1" ht="19.5">
      <c r="A234" s="37"/>
      <c r="B234" s="38"/>
      <c r="C234" s="39"/>
      <c r="D234" s="195" t="s">
        <v>230</v>
      </c>
      <c r="E234" s="39"/>
      <c r="F234" s="196" t="s">
        <v>3096</v>
      </c>
      <c r="G234" s="39"/>
      <c r="H234" s="39"/>
      <c r="I234" s="197"/>
      <c r="J234" s="39"/>
      <c r="K234" s="39"/>
      <c r="L234" s="42"/>
      <c r="M234" s="198"/>
      <c r="N234" s="199"/>
      <c r="O234" s="67"/>
      <c r="P234" s="67"/>
      <c r="Q234" s="67"/>
      <c r="R234" s="67"/>
      <c r="S234" s="67"/>
      <c r="T234" s="68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20" t="s">
        <v>230</v>
      </c>
      <c r="AU234" s="20" t="s">
        <v>82</v>
      </c>
    </row>
    <row r="235" spans="1:65" s="2" customFormat="1">
      <c r="A235" s="37"/>
      <c r="B235" s="38"/>
      <c r="C235" s="39"/>
      <c r="D235" s="200" t="s">
        <v>232</v>
      </c>
      <c r="E235" s="39"/>
      <c r="F235" s="201" t="s">
        <v>3097</v>
      </c>
      <c r="G235" s="39"/>
      <c r="H235" s="39"/>
      <c r="I235" s="197"/>
      <c r="J235" s="39"/>
      <c r="K235" s="39"/>
      <c r="L235" s="42"/>
      <c r="M235" s="198"/>
      <c r="N235" s="199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20" t="s">
        <v>232</v>
      </c>
      <c r="AU235" s="20" t="s">
        <v>82</v>
      </c>
    </row>
    <row r="236" spans="1:65" s="2" customFormat="1" ht="16.5" customHeight="1">
      <c r="A236" s="37"/>
      <c r="B236" s="38"/>
      <c r="C236" s="234" t="s">
        <v>478</v>
      </c>
      <c r="D236" s="234" t="s">
        <v>295</v>
      </c>
      <c r="E236" s="235" t="s">
        <v>3098</v>
      </c>
      <c r="F236" s="236" t="s">
        <v>3099</v>
      </c>
      <c r="G236" s="237" t="s">
        <v>238</v>
      </c>
      <c r="H236" s="238">
        <v>12.4</v>
      </c>
      <c r="I236" s="239"/>
      <c r="J236" s="240">
        <f>ROUND(I236*H236,2)</f>
        <v>0</v>
      </c>
      <c r="K236" s="236" t="s">
        <v>227</v>
      </c>
      <c r="L236" s="241"/>
      <c r="M236" s="242" t="s">
        <v>19</v>
      </c>
      <c r="N236" s="243" t="s">
        <v>43</v>
      </c>
      <c r="O236" s="67"/>
      <c r="P236" s="191">
        <f>O236*H236</f>
        <v>0</v>
      </c>
      <c r="Q236" s="191">
        <v>0.22</v>
      </c>
      <c r="R236" s="191">
        <f>Q236*H236</f>
        <v>2.7280000000000002</v>
      </c>
      <c r="S236" s="191">
        <v>0</v>
      </c>
      <c r="T236" s="192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3" t="s">
        <v>279</v>
      </c>
      <c r="AT236" s="193" t="s">
        <v>295</v>
      </c>
      <c r="AU236" s="193" t="s">
        <v>82</v>
      </c>
      <c r="AY236" s="20" t="s">
        <v>221</v>
      </c>
      <c r="BE236" s="194">
        <f>IF(N236="základní",J236,0)</f>
        <v>0</v>
      </c>
      <c r="BF236" s="194">
        <f>IF(N236="snížená",J236,0)</f>
        <v>0</v>
      </c>
      <c r="BG236" s="194">
        <f>IF(N236="zákl. přenesená",J236,0)</f>
        <v>0</v>
      </c>
      <c r="BH236" s="194">
        <f>IF(N236="sníž. přenesená",J236,0)</f>
        <v>0</v>
      </c>
      <c r="BI236" s="194">
        <f>IF(N236="nulová",J236,0)</f>
        <v>0</v>
      </c>
      <c r="BJ236" s="20" t="s">
        <v>80</v>
      </c>
      <c r="BK236" s="194">
        <f>ROUND(I236*H236,2)</f>
        <v>0</v>
      </c>
      <c r="BL236" s="20" t="s">
        <v>228</v>
      </c>
      <c r="BM236" s="193" t="s">
        <v>3100</v>
      </c>
    </row>
    <row r="237" spans="1:65" s="2" customFormat="1">
      <c r="A237" s="37"/>
      <c r="B237" s="38"/>
      <c r="C237" s="39"/>
      <c r="D237" s="195" t="s">
        <v>230</v>
      </c>
      <c r="E237" s="39"/>
      <c r="F237" s="196" t="s">
        <v>3099</v>
      </c>
      <c r="G237" s="39"/>
      <c r="H237" s="39"/>
      <c r="I237" s="197"/>
      <c r="J237" s="39"/>
      <c r="K237" s="39"/>
      <c r="L237" s="42"/>
      <c r="M237" s="198"/>
      <c r="N237" s="199"/>
      <c r="O237" s="67"/>
      <c r="P237" s="67"/>
      <c r="Q237" s="67"/>
      <c r="R237" s="67"/>
      <c r="S237" s="67"/>
      <c r="T237" s="68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20" t="s">
        <v>230</v>
      </c>
      <c r="AU237" s="20" t="s">
        <v>82</v>
      </c>
    </row>
    <row r="238" spans="1:65" s="13" customFormat="1">
      <c r="B238" s="202"/>
      <c r="C238" s="203"/>
      <c r="D238" s="195" t="s">
        <v>234</v>
      </c>
      <c r="E238" s="204" t="s">
        <v>19</v>
      </c>
      <c r="F238" s="205" t="s">
        <v>3101</v>
      </c>
      <c r="G238" s="203"/>
      <c r="H238" s="206">
        <v>12.4</v>
      </c>
      <c r="I238" s="207"/>
      <c r="J238" s="203"/>
      <c r="K238" s="203"/>
      <c r="L238" s="208"/>
      <c r="M238" s="209"/>
      <c r="N238" s="210"/>
      <c r="O238" s="210"/>
      <c r="P238" s="210"/>
      <c r="Q238" s="210"/>
      <c r="R238" s="210"/>
      <c r="S238" s="210"/>
      <c r="T238" s="211"/>
      <c r="AT238" s="212" t="s">
        <v>234</v>
      </c>
      <c r="AU238" s="212" t="s">
        <v>82</v>
      </c>
      <c r="AV238" s="13" t="s">
        <v>82</v>
      </c>
      <c r="AW238" s="13" t="s">
        <v>33</v>
      </c>
      <c r="AX238" s="13" t="s">
        <v>80</v>
      </c>
      <c r="AY238" s="212" t="s">
        <v>221</v>
      </c>
    </row>
    <row r="239" spans="1:65" s="2" customFormat="1" ht="33" customHeight="1">
      <c r="A239" s="37"/>
      <c r="B239" s="38"/>
      <c r="C239" s="182" t="s">
        <v>484</v>
      </c>
      <c r="D239" s="182" t="s">
        <v>223</v>
      </c>
      <c r="E239" s="183" t="s">
        <v>3102</v>
      </c>
      <c r="F239" s="184" t="s">
        <v>3103</v>
      </c>
      <c r="G239" s="185" t="s">
        <v>336</v>
      </c>
      <c r="H239" s="186">
        <v>8</v>
      </c>
      <c r="I239" s="187"/>
      <c r="J239" s="188">
        <f>ROUND(I239*H239,2)</f>
        <v>0</v>
      </c>
      <c r="K239" s="184" t="s">
        <v>227</v>
      </c>
      <c r="L239" s="42"/>
      <c r="M239" s="189" t="s">
        <v>19</v>
      </c>
      <c r="N239" s="190" t="s">
        <v>43</v>
      </c>
      <c r="O239" s="67"/>
      <c r="P239" s="191">
        <f>O239*H239</f>
        <v>0</v>
      </c>
      <c r="Q239" s="191">
        <v>5.3999999999999998E-5</v>
      </c>
      <c r="R239" s="191">
        <f>Q239*H239</f>
        <v>4.3199999999999998E-4</v>
      </c>
      <c r="S239" s="191">
        <v>0</v>
      </c>
      <c r="T239" s="192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3" t="s">
        <v>228</v>
      </c>
      <c r="AT239" s="193" t="s">
        <v>223</v>
      </c>
      <c r="AU239" s="193" t="s">
        <v>82</v>
      </c>
      <c r="AY239" s="20" t="s">
        <v>221</v>
      </c>
      <c r="BE239" s="194">
        <f>IF(N239="základní",J239,0)</f>
        <v>0</v>
      </c>
      <c r="BF239" s="194">
        <f>IF(N239="snížená",J239,0)</f>
        <v>0</v>
      </c>
      <c r="BG239" s="194">
        <f>IF(N239="zákl. přenesená",J239,0)</f>
        <v>0</v>
      </c>
      <c r="BH239" s="194">
        <f>IF(N239="sníž. přenesená",J239,0)</f>
        <v>0</v>
      </c>
      <c r="BI239" s="194">
        <f>IF(N239="nulová",J239,0)</f>
        <v>0</v>
      </c>
      <c r="BJ239" s="20" t="s">
        <v>80</v>
      </c>
      <c r="BK239" s="194">
        <f>ROUND(I239*H239,2)</f>
        <v>0</v>
      </c>
      <c r="BL239" s="20" t="s">
        <v>228</v>
      </c>
      <c r="BM239" s="193" t="s">
        <v>3104</v>
      </c>
    </row>
    <row r="240" spans="1:65" s="2" customFormat="1" ht="19.5">
      <c r="A240" s="37"/>
      <c r="B240" s="38"/>
      <c r="C240" s="39"/>
      <c r="D240" s="195" t="s">
        <v>230</v>
      </c>
      <c r="E240" s="39"/>
      <c r="F240" s="196" t="s">
        <v>3105</v>
      </c>
      <c r="G240" s="39"/>
      <c r="H240" s="39"/>
      <c r="I240" s="197"/>
      <c r="J240" s="39"/>
      <c r="K240" s="39"/>
      <c r="L240" s="42"/>
      <c r="M240" s="198"/>
      <c r="N240" s="199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230</v>
      </c>
      <c r="AU240" s="20" t="s">
        <v>82</v>
      </c>
    </row>
    <row r="241" spans="1:65" s="2" customFormat="1">
      <c r="A241" s="37"/>
      <c r="B241" s="38"/>
      <c r="C241" s="39"/>
      <c r="D241" s="200" t="s">
        <v>232</v>
      </c>
      <c r="E241" s="39"/>
      <c r="F241" s="201" t="s">
        <v>3106</v>
      </c>
      <c r="G241" s="39"/>
      <c r="H241" s="39"/>
      <c r="I241" s="197"/>
      <c r="J241" s="39"/>
      <c r="K241" s="39"/>
      <c r="L241" s="42"/>
      <c r="M241" s="198"/>
      <c r="N241" s="199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232</v>
      </c>
      <c r="AU241" s="20" t="s">
        <v>82</v>
      </c>
    </row>
    <row r="242" spans="1:65" s="2" customFormat="1" ht="21.75" customHeight="1">
      <c r="A242" s="37"/>
      <c r="B242" s="38"/>
      <c r="C242" s="234" t="s">
        <v>491</v>
      </c>
      <c r="D242" s="234" t="s">
        <v>295</v>
      </c>
      <c r="E242" s="235" t="s">
        <v>3107</v>
      </c>
      <c r="F242" s="236" t="s">
        <v>3108</v>
      </c>
      <c r="G242" s="237" t="s">
        <v>336</v>
      </c>
      <c r="H242" s="238">
        <v>24</v>
      </c>
      <c r="I242" s="239"/>
      <c r="J242" s="240">
        <f>ROUND(I242*H242,2)</f>
        <v>0</v>
      </c>
      <c r="K242" s="236" t="s">
        <v>227</v>
      </c>
      <c r="L242" s="241"/>
      <c r="M242" s="242" t="s">
        <v>19</v>
      </c>
      <c r="N242" s="243" t="s">
        <v>43</v>
      </c>
      <c r="O242" s="67"/>
      <c r="P242" s="191">
        <f>O242*H242</f>
        <v>0</v>
      </c>
      <c r="Q242" s="191">
        <v>4.7200000000000002E-3</v>
      </c>
      <c r="R242" s="191">
        <f>Q242*H242</f>
        <v>0.11328000000000001</v>
      </c>
      <c r="S242" s="191">
        <v>0</v>
      </c>
      <c r="T242" s="192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3" t="s">
        <v>279</v>
      </c>
      <c r="AT242" s="193" t="s">
        <v>295</v>
      </c>
      <c r="AU242" s="193" t="s">
        <v>82</v>
      </c>
      <c r="AY242" s="20" t="s">
        <v>221</v>
      </c>
      <c r="BE242" s="194">
        <f>IF(N242="základní",J242,0)</f>
        <v>0</v>
      </c>
      <c r="BF242" s="194">
        <f>IF(N242="snížená",J242,0)</f>
        <v>0</v>
      </c>
      <c r="BG242" s="194">
        <f>IF(N242="zákl. přenesená",J242,0)</f>
        <v>0</v>
      </c>
      <c r="BH242" s="194">
        <f>IF(N242="sníž. přenesená",J242,0)</f>
        <v>0</v>
      </c>
      <c r="BI242" s="194">
        <f>IF(N242="nulová",J242,0)</f>
        <v>0</v>
      </c>
      <c r="BJ242" s="20" t="s">
        <v>80</v>
      </c>
      <c r="BK242" s="194">
        <f>ROUND(I242*H242,2)</f>
        <v>0</v>
      </c>
      <c r="BL242" s="20" t="s">
        <v>228</v>
      </c>
      <c r="BM242" s="193" t="s">
        <v>3109</v>
      </c>
    </row>
    <row r="243" spans="1:65" s="2" customFormat="1">
      <c r="A243" s="37"/>
      <c r="B243" s="38"/>
      <c r="C243" s="39"/>
      <c r="D243" s="195" t="s">
        <v>230</v>
      </c>
      <c r="E243" s="39"/>
      <c r="F243" s="196" t="s">
        <v>3108</v>
      </c>
      <c r="G243" s="39"/>
      <c r="H243" s="39"/>
      <c r="I243" s="197"/>
      <c r="J243" s="39"/>
      <c r="K243" s="39"/>
      <c r="L243" s="42"/>
      <c r="M243" s="198"/>
      <c r="N243" s="199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230</v>
      </c>
      <c r="AU243" s="20" t="s">
        <v>82</v>
      </c>
    </row>
    <row r="244" spans="1:65" s="2" customFormat="1" ht="24.2" customHeight="1">
      <c r="A244" s="37"/>
      <c r="B244" s="38"/>
      <c r="C244" s="182" t="s">
        <v>497</v>
      </c>
      <c r="D244" s="182" t="s">
        <v>223</v>
      </c>
      <c r="E244" s="183" t="s">
        <v>3110</v>
      </c>
      <c r="F244" s="184" t="s">
        <v>3111</v>
      </c>
      <c r="G244" s="185" t="s">
        <v>267</v>
      </c>
      <c r="H244" s="186">
        <v>1E-3</v>
      </c>
      <c r="I244" s="187"/>
      <c r="J244" s="188">
        <f>ROUND(I244*H244,2)</f>
        <v>0</v>
      </c>
      <c r="K244" s="184" t="s">
        <v>227</v>
      </c>
      <c r="L244" s="42"/>
      <c r="M244" s="189" t="s">
        <v>19</v>
      </c>
      <c r="N244" s="190" t="s">
        <v>43</v>
      </c>
      <c r="O244" s="67"/>
      <c r="P244" s="191">
        <f>O244*H244</f>
        <v>0</v>
      </c>
      <c r="Q244" s="191">
        <v>0</v>
      </c>
      <c r="R244" s="191">
        <f>Q244*H244</f>
        <v>0</v>
      </c>
      <c r="S244" s="191">
        <v>0</v>
      </c>
      <c r="T244" s="192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3" t="s">
        <v>228</v>
      </c>
      <c r="AT244" s="193" t="s">
        <v>223</v>
      </c>
      <c r="AU244" s="193" t="s">
        <v>82</v>
      </c>
      <c r="AY244" s="20" t="s">
        <v>221</v>
      </c>
      <c r="BE244" s="194">
        <f>IF(N244="základní",J244,0)</f>
        <v>0</v>
      </c>
      <c r="BF244" s="194">
        <f>IF(N244="snížená",J244,0)</f>
        <v>0</v>
      </c>
      <c r="BG244" s="194">
        <f>IF(N244="zákl. přenesená",J244,0)</f>
        <v>0</v>
      </c>
      <c r="BH244" s="194">
        <f>IF(N244="sníž. přenesená",J244,0)</f>
        <v>0</v>
      </c>
      <c r="BI244" s="194">
        <f>IF(N244="nulová",J244,0)</f>
        <v>0</v>
      </c>
      <c r="BJ244" s="20" t="s">
        <v>80</v>
      </c>
      <c r="BK244" s="194">
        <f>ROUND(I244*H244,2)</f>
        <v>0</v>
      </c>
      <c r="BL244" s="20" t="s">
        <v>228</v>
      </c>
      <c r="BM244" s="193" t="s">
        <v>3112</v>
      </c>
    </row>
    <row r="245" spans="1:65" s="2" customFormat="1" ht="19.5">
      <c r="A245" s="37"/>
      <c r="B245" s="38"/>
      <c r="C245" s="39"/>
      <c r="D245" s="195" t="s">
        <v>230</v>
      </c>
      <c r="E245" s="39"/>
      <c r="F245" s="196" t="s">
        <v>3113</v>
      </c>
      <c r="G245" s="39"/>
      <c r="H245" s="39"/>
      <c r="I245" s="197"/>
      <c r="J245" s="39"/>
      <c r="K245" s="39"/>
      <c r="L245" s="42"/>
      <c r="M245" s="198"/>
      <c r="N245" s="199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230</v>
      </c>
      <c r="AU245" s="20" t="s">
        <v>82</v>
      </c>
    </row>
    <row r="246" spans="1:65" s="2" customFormat="1">
      <c r="A246" s="37"/>
      <c r="B246" s="38"/>
      <c r="C246" s="39"/>
      <c r="D246" s="200" t="s">
        <v>232</v>
      </c>
      <c r="E246" s="39"/>
      <c r="F246" s="201" t="s">
        <v>3114</v>
      </c>
      <c r="G246" s="39"/>
      <c r="H246" s="39"/>
      <c r="I246" s="197"/>
      <c r="J246" s="39"/>
      <c r="K246" s="39"/>
      <c r="L246" s="42"/>
      <c r="M246" s="198"/>
      <c r="N246" s="199"/>
      <c r="O246" s="67"/>
      <c r="P246" s="67"/>
      <c r="Q246" s="67"/>
      <c r="R246" s="67"/>
      <c r="S246" s="67"/>
      <c r="T246" s="68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20" t="s">
        <v>232</v>
      </c>
      <c r="AU246" s="20" t="s">
        <v>82</v>
      </c>
    </row>
    <row r="247" spans="1:65" s="13" customFormat="1">
      <c r="B247" s="202"/>
      <c r="C247" s="203"/>
      <c r="D247" s="195" t="s">
        <v>234</v>
      </c>
      <c r="E247" s="204" t="s">
        <v>19</v>
      </c>
      <c r="F247" s="205" t="s">
        <v>3115</v>
      </c>
      <c r="G247" s="203"/>
      <c r="H247" s="206">
        <v>1E-3</v>
      </c>
      <c r="I247" s="207"/>
      <c r="J247" s="203"/>
      <c r="K247" s="203"/>
      <c r="L247" s="208"/>
      <c r="M247" s="209"/>
      <c r="N247" s="210"/>
      <c r="O247" s="210"/>
      <c r="P247" s="210"/>
      <c r="Q247" s="210"/>
      <c r="R247" s="210"/>
      <c r="S247" s="210"/>
      <c r="T247" s="211"/>
      <c r="AT247" s="212" t="s">
        <v>234</v>
      </c>
      <c r="AU247" s="212" t="s">
        <v>82</v>
      </c>
      <c r="AV247" s="13" t="s">
        <v>82</v>
      </c>
      <c r="AW247" s="13" t="s">
        <v>33</v>
      </c>
      <c r="AX247" s="13" t="s">
        <v>80</v>
      </c>
      <c r="AY247" s="212" t="s">
        <v>221</v>
      </c>
    </row>
    <row r="248" spans="1:65" s="2" customFormat="1" ht="16.5" customHeight="1">
      <c r="A248" s="37"/>
      <c r="B248" s="38"/>
      <c r="C248" s="234" t="s">
        <v>159</v>
      </c>
      <c r="D248" s="234" t="s">
        <v>295</v>
      </c>
      <c r="E248" s="235" t="s">
        <v>3116</v>
      </c>
      <c r="F248" s="236" t="s">
        <v>3117</v>
      </c>
      <c r="G248" s="237" t="s">
        <v>831</v>
      </c>
      <c r="H248" s="238">
        <v>1.002</v>
      </c>
      <c r="I248" s="239"/>
      <c r="J248" s="240">
        <f>ROUND(I248*H248,2)</f>
        <v>0</v>
      </c>
      <c r="K248" s="236" t="s">
        <v>227</v>
      </c>
      <c r="L248" s="241"/>
      <c r="M248" s="242" t="s">
        <v>19</v>
      </c>
      <c r="N248" s="243" t="s">
        <v>43</v>
      </c>
      <c r="O248" s="67"/>
      <c r="P248" s="191">
        <f>O248*H248</f>
        <v>0</v>
      </c>
      <c r="Q248" s="191">
        <v>1E-3</v>
      </c>
      <c r="R248" s="191">
        <f>Q248*H248</f>
        <v>1.0020000000000001E-3</v>
      </c>
      <c r="S248" s="191">
        <v>0</v>
      </c>
      <c r="T248" s="192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3" t="s">
        <v>279</v>
      </c>
      <c r="AT248" s="193" t="s">
        <v>295</v>
      </c>
      <c r="AU248" s="193" t="s">
        <v>82</v>
      </c>
      <c r="AY248" s="20" t="s">
        <v>221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20" t="s">
        <v>80</v>
      </c>
      <c r="BK248" s="194">
        <f>ROUND(I248*H248,2)</f>
        <v>0</v>
      </c>
      <c r="BL248" s="20" t="s">
        <v>228</v>
      </c>
      <c r="BM248" s="193" t="s">
        <v>3118</v>
      </c>
    </row>
    <row r="249" spans="1:65" s="2" customFormat="1">
      <c r="A249" s="37"/>
      <c r="B249" s="38"/>
      <c r="C249" s="39"/>
      <c r="D249" s="195" t="s">
        <v>230</v>
      </c>
      <c r="E249" s="39"/>
      <c r="F249" s="196" t="s">
        <v>3117</v>
      </c>
      <c r="G249" s="39"/>
      <c r="H249" s="39"/>
      <c r="I249" s="197"/>
      <c r="J249" s="39"/>
      <c r="K249" s="39"/>
      <c r="L249" s="42"/>
      <c r="M249" s="198"/>
      <c r="N249" s="199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230</v>
      </c>
      <c r="AU249" s="20" t="s">
        <v>82</v>
      </c>
    </row>
    <row r="250" spans="1:65" s="2" customFormat="1" ht="16.5" customHeight="1">
      <c r="A250" s="37"/>
      <c r="B250" s="38"/>
      <c r="C250" s="182" t="s">
        <v>508</v>
      </c>
      <c r="D250" s="182" t="s">
        <v>223</v>
      </c>
      <c r="E250" s="183" t="s">
        <v>3119</v>
      </c>
      <c r="F250" s="184" t="s">
        <v>3120</v>
      </c>
      <c r="G250" s="185" t="s">
        <v>336</v>
      </c>
      <c r="H250" s="186">
        <v>8</v>
      </c>
      <c r="I250" s="187"/>
      <c r="J250" s="188">
        <f>ROUND(I250*H250,2)</f>
        <v>0</v>
      </c>
      <c r="K250" s="184" t="s">
        <v>632</v>
      </c>
      <c r="L250" s="42"/>
      <c r="M250" s="189" t="s">
        <v>19</v>
      </c>
      <c r="N250" s="190" t="s">
        <v>43</v>
      </c>
      <c r="O250" s="67"/>
      <c r="P250" s="191">
        <f>O250*H250</f>
        <v>0</v>
      </c>
      <c r="Q250" s="191">
        <v>0</v>
      </c>
      <c r="R250" s="191">
        <f>Q250*H250</f>
        <v>0</v>
      </c>
      <c r="S250" s="191">
        <v>0</v>
      </c>
      <c r="T250" s="192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3" t="s">
        <v>228</v>
      </c>
      <c r="AT250" s="193" t="s">
        <v>223</v>
      </c>
      <c r="AU250" s="193" t="s">
        <v>82</v>
      </c>
      <c r="AY250" s="20" t="s">
        <v>221</v>
      </c>
      <c r="BE250" s="194">
        <f>IF(N250="základní",J250,0)</f>
        <v>0</v>
      </c>
      <c r="BF250" s="194">
        <f>IF(N250="snížená",J250,0)</f>
        <v>0</v>
      </c>
      <c r="BG250" s="194">
        <f>IF(N250="zákl. přenesená",J250,0)</f>
        <v>0</v>
      </c>
      <c r="BH250" s="194">
        <f>IF(N250="sníž. přenesená",J250,0)</f>
        <v>0</v>
      </c>
      <c r="BI250" s="194">
        <f>IF(N250="nulová",J250,0)</f>
        <v>0</v>
      </c>
      <c r="BJ250" s="20" t="s">
        <v>80</v>
      </c>
      <c r="BK250" s="194">
        <f>ROUND(I250*H250,2)</f>
        <v>0</v>
      </c>
      <c r="BL250" s="20" t="s">
        <v>228</v>
      </c>
      <c r="BM250" s="193" t="s">
        <v>3121</v>
      </c>
    </row>
    <row r="251" spans="1:65" s="2" customFormat="1">
      <c r="A251" s="37"/>
      <c r="B251" s="38"/>
      <c r="C251" s="39"/>
      <c r="D251" s="195" t="s">
        <v>230</v>
      </c>
      <c r="E251" s="39"/>
      <c r="F251" s="196" t="s">
        <v>3120</v>
      </c>
      <c r="G251" s="39"/>
      <c r="H251" s="39"/>
      <c r="I251" s="197"/>
      <c r="J251" s="39"/>
      <c r="K251" s="39"/>
      <c r="L251" s="42"/>
      <c r="M251" s="198"/>
      <c r="N251" s="199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230</v>
      </c>
      <c r="AU251" s="20" t="s">
        <v>82</v>
      </c>
    </row>
    <row r="252" spans="1:65" s="2" customFormat="1" ht="21.75" customHeight="1">
      <c r="A252" s="37"/>
      <c r="B252" s="38"/>
      <c r="C252" s="182" t="s">
        <v>515</v>
      </c>
      <c r="D252" s="182" t="s">
        <v>223</v>
      </c>
      <c r="E252" s="183" t="s">
        <v>3122</v>
      </c>
      <c r="F252" s="184" t="s">
        <v>3123</v>
      </c>
      <c r="G252" s="185" t="s">
        <v>336</v>
      </c>
      <c r="H252" s="186">
        <v>8</v>
      </c>
      <c r="I252" s="187"/>
      <c r="J252" s="188">
        <f>ROUND(I252*H252,2)</f>
        <v>0</v>
      </c>
      <c r="K252" s="184" t="s">
        <v>632</v>
      </c>
      <c r="L252" s="42"/>
      <c r="M252" s="189" t="s">
        <v>19</v>
      </c>
      <c r="N252" s="190" t="s">
        <v>43</v>
      </c>
      <c r="O252" s="67"/>
      <c r="P252" s="191">
        <f>O252*H252</f>
        <v>0</v>
      </c>
      <c r="Q252" s="191">
        <v>0</v>
      </c>
      <c r="R252" s="191">
        <f>Q252*H252</f>
        <v>0</v>
      </c>
      <c r="S252" s="191">
        <v>0</v>
      </c>
      <c r="T252" s="192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3" t="s">
        <v>228</v>
      </c>
      <c r="AT252" s="193" t="s">
        <v>223</v>
      </c>
      <c r="AU252" s="193" t="s">
        <v>82</v>
      </c>
      <c r="AY252" s="20" t="s">
        <v>221</v>
      </c>
      <c r="BE252" s="194">
        <f>IF(N252="základní",J252,0)</f>
        <v>0</v>
      </c>
      <c r="BF252" s="194">
        <f>IF(N252="snížená",J252,0)</f>
        <v>0</v>
      </c>
      <c r="BG252" s="194">
        <f>IF(N252="zákl. přenesená",J252,0)</f>
        <v>0</v>
      </c>
      <c r="BH252" s="194">
        <f>IF(N252="sníž. přenesená",J252,0)</f>
        <v>0</v>
      </c>
      <c r="BI252" s="194">
        <f>IF(N252="nulová",J252,0)</f>
        <v>0</v>
      </c>
      <c r="BJ252" s="20" t="s">
        <v>80</v>
      </c>
      <c r="BK252" s="194">
        <f>ROUND(I252*H252,2)</f>
        <v>0</v>
      </c>
      <c r="BL252" s="20" t="s">
        <v>228</v>
      </c>
      <c r="BM252" s="193" t="s">
        <v>3124</v>
      </c>
    </row>
    <row r="253" spans="1:65" s="2" customFormat="1">
      <c r="A253" s="37"/>
      <c r="B253" s="38"/>
      <c r="C253" s="39"/>
      <c r="D253" s="195" t="s">
        <v>230</v>
      </c>
      <c r="E253" s="39"/>
      <c r="F253" s="196" t="s">
        <v>3123</v>
      </c>
      <c r="G253" s="39"/>
      <c r="H253" s="39"/>
      <c r="I253" s="197"/>
      <c r="J253" s="39"/>
      <c r="K253" s="39"/>
      <c r="L253" s="42"/>
      <c r="M253" s="198"/>
      <c r="N253" s="199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230</v>
      </c>
      <c r="AU253" s="20" t="s">
        <v>82</v>
      </c>
    </row>
    <row r="254" spans="1:65" s="12" customFormat="1" ht="20.85" customHeight="1">
      <c r="B254" s="166"/>
      <c r="C254" s="167"/>
      <c r="D254" s="168" t="s">
        <v>71</v>
      </c>
      <c r="E254" s="180" t="s">
        <v>77</v>
      </c>
      <c r="F254" s="180" t="s">
        <v>3125</v>
      </c>
      <c r="G254" s="167"/>
      <c r="H254" s="167"/>
      <c r="I254" s="170"/>
      <c r="J254" s="181">
        <f>BK254</f>
        <v>0</v>
      </c>
      <c r="K254" s="167"/>
      <c r="L254" s="172"/>
      <c r="M254" s="173"/>
      <c r="N254" s="174"/>
      <c r="O254" s="174"/>
      <c r="P254" s="175">
        <f>SUM(P255:P260)</f>
        <v>0</v>
      </c>
      <c r="Q254" s="174"/>
      <c r="R254" s="175">
        <f>SUM(R255:R260)</f>
        <v>0</v>
      </c>
      <c r="S254" s="174"/>
      <c r="T254" s="176">
        <f>SUM(T255:T260)</f>
        <v>0</v>
      </c>
      <c r="AR254" s="177" t="s">
        <v>80</v>
      </c>
      <c r="AT254" s="178" t="s">
        <v>71</v>
      </c>
      <c r="AU254" s="178" t="s">
        <v>82</v>
      </c>
      <c r="AY254" s="177" t="s">
        <v>221</v>
      </c>
      <c r="BK254" s="179">
        <f>SUM(BK255:BK260)</f>
        <v>0</v>
      </c>
    </row>
    <row r="255" spans="1:65" s="2" customFormat="1" ht="16.5" customHeight="1">
      <c r="A255" s="37"/>
      <c r="B255" s="38"/>
      <c r="C255" s="234" t="s">
        <v>520</v>
      </c>
      <c r="D255" s="234" t="s">
        <v>295</v>
      </c>
      <c r="E255" s="235" t="s">
        <v>150</v>
      </c>
      <c r="F255" s="236" t="s">
        <v>3126</v>
      </c>
      <c r="G255" s="237" t="s">
        <v>336</v>
      </c>
      <c r="H255" s="238">
        <v>3</v>
      </c>
      <c r="I255" s="239"/>
      <c r="J255" s="240">
        <f>ROUND(I255*H255,2)</f>
        <v>0</v>
      </c>
      <c r="K255" s="236" t="s">
        <v>632</v>
      </c>
      <c r="L255" s="241"/>
      <c r="M255" s="242" t="s">
        <v>19</v>
      </c>
      <c r="N255" s="243" t="s">
        <v>43</v>
      </c>
      <c r="O255" s="67"/>
      <c r="P255" s="191">
        <f>O255*H255</f>
        <v>0</v>
      </c>
      <c r="Q255" s="191">
        <v>0</v>
      </c>
      <c r="R255" s="191">
        <f>Q255*H255</f>
        <v>0</v>
      </c>
      <c r="S255" s="191">
        <v>0</v>
      </c>
      <c r="T255" s="192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3" t="s">
        <v>279</v>
      </c>
      <c r="AT255" s="193" t="s">
        <v>295</v>
      </c>
      <c r="AU255" s="193" t="s">
        <v>95</v>
      </c>
      <c r="AY255" s="20" t="s">
        <v>221</v>
      </c>
      <c r="BE255" s="194">
        <f>IF(N255="základní",J255,0)</f>
        <v>0</v>
      </c>
      <c r="BF255" s="194">
        <f>IF(N255="snížená",J255,0)</f>
        <v>0</v>
      </c>
      <c r="BG255" s="194">
        <f>IF(N255="zákl. přenesená",J255,0)</f>
        <v>0</v>
      </c>
      <c r="BH255" s="194">
        <f>IF(N255="sníž. přenesená",J255,0)</f>
        <v>0</v>
      </c>
      <c r="BI255" s="194">
        <f>IF(N255="nulová",J255,0)</f>
        <v>0</v>
      </c>
      <c r="BJ255" s="20" t="s">
        <v>80</v>
      </c>
      <c r="BK255" s="194">
        <f>ROUND(I255*H255,2)</f>
        <v>0</v>
      </c>
      <c r="BL255" s="20" t="s">
        <v>228</v>
      </c>
      <c r="BM255" s="193" t="s">
        <v>3127</v>
      </c>
    </row>
    <row r="256" spans="1:65" s="2" customFormat="1">
      <c r="A256" s="37"/>
      <c r="B256" s="38"/>
      <c r="C256" s="39"/>
      <c r="D256" s="195" t="s">
        <v>230</v>
      </c>
      <c r="E256" s="39"/>
      <c r="F256" s="196" t="s">
        <v>3126</v>
      </c>
      <c r="G256" s="39"/>
      <c r="H256" s="39"/>
      <c r="I256" s="197"/>
      <c r="J256" s="39"/>
      <c r="K256" s="39"/>
      <c r="L256" s="42"/>
      <c r="M256" s="198"/>
      <c r="N256" s="199"/>
      <c r="O256" s="67"/>
      <c r="P256" s="67"/>
      <c r="Q256" s="67"/>
      <c r="R256" s="67"/>
      <c r="S256" s="67"/>
      <c r="T256" s="68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20" t="s">
        <v>230</v>
      </c>
      <c r="AU256" s="20" t="s">
        <v>95</v>
      </c>
    </row>
    <row r="257" spans="1:65" s="2" customFormat="1" ht="16.5" customHeight="1">
      <c r="A257" s="37"/>
      <c r="B257" s="38"/>
      <c r="C257" s="234" t="s">
        <v>527</v>
      </c>
      <c r="D257" s="234" t="s">
        <v>295</v>
      </c>
      <c r="E257" s="235" t="s">
        <v>154</v>
      </c>
      <c r="F257" s="236" t="s">
        <v>3128</v>
      </c>
      <c r="G257" s="237" t="s">
        <v>336</v>
      </c>
      <c r="H257" s="238">
        <v>5</v>
      </c>
      <c r="I257" s="239"/>
      <c r="J257" s="240">
        <f>ROUND(I257*H257,2)</f>
        <v>0</v>
      </c>
      <c r="K257" s="236" t="s">
        <v>632</v>
      </c>
      <c r="L257" s="241"/>
      <c r="M257" s="242" t="s">
        <v>19</v>
      </c>
      <c r="N257" s="243" t="s">
        <v>43</v>
      </c>
      <c r="O257" s="67"/>
      <c r="P257" s="191">
        <f>O257*H257</f>
        <v>0</v>
      </c>
      <c r="Q257" s="191">
        <v>0</v>
      </c>
      <c r="R257" s="191">
        <f>Q257*H257</f>
        <v>0</v>
      </c>
      <c r="S257" s="191">
        <v>0</v>
      </c>
      <c r="T257" s="192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3" t="s">
        <v>279</v>
      </c>
      <c r="AT257" s="193" t="s">
        <v>295</v>
      </c>
      <c r="AU257" s="193" t="s">
        <v>95</v>
      </c>
      <c r="AY257" s="20" t="s">
        <v>221</v>
      </c>
      <c r="BE257" s="194">
        <f>IF(N257="základní",J257,0)</f>
        <v>0</v>
      </c>
      <c r="BF257" s="194">
        <f>IF(N257="snížená",J257,0)</f>
        <v>0</v>
      </c>
      <c r="BG257" s="194">
        <f>IF(N257="zákl. přenesená",J257,0)</f>
        <v>0</v>
      </c>
      <c r="BH257" s="194">
        <f>IF(N257="sníž. přenesená",J257,0)</f>
        <v>0</v>
      </c>
      <c r="BI257" s="194">
        <f>IF(N257="nulová",J257,0)</f>
        <v>0</v>
      </c>
      <c r="BJ257" s="20" t="s">
        <v>80</v>
      </c>
      <c r="BK257" s="194">
        <f>ROUND(I257*H257,2)</f>
        <v>0</v>
      </c>
      <c r="BL257" s="20" t="s">
        <v>228</v>
      </c>
      <c r="BM257" s="193" t="s">
        <v>3129</v>
      </c>
    </row>
    <row r="258" spans="1:65" s="2" customFormat="1">
      <c r="A258" s="37"/>
      <c r="B258" s="38"/>
      <c r="C258" s="39"/>
      <c r="D258" s="195" t="s">
        <v>230</v>
      </c>
      <c r="E258" s="39"/>
      <c r="F258" s="196" t="s">
        <v>3128</v>
      </c>
      <c r="G258" s="39"/>
      <c r="H258" s="39"/>
      <c r="I258" s="197"/>
      <c r="J258" s="39"/>
      <c r="K258" s="39"/>
      <c r="L258" s="42"/>
      <c r="M258" s="198"/>
      <c r="N258" s="199"/>
      <c r="O258" s="67"/>
      <c r="P258" s="67"/>
      <c r="Q258" s="67"/>
      <c r="R258" s="67"/>
      <c r="S258" s="67"/>
      <c r="T258" s="68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20" t="s">
        <v>230</v>
      </c>
      <c r="AU258" s="20" t="s">
        <v>95</v>
      </c>
    </row>
    <row r="259" spans="1:65" s="2" customFormat="1" ht="16.5" customHeight="1">
      <c r="A259" s="37"/>
      <c r="B259" s="38"/>
      <c r="C259" s="234" t="s">
        <v>532</v>
      </c>
      <c r="D259" s="234" t="s">
        <v>295</v>
      </c>
      <c r="E259" s="235" t="s">
        <v>3130</v>
      </c>
      <c r="F259" s="236" t="s">
        <v>3131</v>
      </c>
      <c r="G259" s="237" t="s">
        <v>336</v>
      </c>
      <c r="H259" s="238">
        <v>46</v>
      </c>
      <c r="I259" s="239"/>
      <c r="J259" s="240">
        <f>ROUND(I259*H259,2)</f>
        <v>0</v>
      </c>
      <c r="K259" s="236" t="s">
        <v>632</v>
      </c>
      <c r="L259" s="241"/>
      <c r="M259" s="242" t="s">
        <v>19</v>
      </c>
      <c r="N259" s="243" t="s">
        <v>43</v>
      </c>
      <c r="O259" s="67"/>
      <c r="P259" s="191">
        <f>O259*H259</f>
        <v>0</v>
      </c>
      <c r="Q259" s="191">
        <v>0</v>
      </c>
      <c r="R259" s="191">
        <f>Q259*H259</f>
        <v>0</v>
      </c>
      <c r="S259" s="191">
        <v>0</v>
      </c>
      <c r="T259" s="192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3" t="s">
        <v>279</v>
      </c>
      <c r="AT259" s="193" t="s">
        <v>295</v>
      </c>
      <c r="AU259" s="193" t="s">
        <v>95</v>
      </c>
      <c r="AY259" s="20" t="s">
        <v>221</v>
      </c>
      <c r="BE259" s="194">
        <f>IF(N259="základní",J259,0)</f>
        <v>0</v>
      </c>
      <c r="BF259" s="194">
        <f>IF(N259="snížená",J259,0)</f>
        <v>0</v>
      </c>
      <c r="BG259" s="194">
        <f>IF(N259="zákl. přenesená",J259,0)</f>
        <v>0</v>
      </c>
      <c r="BH259" s="194">
        <f>IF(N259="sníž. přenesená",J259,0)</f>
        <v>0</v>
      </c>
      <c r="BI259" s="194">
        <f>IF(N259="nulová",J259,0)</f>
        <v>0</v>
      </c>
      <c r="BJ259" s="20" t="s">
        <v>80</v>
      </c>
      <c r="BK259" s="194">
        <f>ROUND(I259*H259,2)</f>
        <v>0</v>
      </c>
      <c r="BL259" s="20" t="s">
        <v>228</v>
      </c>
      <c r="BM259" s="193" t="s">
        <v>3132</v>
      </c>
    </row>
    <row r="260" spans="1:65" s="2" customFormat="1" ht="19.5">
      <c r="A260" s="37"/>
      <c r="B260" s="38"/>
      <c r="C260" s="39"/>
      <c r="D260" s="195" t="s">
        <v>230</v>
      </c>
      <c r="E260" s="39"/>
      <c r="F260" s="196" t="s">
        <v>3133</v>
      </c>
      <c r="G260" s="39"/>
      <c r="H260" s="39"/>
      <c r="I260" s="197"/>
      <c r="J260" s="39"/>
      <c r="K260" s="39"/>
      <c r="L260" s="42"/>
      <c r="M260" s="198"/>
      <c r="N260" s="199"/>
      <c r="O260" s="67"/>
      <c r="P260" s="67"/>
      <c r="Q260" s="67"/>
      <c r="R260" s="67"/>
      <c r="S260" s="67"/>
      <c r="T260" s="68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20" t="s">
        <v>230</v>
      </c>
      <c r="AU260" s="20" t="s">
        <v>95</v>
      </c>
    </row>
    <row r="261" spans="1:65" s="12" customFormat="1" ht="22.9" customHeight="1">
      <c r="B261" s="166"/>
      <c r="C261" s="167"/>
      <c r="D261" s="168" t="s">
        <v>71</v>
      </c>
      <c r="E261" s="180" t="s">
        <v>82</v>
      </c>
      <c r="F261" s="180" t="s">
        <v>301</v>
      </c>
      <c r="G261" s="167"/>
      <c r="H261" s="167"/>
      <c r="I261" s="170"/>
      <c r="J261" s="181">
        <f>BK261</f>
        <v>0</v>
      </c>
      <c r="K261" s="167"/>
      <c r="L261" s="172"/>
      <c r="M261" s="173"/>
      <c r="N261" s="174"/>
      <c r="O261" s="174"/>
      <c r="P261" s="175">
        <f>SUM(P262:P273)</f>
        <v>0</v>
      </c>
      <c r="Q261" s="174"/>
      <c r="R261" s="175">
        <f>SUM(R262:R273)</f>
        <v>2.11498243</v>
      </c>
      <c r="S261" s="174"/>
      <c r="T261" s="176">
        <f>SUM(T262:T273)</f>
        <v>0</v>
      </c>
      <c r="AR261" s="177" t="s">
        <v>80</v>
      </c>
      <c r="AT261" s="178" t="s">
        <v>71</v>
      </c>
      <c r="AU261" s="178" t="s">
        <v>80</v>
      </c>
      <c r="AY261" s="177" t="s">
        <v>221</v>
      </c>
      <c r="BK261" s="179">
        <f>SUM(BK262:BK273)</f>
        <v>0</v>
      </c>
    </row>
    <row r="262" spans="1:65" s="2" customFormat="1" ht="16.5" customHeight="1">
      <c r="A262" s="37"/>
      <c r="B262" s="38"/>
      <c r="C262" s="182" t="s">
        <v>539</v>
      </c>
      <c r="D262" s="182" t="s">
        <v>223</v>
      </c>
      <c r="E262" s="183" t="s">
        <v>1936</v>
      </c>
      <c r="F262" s="184" t="s">
        <v>1937</v>
      </c>
      <c r="G262" s="185" t="s">
        <v>238</v>
      </c>
      <c r="H262" s="186">
        <v>0.52400000000000002</v>
      </c>
      <c r="I262" s="187"/>
      <c r="J262" s="188">
        <f>ROUND(I262*H262,2)</f>
        <v>0</v>
      </c>
      <c r="K262" s="184" t="s">
        <v>227</v>
      </c>
      <c r="L262" s="42"/>
      <c r="M262" s="189" t="s">
        <v>19</v>
      </c>
      <c r="N262" s="190" t="s">
        <v>43</v>
      </c>
      <c r="O262" s="67"/>
      <c r="P262" s="191">
        <f>O262*H262</f>
        <v>0</v>
      </c>
      <c r="Q262" s="191">
        <v>2.3010199999999998</v>
      </c>
      <c r="R262" s="191">
        <f>Q262*H262</f>
        <v>1.2057344800000001</v>
      </c>
      <c r="S262" s="191">
        <v>0</v>
      </c>
      <c r="T262" s="192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3" t="s">
        <v>228</v>
      </c>
      <c r="AT262" s="193" t="s">
        <v>223</v>
      </c>
      <c r="AU262" s="193" t="s">
        <v>82</v>
      </c>
      <c r="AY262" s="20" t="s">
        <v>221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20" t="s">
        <v>80</v>
      </c>
      <c r="BK262" s="194">
        <f>ROUND(I262*H262,2)</f>
        <v>0</v>
      </c>
      <c r="BL262" s="20" t="s">
        <v>228</v>
      </c>
      <c r="BM262" s="193" t="s">
        <v>3134</v>
      </c>
    </row>
    <row r="263" spans="1:65" s="2" customFormat="1" ht="19.5">
      <c r="A263" s="37"/>
      <c r="B263" s="38"/>
      <c r="C263" s="39"/>
      <c r="D263" s="195" t="s">
        <v>230</v>
      </c>
      <c r="E263" s="39"/>
      <c r="F263" s="196" t="s">
        <v>1939</v>
      </c>
      <c r="G263" s="39"/>
      <c r="H263" s="39"/>
      <c r="I263" s="197"/>
      <c r="J263" s="39"/>
      <c r="K263" s="39"/>
      <c r="L263" s="42"/>
      <c r="M263" s="198"/>
      <c r="N263" s="199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230</v>
      </c>
      <c r="AU263" s="20" t="s">
        <v>82</v>
      </c>
    </row>
    <row r="264" spans="1:65" s="2" customFormat="1">
      <c r="A264" s="37"/>
      <c r="B264" s="38"/>
      <c r="C264" s="39"/>
      <c r="D264" s="200" t="s">
        <v>232</v>
      </c>
      <c r="E264" s="39"/>
      <c r="F264" s="201" t="s">
        <v>1940</v>
      </c>
      <c r="G264" s="39"/>
      <c r="H264" s="39"/>
      <c r="I264" s="197"/>
      <c r="J264" s="39"/>
      <c r="K264" s="39"/>
      <c r="L264" s="42"/>
      <c r="M264" s="198"/>
      <c r="N264" s="199"/>
      <c r="O264" s="67"/>
      <c r="P264" s="67"/>
      <c r="Q264" s="67"/>
      <c r="R264" s="67"/>
      <c r="S264" s="67"/>
      <c r="T264" s="68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20" t="s">
        <v>232</v>
      </c>
      <c r="AU264" s="20" t="s">
        <v>82</v>
      </c>
    </row>
    <row r="265" spans="1:65" s="14" customFormat="1">
      <c r="B265" s="213"/>
      <c r="C265" s="214"/>
      <c r="D265" s="195" t="s">
        <v>234</v>
      </c>
      <c r="E265" s="215" t="s">
        <v>19</v>
      </c>
      <c r="F265" s="216" t="s">
        <v>3135</v>
      </c>
      <c r="G265" s="214"/>
      <c r="H265" s="215" t="s">
        <v>19</v>
      </c>
      <c r="I265" s="217"/>
      <c r="J265" s="214"/>
      <c r="K265" s="214"/>
      <c r="L265" s="218"/>
      <c r="M265" s="219"/>
      <c r="N265" s="220"/>
      <c r="O265" s="220"/>
      <c r="P265" s="220"/>
      <c r="Q265" s="220"/>
      <c r="R265" s="220"/>
      <c r="S265" s="220"/>
      <c r="T265" s="221"/>
      <c r="AT265" s="222" t="s">
        <v>234</v>
      </c>
      <c r="AU265" s="222" t="s">
        <v>82</v>
      </c>
      <c r="AV265" s="14" t="s">
        <v>80</v>
      </c>
      <c r="AW265" s="14" t="s">
        <v>33</v>
      </c>
      <c r="AX265" s="14" t="s">
        <v>72</v>
      </c>
      <c r="AY265" s="222" t="s">
        <v>221</v>
      </c>
    </row>
    <row r="266" spans="1:65" s="13" customFormat="1">
      <c r="B266" s="202"/>
      <c r="C266" s="203"/>
      <c r="D266" s="195" t="s">
        <v>234</v>
      </c>
      <c r="E266" s="204" t="s">
        <v>19</v>
      </c>
      <c r="F266" s="205" t="s">
        <v>3136</v>
      </c>
      <c r="G266" s="203"/>
      <c r="H266" s="206">
        <v>0.52400000000000002</v>
      </c>
      <c r="I266" s="207"/>
      <c r="J266" s="203"/>
      <c r="K266" s="203"/>
      <c r="L266" s="208"/>
      <c r="M266" s="209"/>
      <c r="N266" s="210"/>
      <c r="O266" s="210"/>
      <c r="P266" s="210"/>
      <c r="Q266" s="210"/>
      <c r="R266" s="210"/>
      <c r="S266" s="210"/>
      <c r="T266" s="211"/>
      <c r="AT266" s="212" t="s">
        <v>234</v>
      </c>
      <c r="AU266" s="212" t="s">
        <v>82</v>
      </c>
      <c r="AV266" s="13" t="s">
        <v>82</v>
      </c>
      <c r="AW266" s="13" t="s">
        <v>33</v>
      </c>
      <c r="AX266" s="13" t="s">
        <v>72</v>
      </c>
      <c r="AY266" s="212" t="s">
        <v>221</v>
      </c>
    </row>
    <row r="267" spans="1:65" s="15" customFormat="1">
      <c r="B267" s="223"/>
      <c r="C267" s="224"/>
      <c r="D267" s="195" t="s">
        <v>234</v>
      </c>
      <c r="E267" s="225" t="s">
        <v>19</v>
      </c>
      <c r="F267" s="226" t="s">
        <v>243</v>
      </c>
      <c r="G267" s="224"/>
      <c r="H267" s="227">
        <v>0.52400000000000002</v>
      </c>
      <c r="I267" s="228"/>
      <c r="J267" s="224"/>
      <c r="K267" s="224"/>
      <c r="L267" s="229"/>
      <c r="M267" s="230"/>
      <c r="N267" s="231"/>
      <c r="O267" s="231"/>
      <c r="P267" s="231"/>
      <c r="Q267" s="231"/>
      <c r="R267" s="231"/>
      <c r="S267" s="231"/>
      <c r="T267" s="232"/>
      <c r="AT267" s="233" t="s">
        <v>234</v>
      </c>
      <c r="AU267" s="233" t="s">
        <v>82</v>
      </c>
      <c r="AV267" s="15" t="s">
        <v>228</v>
      </c>
      <c r="AW267" s="15" t="s">
        <v>33</v>
      </c>
      <c r="AX267" s="15" t="s">
        <v>80</v>
      </c>
      <c r="AY267" s="233" t="s">
        <v>221</v>
      </c>
    </row>
    <row r="268" spans="1:65" s="2" customFormat="1" ht="33" customHeight="1">
      <c r="A268" s="37"/>
      <c r="B268" s="38"/>
      <c r="C268" s="182" t="s">
        <v>544</v>
      </c>
      <c r="D268" s="182" t="s">
        <v>223</v>
      </c>
      <c r="E268" s="183" t="s">
        <v>1945</v>
      </c>
      <c r="F268" s="184" t="s">
        <v>1946</v>
      </c>
      <c r="G268" s="185" t="s">
        <v>226</v>
      </c>
      <c r="H268" s="186">
        <v>1.7549999999999999</v>
      </c>
      <c r="I268" s="187"/>
      <c r="J268" s="188">
        <f>ROUND(I268*H268,2)</f>
        <v>0</v>
      </c>
      <c r="K268" s="184" t="s">
        <v>227</v>
      </c>
      <c r="L268" s="42"/>
      <c r="M268" s="189" t="s">
        <v>19</v>
      </c>
      <c r="N268" s="190" t="s">
        <v>43</v>
      </c>
      <c r="O268" s="67"/>
      <c r="P268" s="191">
        <f>O268*H268</f>
        <v>0</v>
      </c>
      <c r="Q268" s="191">
        <v>0.51809000000000005</v>
      </c>
      <c r="R268" s="191">
        <f>Q268*H268</f>
        <v>0.90924795000000003</v>
      </c>
      <c r="S268" s="191">
        <v>0</v>
      </c>
      <c r="T268" s="192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3" t="s">
        <v>228</v>
      </c>
      <c r="AT268" s="193" t="s">
        <v>223</v>
      </c>
      <c r="AU268" s="193" t="s">
        <v>82</v>
      </c>
      <c r="AY268" s="20" t="s">
        <v>221</v>
      </c>
      <c r="BE268" s="194">
        <f>IF(N268="základní",J268,0)</f>
        <v>0</v>
      </c>
      <c r="BF268" s="194">
        <f>IF(N268="snížená",J268,0)</f>
        <v>0</v>
      </c>
      <c r="BG268" s="194">
        <f>IF(N268="zákl. přenesená",J268,0)</f>
        <v>0</v>
      </c>
      <c r="BH268" s="194">
        <f>IF(N268="sníž. přenesená",J268,0)</f>
        <v>0</v>
      </c>
      <c r="BI268" s="194">
        <f>IF(N268="nulová",J268,0)</f>
        <v>0</v>
      </c>
      <c r="BJ268" s="20" t="s">
        <v>80</v>
      </c>
      <c r="BK268" s="194">
        <f>ROUND(I268*H268,2)</f>
        <v>0</v>
      </c>
      <c r="BL268" s="20" t="s">
        <v>228</v>
      </c>
      <c r="BM268" s="193" t="s">
        <v>3137</v>
      </c>
    </row>
    <row r="269" spans="1:65" s="2" customFormat="1" ht="29.25">
      <c r="A269" s="37"/>
      <c r="B269" s="38"/>
      <c r="C269" s="39"/>
      <c r="D269" s="195" t="s">
        <v>230</v>
      </c>
      <c r="E269" s="39"/>
      <c r="F269" s="196" t="s">
        <v>1948</v>
      </c>
      <c r="G269" s="39"/>
      <c r="H269" s="39"/>
      <c r="I269" s="197"/>
      <c r="J269" s="39"/>
      <c r="K269" s="39"/>
      <c r="L269" s="42"/>
      <c r="M269" s="198"/>
      <c r="N269" s="199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230</v>
      </c>
      <c r="AU269" s="20" t="s">
        <v>82</v>
      </c>
    </row>
    <row r="270" spans="1:65" s="2" customFormat="1">
      <c r="A270" s="37"/>
      <c r="B270" s="38"/>
      <c r="C270" s="39"/>
      <c r="D270" s="200" t="s">
        <v>232</v>
      </c>
      <c r="E270" s="39"/>
      <c r="F270" s="201" t="s">
        <v>1949</v>
      </c>
      <c r="G270" s="39"/>
      <c r="H270" s="39"/>
      <c r="I270" s="197"/>
      <c r="J270" s="39"/>
      <c r="K270" s="39"/>
      <c r="L270" s="42"/>
      <c r="M270" s="198"/>
      <c r="N270" s="199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232</v>
      </c>
      <c r="AU270" s="20" t="s">
        <v>82</v>
      </c>
    </row>
    <row r="271" spans="1:65" s="14" customFormat="1">
      <c r="B271" s="213"/>
      <c r="C271" s="214"/>
      <c r="D271" s="195" t="s">
        <v>234</v>
      </c>
      <c r="E271" s="215" t="s">
        <v>19</v>
      </c>
      <c r="F271" s="216" t="s">
        <v>3135</v>
      </c>
      <c r="G271" s="214"/>
      <c r="H271" s="215" t="s">
        <v>19</v>
      </c>
      <c r="I271" s="217"/>
      <c r="J271" s="214"/>
      <c r="K271" s="214"/>
      <c r="L271" s="218"/>
      <c r="M271" s="219"/>
      <c r="N271" s="220"/>
      <c r="O271" s="220"/>
      <c r="P271" s="220"/>
      <c r="Q271" s="220"/>
      <c r="R271" s="220"/>
      <c r="S271" s="220"/>
      <c r="T271" s="221"/>
      <c r="AT271" s="222" t="s">
        <v>234</v>
      </c>
      <c r="AU271" s="222" t="s">
        <v>82</v>
      </c>
      <c r="AV271" s="14" t="s">
        <v>80</v>
      </c>
      <c r="AW271" s="14" t="s">
        <v>33</v>
      </c>
      <c r="AX271" s="14" t="s">
        <v>72</v>
      </c>
      <c r="AY271" s="222" t="s">
        <v>221</v>
      </c>
    </row>
    <row r="272" spans="1:65" s="13" customFormat="1">
      <c r="B272" s="202"/>
      <c r="C272" s="203"/>
      <c r="D272" s="195" t="s">
        <v>234</v>
      </c>
      <c r="E272" s="204" t="s">
        <v>19</v>
      </c>
      <c r="F272" s="205" t="s">
        <v>3138</v>
      </c>
      <c r="G272" s="203"/>
      <c r="H272" s="206">
        <v>1.7549999999999999</v>
      </c>
      <c r="I272" s="207"/>
      <c r="J272" s="203"/>
      <c r="K272" s="203"/>
      <c r="L272" s="208"/>
      <c r="M272" s="209"/>
      <c r="N272" s="210"/>
      <c r="O272" s="210"/>
      <c r="P272" s="210"/>
      <c r="Q272" s="210"/>
      <c r="R272" s="210"/>
      <c r="S272" s="210"/>
      <c r="T272" s="211"/>
      <c r="AT272" s="212" t="s">
        <v>234</v>
      </c>
      <c r="AU272" s="212" t="s">
        <v>82</v>
      </c>
      <c r="AV272" s="13" t="s">
        <v>82</v>
      </c>
      <c r="AW272" s="13" t="s">
        <v>33</v>
      </c>
      <c r="AX272" s="13" t="s">
        <v>72</v>
      </c>
      <c r="AY272" s="212" t="s">
        <v>221</v>
      </c>
    </row>
    <row r="273" spans="1:65" s="15" customFormat="1">
      <c r="B273" s="223"/>
      <c r="C273" s="224"/>
      <c r="D273" s="195" t="s">
        <v>234</v>
      </c>
      <c r="E273" s="225" t="s">
        <v>19</v>
      </c>
      <c r="F273" s="226" t="s">
        <v>243</v>
      </c>
      <c r="G273" s="224"/>
      <c r="H273" s="227">
        <v>1.7549999999999999</v>
      </c>
      <c r="I273" s="228"/>
      <c r="J273" s="224"/>
      <c r="K273" s="224"/>
      <c r="L273" s="229"/>
      <c r="M273" s="230"/>
      <c r="N273" s="231"/>
      <c r="O273" s="231"/>
      <c r="P273" s="231"/>
      <c r="Q273" s="231"/>
      <c r="R273" s="231"/>
      <c r="S273" s="231"/>
      <c r="T273" s="232"/>
      <c r="AT273" s="233" t="s">
        <v>234</v>
      </c>
      <c r="AU273" s="233" t="s">
        <v>82</v>
      </c>
      <c r="AV273" s="15" t="s">
        <v>228</v>
      </c>
      <c r="AW273" s="15" t="s">
        <v>33</v>
      </c>
      <c r="AX273" s="15" t="s">
        <v>80</v>
      </c>
      <c r="AY273" s="233" t="s">
        <v>221</v>
      </c>
    </row>
    <row r="274" spans="1:65" s="12" customFormat="1" ht="22.9" customHeight="1">
      <c r="B274" s="166"/>
      <c r="C274" s="167"/>
      <c r="D274" s="168" t="s">
        <v>71</v>
      </c>
      <c r="E274" s="180" t="s">
        <v>95</v>
      </c>
      <c r="F274" s="180" t="s">
        <v>315</v>
      </c>
      <c r="G274" s="167"/>
      <c r="H274" s="167"/>
      <c r="I274" s="170"/>
      <c r="J274" s="181">
        <f>BK274</f>
        <v>0</v>
      </c>
      <c r="K274" s="167"/>
      <c r="L274" s="172"/>
      <c r="M274" s="173"/>
      <c r="N274" s="174"/>
      <c r="O274" s="174"/>
      <c r="P274" s="175">
        <f>SUM(P275:P302)</f>
        <v>0</v>
      </c>
      <c r="Q274" s="174"/>
      <c r="R274" s="175">
        <f>SUM(R275:R302)</f>
        <v>4.8861394999999996</v>
      </c>
      <c r="S274" s="174"/>
      <c r="T274" s="176">
        <f>SUM(T275:T302)</f>
        <v>0</v>
      </c>
      <c r="AR274" s="177" t="s">
        <v>80</v>
      </c>
      <c r="AT274" s="178" t="s">
        <v>71</v>
      </c>
      <c r="AU274" s="178" t="s">
        <v>80</v>
      </c>
      <c r="AY274" s="177" t="s">
        <v>221</v>
      </c>
      <c r="BK274" s="179">
        <f>SUM(BK275:BK302)</f>
        <v>0</v>
      </c>
    </row>
    <row r="275" spans="1:65" s="2" customFormat="1" ht="24.2" customHeight="1">
      <c r="A275" s="37"/>
      <c r="B275" s="38"/>
      <c r="C275" s="182" t="s">
        <v>551</v>
      </c>
      <c r="D275" s="182" t="s">
        <v>223</v>
      </c>
      <c r="E275" s="183" t="s">
        <v>3139</v>
      </c>
      <c r="F275" s="184" t="s">
        <v>3140</v>
      </c>
      <c r="G275" s="185" t="s">
        <v>336</v>
      </c>
      <c r="H275" s="186">
        <v>27</v>
      </c>
      <c r="I275" s="187"/>
      <c r="J275" s="188">
        <f>ROUND(I275*H275,2)</f>
        <v>0</v>
      </c>
      <c r="K275" s="184" t="s">
        <v>227</v>
      </c>
      <c r="L275" s="42"/>
      <c r="M275" s="189" t="s">
        <v>19</v>
      </c>
      <c r="N275" s="190" t="s">
        <v>43</v>
      </c>
      <c r="O275" s="67"/>
      <c r="P275" s="191">
        <f>O275*H275</f>
        <v>0</v>
      </c>
      <c r="Q275" s="191">
        <v>0.17488799999999999</v>
      </c>
      <c r="R275" s="191">
        <f>Q275*H275</f>
        <v>4.7219759999999997</v>
      </c>
      <c r="S275" s="191">
        <v>0</v>
      </c>
      <c r="T275" s="192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3" t="s">
        <v>228</v>
      </c>
      <c r="AT275" s="193" t="s">
        <v>223</v>
      </c>
      <c r="AU275" s="193" t="s">
        <v>82</v>
      </c>
      <c r="AY275" s="20" t="s">
        <v>221</v>
      </c>
      <c r="BE275" s="194">
        <f>IF(N275="základní",J275,0)</f>
        <v>0</v>
      </c>
      <c r="BF275" s="194">
        <f>IF(N275="snížená",J275,0)</f>
        <v>0</v>
      </c>
      <c r="BG275" s="194">
        <f>IF(N275="zákl. přenesená",J275,0)</f>
        <v>0</v>
      </c>
      <c r="BH275" s="194">
        <f>IF(N275="sníž. přenesená",J275,0)</f>
        <v>0</v>
      </c>
      <c r="BI275" s="194">
        <f>IF(N275="nulová",J275,0)</f>
        <v>0</v>
      </c>
      <c r="BJ275" s="20" t="s">
        <v>80</v>
      </c>
      <c r="BK275" s="194">
        <f>ROUND(I275*H275,2)</f>
        <v>0</v>
      </c>
      <c r="BL275" s="20" t="s">
        <v>228</v>
      </c>
      <c r="BM275" s="193" t="s">
        <v>3141</v>
      </c>
    </row>
    <row r="276" spans="1:65" s="2" customFormat="1" ht="29.25">
      <c r="A276" s="37"/>
      <c r="B276" s="38"/>
      <c r="C276" s="39"/>
      <c r="D276" s="195" t="s">
        <v>230</v>
      </c>
      <c r="E276" s="39"/>
      <c r="F276" s="196" t="s">
        <v>3142</v>
      </c>
      <c r="G276" s="39"/>
      <c r="H276" s="39"/>
      <c r="I276" s="197"/>
      <c r="J276" s="39"/>
      <c r="K276" s="39"/>
      <c r="L276" s="42"/>
      <c r="M276" s="198"/>
      <c r="N276" s="199"/>
      <c r="O276" s="67"/>
      <c r="P276" s="67"/>
      <c r="Q276" s="67"/>
      <c r="R276" s="67"/>
      <c r="S276" s="67"/>
      <c r="T276" s="68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20" t="s">
        <v>230</v>
      </c>
      <c r="AU276" s="20" t="s">
        <v>82</v>
      </c>
    </row>
    <row r="277" spans="1:65" s="2" customFormat="1">
      <c r="A277" s="37"/>
      <c r="B277" s="38"/>
      <c r="C277" s="39"/>
      <c r="D277" s="200" t="s">
        <v>232</v>
      </c>
      <c r="E277" s="39"/>
      <c r="F277" s="201" t="s">
        <v>3143</v>
      </c>
      <c r="G277" s="39"/>
      <c r="H277" s="39"/>
      <c r="I277" s="197"/>
      <c r="J277" s="39"/>
      <c r="K277" s="39"/>
      <c r="L277" s="42"/>
      <c r="M277" s="198"/>
      <c r="N277" s="199"/>
      <c r="O277" s="67"/>
      <c r="P277" s="67"/>
      <c r="Q277" s="67"/>
      <c r="R277" s="67"/>
      <c r="S277" s="67"/>
      <c r="T277" s="6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232</v>
      </c>
      <c r="AU277" s="20" t="s">
        <v>82</v>
      </c>
    </row>
    <row r="278" spans="1:65" s="13" customFormat="1">
      <c r="B278" s="202"/>
      <c r="C278" s="203"/>
      <c r="D278" s="195" t="s">
        <v>234</v>
      </c>
      <c r="E278" s="204" t="s">
        <v>19</v>
      </c>
      <c r="F278" s="205" t="s">
        <v>3144</v>
      </c>
      <c r="G278" s="203"/>
      <c r="H278" s="206">
        <v>18</v>
      </c>
      <c r="I278" s="207"/>
      <c r="J278" s="203"/>
      <c r="K278" s="203"/>
      <c r="L278" s="208"/>
      <c r="M278" s="209"/>
      <c r="N278" s="210"/>
      <c r="O278" s="210"/>
      <c r="P278" s="210"/>
      <c r="Q278" s="210"/>
      <c r="R278" s="210"/>
      <c r="S278" s="210"/>
      <c r="T278" s="211"/>
      <c r="AT278" s="212" t="s">
        <v>234</v>
      </c>
      <c r="AU278" s="212" t="s">
        <v>82</v>
      </c>
      <c r="AV278" s="13" t="s">
        <v>82</v>
      </c>
      <c r="AW278" s="13" t="s">
        <v>33</v>
      </c>
      <c r="AX278" s="13" t="s">
        <v>72</v>
      </c>
      <c r="AY278" s="212" t="s">
        <v>221</v>
      </c>
    </row>
    <row r="279" spans="1:65" s="13" customFormat="1">
      <c r="B279" s="202"/>
      <c r="C279" s="203"/>
      <c r="D279" s="195" t="s">
        <v>234</v>
      </c>
      <c r="E279" s="204" t="s">
        <v>19</v>
      </c>
      <c r="F279" s="205" t="s">
        <v>3145</v>
      </c>
      <c r="G279" s="203"/>
      <c r="H279" s="206">
        <v>3</v>
      </c>
      <c r="I279" s="207"/>
      <c r="J279" s="203"/>
      <c r="K279" s="203"/>
      <c r="L279" s="208"/>
      <c r="M279" s="209"/>
      <c r="N279" s="210"/>
      <c r="O279" s="210"/>
      <c r="P279" s="210"/>
      <c r="Q279" s="210"/>
      <c r="R279" s="210"/>
      <c r="S279" s="210"/>
      <c r="T279" s="211"/>
      <c r="AT279" s="212" t="s">
        <v>234</v>
      </c>
      <c r="AU279" s="212" t="s">
        <v>82</v>
      </c>
      <c r="AV279" s="13" t="s">
        <v>82</v>
      </c>
      <c r="AW279" s="13" t="s">
        <v>33</v>
      </c>
      <c r="AX279" s="13" t="s">
        <v>72</v>
      </c>
      <c r="AY279" s="212" t="s">
        <v>221</v>
      </c>
    </row>
    <row r="280" spans="1:65" s="13" customFormat="1">
      <c r="B280" s="202"/>
      <c r="C280" s="203"/>
      <c r="D280" s="195" t="s">
        <v>234</v>
      </c>
      <c r="E280" s="204" t="s">
        <v>19</v>
      </c>
      <c r="F280" s="205" t="s">
        <v>3146</v>
      </c>
      <c r="G280" s="203"/>
      <c r="H280" s="206">
        <v>6</v>
      </c>
      <c r="I280" s="207"/>
      <c r="J280" s="203"/>
      <c r="K280" s="203"/>
      <c r="L280" s="208"/>
      <c r="M280" s="209"/>
      <c r="N280" s="210"/>
      <c r="O280" s="210"/>
      <c r="P280" s="210"/>
      <c r="Q280" s="210"/>
      <c r="R280" s="210"/>
      <c r="S280" s="210"/>
      <c r="T280" s="211"/>
      <c r="AT280" s="212" t="s">
        <v>234</v>
      </c>
      <c r="AU280" s="212" t="s">
        <v>82</v>
      </c>
      <c r="AV280" s="13" t="s">
        <v>82</v>
      </c>
      <c r="AW280" s="13" t="s">
        <v>33</v>
      </c>
      <c r="AX280" s="13" t="s">
        <v>72</v>
      </c>
      <c r="AY280" s="212" t="s">
        <v>221</v>
      </c>
    </row>
    <row r="281" spans="1:65" s="15" customFormat="1">
      <c r="B281" s="223"/>
      <c r="C281" s="224"/>
      <c r="D281" s="195" t="s">
        <v>234</v>
      </c>
      <c r="E281" s="225" t="s">
        <v>19</v>
      </c>
      <c r="F281" s="226" t="s">
        <v>243</v>
      </c>
      <c r="G281" s="224"/>
      <c r="H281" s="227">
        <v>27</v>
      </c>
      <c r="I281" s="228"/>
      <c r="J281" s="224"/>
      <c r="K281" s="224"/>
      <c r="L281" s="229"/>
      <c r="M281" s="230"/>
      <c r="N281" s="231"/>
      <c r="O281" s="231"/>
      <c r="P281" s="231"/>
      <c r="Q281" s="231"/>
      <c r="R281" s="231"/>
      <c r="S281" s="231"/>
      <c r="T281" s="232"/>
      <c r="AT281" s="233" t="s">
        <v>234</v>
      </c>
      <c r="AU281" s="233" t="s">
        <v>82</v>
      </c>
      <c r="AV281" s="15" t="s">
        <v>228</v>
      </c>
      <c r="AW281" s="15" t="s">
        <v>33</v>
      </c>
      <c r="AX281" s="15" t="s">
        <v>80</v>
      </c>
      <c r="AY281" s="233" t="s">
        <v>221</v>
      </c>
    </row>
    <row r="282" spans="1:65" s="2" customFormat="1" ht="24.2" customHeight="1">
      <c r="A282" s="37"/>
      <c r="B282" s="38"/>
      <c r="C282" s="234" t="s">
        <v>557</v>
      </c>
      <c r="D282" s="234" t="s">
        <v>295</v>
      </c>
      <c r="E282" s="235" t="s">
        <v>3147</v>
      </c>
      <c r="F282" s="236" t="s">
        <v>3148</v>
      </c>
      <c r="G282" s="237" t="s">
        <v>336</v>
      </c>
      <c r="H282" s="238">
        <v>18</v>
      </c>
      <c r="I282" s="239"/>
      <c r="J282" s="240">
        <f>ROUND(I282*H282,2)</f>
        <v>0</v>
      </c>
      <c r="K282" s="236" t="s">
        <v>227</v>
      </c>
      <c r="L282" s="241"/>
      <c r="M282" s="242" t="s">
        <v>19</v>
      </c>
      <c r="N282" s="243" t="s">
        <v>43</v>
      </c>
      <c r="O282" s="67"/>
      <c r="P282" s="191">
        <f>O282*H282</f>
        <v>0</v>
      </c>
      <c r="Q282" s="191">
        <v>2E-3</v>
      </c>
      <c r="R282" s="191">
        <f>Q282*H282</f>
        <v>3.6000000000000004E-2</v>
      </c>
      <c r="S282" s="191">
        <v>0</v>
      </c>
      <c r="T282" s="192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3" t="s">
        <v>279</v>
      </c>
      <c r="AT282" s="193" t="s">
        <v>295</v>
      </c>
      <c r="AU282" s="193" t="s">
        <v>82</v>
      </c>
      <c r="AY282" s="20" t="s">
        <v>221</v>
      </c>
      <c r="BE282" s="194">
        <f>IF(N282="základní",J282,0)</f>
        <v>0</v>
      </c>
      <c r="BF282" s="194">
        <f>IF(N282="snížená",J282,0)</f>
        <v>0</v>
      </c>
      <c r="BG282" s="194">
        <f>IF(N282="zákl. přenesená",J282,0)</f>
        <v>0</v>
      </c>
      <c r="BH282" s="194">
        <f>IF(N282="sníž. přenesená",J282,0)</f>
        <v>0</v>
      </c>
      <c r="BI282" s="194">
        <f>IF(N282="nulová",J282,0)</f>
        <v>0</v>
      </c>
      <c r="BJ282" s="20" t="s">
        <v>80</v>
      </c>
      <c r="BK282" s="194">
        <f>ROUND(I282*H282,2)</f>
        <v>0</v>
      </c>
      <c r="BL282" s="20" t="s">
        <v>228</v>
      </c>
      <c r="BM282" s="193" t="s">
        <v>3149</v>
      </c>
    </row>
    <row r="283" spans="1:65" s="2" customFormat="1">
      <c r="A283" s="37"/>
      <c r="B283" s="38"/>
      <c r="C283" s="39"/>
      <c r="D283" s="195" t="s">
        <v>230</v>
      </c>
      <c r="E283" s="39"/>
      <c r="F283" s="196" t="s">
        <v>3148</v>
      </c>
      <c r="G283" s="39"/>
      <c r="H283" s="39"/>
      <c r="I283" s="197"/>
      <c r="J283" s="39"/>
      <c r="K283" s="39"/>
      <c r="L283" s="42"/>
      <c r="M283" s="198"/>
      <c r="N283" s="199"/>
      <c r="O283" s="67"/>
      <c r="P283" s="67"/>
      <c r="Q283" s="67"/>
      <c r="R283" s="67"/>
      <c r="S283" s="67"/>
      <c r="T283" s="68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20" t="s">
        <v>230</v>
      </c>
      <c r="AU283" s="20" t="s">
        <v>82</v>
      </c>
    </row>
    <row r="284" spans="1:65" s="2" customFormat="1" ht="24.2" customHeight="1">
      <c r="A284" s="37"/>
      <c r="B284" s="38"/>
      <c r="C284" s="234" t="s">
        <v>563</v>
      </c>
      <c r="D284" s="234" t="s">
        <v>295</v>
      </c>
      <c r="E284" s="235" t="s">
        <v>3150</v>
      </c>
      <c r="F284" s="236" t="s">
        <v>3151</v>
      </c>
      <c r="G284" s="237" t="s">
        <v>336</v>
      </c>
      <c r="H284" s="238">
        <v>3</v>
      </c>
      <c r="I284" s="239"/>
      <c r="J284" s="240">
        <f>ROUND(I284*H284,2)</f>
        <v>0</v>
      </c>
      <c r="K284" s="236" t="s">
        <v>227</v>
      </c>
      <c r="L284" s="241"/>
      <c r="M284" s="242" t="s">
        <v>19</v>
      </c>
      <c r="N284" s="243" t="s">
        <v>43</v>
      </c>
      <c r="O284" s="67"/>
      <c r="P284" s="191">
        <f>O284*H284</f>
        <v>0</v>
      </c>
      <c r="Q284" s="191">
        <v>3.3999999999999998E-3</v>
      </c>
      <c r="R284" s="191">
        <f>Q284*H284</f>
        <v>1.0199999999999999E-2</v>
      </c>
      <c r="S284" s="191">
        <v>0</v>
      </c>
      <c r="T284" s="192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3" t="s">
        <v>279</v>
      </c>
      <c r="AT284" s="193" t="s">
        <v>295</v>
      </c>
      <c r="AU284" s="193" t="s">
        <v>82</v>
      </c>
      <c r="AY284" s="20" t="s">
        <v>221</v>
      </c>
      <c r="BE284" s="194">
        <f>IF(N284="základní",J284,0)</f>
        <v>0</v>
      </c>
      <c r="BF284" s="194">
        <f>IF(N284="snížená",J284,0)</f>
        <v>0</v>
      </c>
      <c r="BG284" s="194">
        <f>IF(N284="zákl. přenesená",J284,0)</f>
        <v>0</v>
      </c>
      <c r="BH284" s="194">
        <f>IF(N284="sníž. přenesená",J284,0)</f>
        <v>0</v>
      </c>
      <c r="BI284" s="194">
        <f>IF(N284="nulová",J284,0)</f>
        <v>0</v>
      </c>
      <c r="BJ284" s="20" t="s">
        <v>80</v>
      </c>
      <c r="BK284" s="194">
        <f>ROUND(I284*H284,2)</f>
        <v>0</v>
      </c>
      <c r="BL284" s="20" t="s">
        <v>228</v>
      </c>
      <c r="BM284" s="193" t="s">
        <v>3152</v>
      </c>
    </row>
    <row r="285" spans="1:65" s="2" customFormat="1">
      <c r="A285" s="37"/>
      <c r="B285" s="38"/>
      <c r="C285" s="39"/>
      <c r="D285" s="195" t="s">
        <v>230</v>
      </c>
      <c r="E285" s="39"/>
      <c r="F285" s="196" t="s">
        <v>3151</v>
      </c>
      <c r="G285" s="39"/>
      <c r="H285" s="39"/>
      <c r="I285" s="197"/>
      <c r="J285" s="39"/>
      <c r="K285" s="39"/>
      <c r="L285" s="42"/>
      <c r="M285" s="198"/>
      <c r="N285" s="199"/>
      <c r="O285" s="67"/>
      <c r="P285" s="67"/>
      <c r="Q285" s="67"/>
      <c r="R285" s="67"/>
      <c r="S285" s="67"/>
      <c r="T285" s="68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20" t="s">
        <v>230</v>
      </c>
      <c r="AU285" s="20" t="s">
        <v>82</v>
      </c>
    </row>
    <row r="286" spans="1:65" s="2" customFormat="1" ht="16.5" customHeight="1">
      <c r="A286" s="37"/>
      <c r="B286" s="38"/>
      <c r="C286" s="234" t="s">
        <v>569</v>
      </c>
      <c r="D286" s="234" t="s">
        <v>295</v>
      </c>
      <c r="E286" s="235" t="s">
        <v>3153</v>
      </c>
      <c r="F286" s="236" t="s">
        <v>3154</v>
      </c>
      <c r="G286" s="237" t="s">
        <v>336</v>
      </c>
      <c r="H286" s="238">
        <v>6</v>
      </c>
      <c r="I286" s="239"/>
      <c r="J286" s="240">
        <f>ROUND(I286*H286,2)</f>
        <v>0</v>
      </c>
      <c r="K286" s="236" t="s">
        <v>227</v>
      </c>
      <c r="L286" s="241"/>
      <c r="M286" s="242" t="s">
        <v>19</v>
      </c>
      <c r="N286" s="243" t="s">
        <v>43</v>
      </c>
      <c r="O286" s="67"/>
      <c r="P286" s="191">
        <f>O286*H286</f>
        <v>0</v>
      </c>
      <c r="Q286" s="191">
        <v>0</v>
      </c>
      <c r="R286" s="191">
        <f>Q286*H286</f>
        <v>0</v>
      </c>
      <c r="S286" s="191">
        <v>0</v>
      </c>
      <c r="T286" s="192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3" t="s">
        <v>279</v>
      </c>
      <c r="AT286" s="193" t="s">
        <v>295</v>
      </c>
      <c r="AU286" s="193" t="s">
        <v>82</v>
      </c>
      <c r="AY286" s="20" t="s">
        <v>221</v>
      </c>
      <c r="BE286" s="194">
        <f>IF(N286="základní",J286,0)</f>
        <v>0</v>
      </c>
      <c r="BF286" s="194">
        <f>IF(N286="snížená",J286,0)</f>
        <v>0</v>
      </c>
      <c r="BG286" s="194">
        <f>IF(N286="zákl. přenesená",J286,0)</f>
        <v>0</v>
      </c>
      <c r="BH286" s="194">
        <f>IF(N286="sníž. přenesená",J286,0)</f>
        <v>0</v>
      </c>
      <c r="BI286" s="194">
        <f>IF(N286="nulová",J286,0)</f>
        <v>0</v>
      </c>
      <c r="BJ286" s="20" t="s">
        <v>80</v>
      </c>
      <c r="BK286" s="194">
        <f>ROUND(I286*H286,2)</f>
        <v>0</v>
      </c>
      <c r="BL286" s="20" t="s">
        <v>228</v>
      </c>
      <c r="BM286" s="193" t="s">
        <v>3155</v>
      </c>
    </row>
    <row r="287" spans="1:65" s="2" customFormat="1">
      <c r="A287" s="37"/>
      <c r="B287" s="38"/>
      <c r="C287" s="39"/>
      <c r="D287" s="195" t="s">
        <v>230</v>
      </c>
      <c r="E287" s="39"/>
      <c r="F287" s="196" t="s">
        <v>3154</v>
      </c>
      <c r="G287" s="39"/>
      <c r="H287" s="39"/>
      <c r="I287" s="197"/>
      <c r="J287" s="39"/>
      <c r="K287" s="39"/>
      <c r="L287" s="42"/>
      <c r="M287" s="198"/>
      <c r="N287" s="199"/>
      <c r="O287" s="67"/>
      <c r="P287" s="67"/>
      <c r="Q287" s="67"/>
      <c r="R287" s="67"/>
      <c r="S287" s="67"/>
      <c r="T287" s="68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20" t="s">
        <v>230</v>
      </c>
      <c r="AU287" s="20" t="s">
        <v>82</v>
      </c>
    </row>
    <row r="288" spans="1:65" s="2" customFormat="1" ht="24.2" customHeight="1">
      <c r="A288" s="37"/>
      <c r="B288" s="38"/>
      <c r="C288" s="182" t="s">
        <v>575</v>
      </c>
      <c r="D288" s="182" t="s">
        <v>223</v>
      </c>
      <c r="E288" s="183" t="s">
        <v>3156</v>
      </c>
      <c r="F288" s="184" t="s">
        <v>3157</v>
      </c>
      <c r="G288" s="185" t="s">
        <v>336</v>
      </c>
      <c r="H288" s="186">
        <v>2</v>
      </c>
      <c r="I288" s="187"/>
      <c r="J288" s="188">
        <f>ROUND(I288*H288,2)</f>
        <v>0</v>
      </c>
      <c r="K288" s="184" t="s">
        <v>227</v>
      </c>
      <c r="L288" s="42"/>
      <c r="M288" s="189" t="s">
        <v>19</v>
      </c>
      <c r="N288" s="190" t="s">
        <v>43</v>
      </c>
      <c r="O288" s="67"/>
      <c r="P288" s="191">
        <f>O288*H288</f>
        <v>0</v>
      </c>
      <c r="Q288" s="191">
        <v>0</v>
      </c>
      <c r="R288" s="191">
        <f>Q288*H288</f>
        <v>0</v>
      </c>
      <c r="S288" s="191">
        <v>0</v>
      </c>
      <c r="T288" s="192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93" t="s">
        <v>228</v>
      </c>
      <c r="AT288" s="193" t="s">
        <v>223</v>
      </c>
      <c r="AU288" s="193" t="s">
        <v>82</v>
      </c>
      <c r="AY288" s="20" t="s">
        <v>221</v>
      </c>
      <c r="BE288" s="194">
        <f>IF(N288="základní",J288,0)</f>
        <v>0</v>
      </c>
      <c r="BF288" s="194">
        <f>IF(N288="snížená",J288,0)</f>
        <v>0</v>
      </c>
      <c r="BG288" s="194">
        <f>IF(N288="zákl. přenesená",J288,0)</f>
        <v>0</v>
      </c>
      <c r="BH288" s="194">
        <f>IF(N288="sníž. přenesená",J288,0)</f>
        <v>0</v>
      </c>
      <c r="BI288" s="194">
        <f>IF(N288="nulová",J288,0)</f>
        <v>0</v>
      </c>
      <c r="BJ288" s="20" t="s">
        <v>80</v>
      </c>
      <c r="BK288" s="194">
        <f>ROUND(I288*H288,2)</f>
        <v>0</v>
      </c>
      <c r="BL288" s="20" t="s">
        <v>228</v>
      </c>
      <c r="BM288" s="193" t="s">
        <v>3158</v>
      </c>
    </row>
    <row r="289" spans="1:65" s="2" customFormat="1" ht="19.5">
      <c r="A289" s="37"/>
      <c r="B289" s="38"/>
      <c r="C289" s="39"/>
      <c r="D289" s="195" t="s">
        <v>230</v>
      </c>
      <c r="E289" s="39"/>
      <c r="F289" s="196" t="s">
        <v>3159</v>
      </c>
      <c r="G289" s="39"/>
      <c r="H289" s="39"/>
      <c r="I289" s="197"/>
      <c r="J289" s="39"/>
      <c r="K289" s="39"/>
      <c r="L289" s="42"/>
      <c r="M289" s="198"/>
      <c r="N289" s="199"/>
      <c r="O289" s="67"/>
      <c r="P289" s="67"/>
      <c r="Q289" s="67"/>
      <c r="R289" s="67"/>
      <c r="S289" s="67"/>
      <c r="T289" s="68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20" t="s">
        <v>230</v>
      </c>
      <c r="AU289" s="20" t="s">
        <v>82</v>
      </c>
    </row>
    <row r="290" spans="1:65" s="2" customFormat="1">
      <c r="A290" s="37"/>
      <c r="B290" s="38"/>
      <c r="C290" s="39"/>
      <c r="D290" s="200" t="s">
        <v>232</v>
      </c>
      <c r="E290" s="39"/>
      <c r="F290" s="201" t="s">
        <v>3160</v>
      </c>
      <c r="G290" s="39"/>
      <c r="H290" s="39"/>
      <c r="I290" s="197"/>
      <c r="J290" s="39"/>
      <c r="K290" s="39"/>
      <c r="L290" s="42"/>
      <c r="M290" s="198"/>
      <c r="N290" s="199"/>
      <c r="O290" s="67"/>
      <c r="P290" s="67"/>
      <c r="Q290" s="67"/>
      <c r="R290" s="67"/>
      <c r="S290" s="67"/>
      <c r="T290" s="68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20" t="s">
        <v>232</v>
      </c>
      <c r="AU290" s="20" t="s">
        <v>82</v>
      </c>
    </row>
    <row r="291" spans="1:65" s="13" customFormat="1">
      <c r="B291" s="202"/>
      <c r="C291" s="203"/>
      <c r="D291" s="195" t="s">
        <v>234</v>
      </c>
      <c r="E291" s="204" t="s">
        <v>19</v>
      </c>
      <c r="F291" s="205" t="s">
        <v>3161</v>
      </c>
      <c r="G291" s="203"/>
      <c r="H291" s="206">
        <v>2</v>
      </c>
      <c r="I291" s="207"/>
      <c r="J291" s="203"/>
      <c r="K291" s="203"/>
      <c r="L291" s="208"/>
      <c r="M291" s="209"/>
      <c r="N291" s="210"/>
      <c r="O291" s="210"/>
      <c r="P291" s="210"/>
      <c r="Q291" s="210"/>
      <c r="R291" s="210"/>
      <c r="S291" s="210"/>
      <c r="T291" s="211"/>
      <c r="AT291" s="212" t="s">
        <v>234</v>
      </c>
      <c r="AU291" s="212" t="s">
        <v>82</v>
      </c>
      <c r="AV291" s="13" t="s">
        <v>82</v>
      </c>
      <c r="AW291" s="13" t="s">
        <v>33</v>
      </c>
      <c r="AX291" s="13" t="s">
        <v>72</v>
      </c>
      <c r="AY291" s="212" t="s">
        <v>221</v>
      </c>
    </row>
    <row r="292" spans="1:65" s="15" customFormat="1">
      <c r="B292" s="223"/>
      <c r="C292" s="224"/>
      <c r="D292" s="195" t="s">
        <v>234</v>
      </c>
      <c r="E292" s="225" t="s">
        <v>19</v>
      </c>
      <c r="F292" s="226" t="s">
        <v>243</v>
      </c>
      <c r="G292" s="224"/>
      <c r="H292" s="227">
        <v>2</v>
      </c>
      <c r="I292" s="228"/>
      <c r="J292" s="224"/>
      <c r="K292" s="224"/>
      <c r="L292" s="229"/>
      <c r="M292" s="230"/>
      <c r="N292" s="231"/>
      <c r="O292" s="231"/>
      <c r="P292" s="231"/>
      <c r="Q292" s="231"/>
      <c r="R292" s="231"/>
      <c r="S292" s="231"/>
      <c r="T292" s="232"/>
      <c r="AT292" s="233" t="s">
        <v>234</v>
      </c>
      <c r="AU292" s="233" t="s">
        <v>82</v>
      </c>
      <c r="AV292" s="15" t="s">
        <v>228</v>
      </c>
      <c r="AW292" s="15" t="s">
        <v>33</v>
      </c>
      <c r="AX292" s="15" t="s">
        <v>80</v>
      </c>
      <c r="AY292" s="233" t="s">
        <v>221</v>
      </c>
    </row>
    <row r="293" spans="1:65" s="2" customFormat="1" ht="16.5" customHeight="1">
      <c r="A293" s="37"/>
      <c r="B293" s="38"/>
      <c r="C293" s="234" t="s">
        <v>581</v>
      </c>
      <c r="D293" s="234" t="s">
        <v>295</v>
      </c>
      <c r="E293" s="235" t="s">
        <v>3162</v>
      </c>
      <c r="F293" s="236" t="s">
        <v>3163</v>
      </c>
      <c r="G293" s="237" t="s">
        <v>336</v>
      </c>
      <c r="H293" s="238">
        <v>2</v>
      </c>
      <c r="I293" s="239"/>
      <c r="J293" s="240">
        <f>ROUND(I293*H293,2)</f>
        <v>0</v>
      </c>
      <c r="K293" s="236" t="s">
        <v>227</v>
      </c>
      <c r="L293" s="241"/>
      <c r="M293" s="242" t="s">
        <v>19</v>
      </c>
      <c r="N293" s="243" t="s">
        <v>43</v>
      </c>
      <c r="O293" s="67"/>
      <c r="P293" s="191">
        <f>O293*H293</f>
        <v>0</v>
      </c>
      <c r="Q293" s="191">
        <v>2.4819999999999998E-2</v>
      </c>
      <c r="R293" s="191">
        <f>Q293*H293</f>
        <v>4.9639999999999997E-2</v>
      </c>
      <c r="S293" s="191">
        <v>0</v>
      </c>
      <c r="T293" s="192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3" t="s">
        <v>279</v>
      </c>
      <c r="AT293" s="193" t="s">
        <v>295</v>
      </c>
      <c r="AU293" s="193" t="s">
        <v>82</v>
      </c>
      <c r="AY293" s="20" t="s">
        <v>221</v>
      </c>
      <c r="BE293" s="194">
        <f>IF(N293="základní",J293,0)</f>
        <v>0</v>
      </c>
      <c r="BF293" s="194">
        <f>IF(N293="snížená",J293,0)</f>
        <v>0</v>
      </c>
      <c r="BG293" s="194">
        <f>IF(N293="zákl. přenesená",J293,0)</f>
        <v>0</v>
      </c>
      <c r="BH293" s="194">
        <f>IF(N293="sníž. přenesená",J293,0)</f>
        <v>0</v>
      </c>
      <c r="BI293" s="194">
        <f>IF(N293="nulová",J293,0)</f>
        <v>0</v>
      </c>
      <c r="BJ293" s="20" t="s">
        <v>80</v>
      </c>
      <c r="BK293" s="194">
        <f>ROUND(I293*H293,2)</f>
        <v>0</v>
      </c>
      <c r="BL293" s="20" t="s">
        <v>228</v>
      </c>
      <c r="BM293" s="193" t="s">
        <v>3164</v>
      </c>
    </row>
    <row r="294" spans="1:65" s="2" customFormat="1">
      <c r="A294" s="37"/>
      <c r="B294" s="38"/>
      <c r="C294" s="39"/>
      <c r="D294" s="195" t="s">
        <v>230</v>
      </c>
      <c r="E294" s="39"/>
      <c r="F294" s="196" t="s">
        <v>3163</v>
      </c>
      <c r="G294" s="39"/>
      <c r="H294" s="39"/>
      <c r="I294" s="197"/>
      <c r="J294" s="39"/>
      <c r="K294" s="39"/>
      <c r="L294" s="42"/>
      <c r="M294" s="198"/>
      <c r="N294" s="199"/>
      <c r="O294" s="67"/>
      <c r="P294" s="67"/>
      <c r="Q294" s="67"/>
      <c r="R294" s="67"/>
      <c r="S294" s="67"/>
      <c r="T294" s="68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20" t="s">
        <v>230</v>
      </c>
      <c r="AU294" s="20" t="s">
        <v>82</v>
      </c>
    </row>
    <row r="295" spans="1:65" s="2" customFormat="1" ht="24.2" customHeight="1">
      <c r="A295" s="37"/>
      <c r="B295" s="38"/>
      <c r="C295" s="182" t="s">
        <v>585</v>
      </c>
      <c r="D295" s="182" t="s">
        <v>223</v>
      </c>
      <c r="E295" s="183" t="s">
        <v>3165</v>
      </c>
      <c r="F295" s="184" t="s">
        <v>3166</v>
      </c>
      <c r="G295" s="185" t="s">
        <v>305</v>
      </c>
      <c r="H295" s="186">
        <v>72.3</v>
      </c>
      <c r="I295" s="187"/>
      <c r="J295" s="188">
        <f>ROUND(I295*H295,2)</f>
        <v>0</v>
      </c>
      <c r="K295" s="184" t="s">
        <v>227</v>
      </c>
      <c r="L295" s="42"/>
      <c r="M295" s="189" t="s">
        <v>19</v>
      </c>
      <c r="N295" s="190" t="s">
        <v>43</v>
      </c>
      <c r="O295" s="67"/>
      <c r="P295" s="191">
        <f>O295*H295</f>
        <v>0</v>
      </c>
      <c r="Q295" s="191">
        <v>0</v>
      </c>
      <c r="R295" s="191">
        <f>Q295*H295</f>
        <v>0</v>
      </c>
      <c r="S295" s="191">
        <v>0</v>
      </c>
      <c r="T295" s="192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3" t="s">
        <v>228</v>
      </c>
      <c r="AT295" s="193" t="s">
        <v>223</v>
      </c>
      <c r="AU295" s="193" t="s">
        <v>82</v>
      </c>
      <c r="AY295" s="20" t="s">
        <v>221</v>
      </c>
      <c r="BE295" s="194">
        <f>IF(N295="základní",J295,0)</f>
        <v>0</v>
      </c>
      <c r="BF295" s="194">
        <f>IF(N295="snížená",J295,0)</f>
        <v>0</v>
      </c>
      <c r="BG295" s="194">
        <f>IF(N295="zákl. přenesená",J295,0)</f>
        <v>0</v>
      </c>
      <c r="BH295" s="194">
        <f>IF(N295="sníž. přenesená",J295,0)</f>
        <v>0</v>
      </c>
      <c r="BI295" s="194">
        <f>IF(N295="nulová",J295,0)</f>
        <v>0</v>
      </c>
      <c r="BJ295" s="20" t="s">
        <v>80</v>
      </c>
      <c r="BK295" s="194">
        <f>ROUND(I295*H295,2)</f>
        <v>0</v>
      </c>
      <c r="BL295" s="20" t="s">
        <v>228</v>
      </c>
      <c r="BM295" s="193" t="s">
        <v>3167</v>
      </c>
    </row>
    <row r="296" spans="1:65" s="2" customFormat="1">
      <c r="A296" s="37"/>
      <c r="B296" s="38"/>
      <c r="C296" s="39"/>
      <c r="D296" s="195" t="s">
        <v>230</v>
      </c>
      <c r="E296" s="39"/>
      <c r="F296" s="196" t="s">
        <v>3168</v>
      </c>
      <c r="G296" s="39"/>
      <c r="H296" s="39"/>
      <c r="I296" s="197"/>
      <c r="J296" s="39"/>
      <c r="K296" s="39"/>
      <c r="L296" s="42"/>
      <c r="M296" s="198"/>
      <c r="N296" s="199"/>
      <c r="O296" s="67"/>
      <c r="P296" s="67"/>
      <c r="Q296" s="67"/>
      <c r="R296" s="67"/>
      <c r="S296" s="67"/>
      <c r="T296" s="68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20" t="s">
        <v>230</v>
      </c>
      <c r="AU296" s="20" t="s">
        <v>82</v>
      </c>
    </row>
    <row r="297" spans="1:65" s="2" customFormat="1">
      <c r="A297" s="37"/>
      <c r="B297" s="38"/>
      <c r="C297" s="39"/>
      <c r="D297" s="200" t="s">
        <v>232</v>
      </c>
      <c r="E297" s="39"/>
      <c r="F297" s="201" t="s">
        <v>3169</v>
      </c>
      <c r="G297" s="39"/>
      <c r="H297" s="39"/>
      <c r="I297" s="197"/>
      <c r="J297" s="39"/>
      <c r="K297" s="39"/>
      <c r="L297" s="42"/>
      <c r="M297" s="198"/>
      <c r="N297" s="199"/>
      <c r="O297" s="67"/>
      <c r="P297" s="67"/>
      <c r="Q297" s="67"/>
      <c r="R297" s="67"/>
      <c r="S297" s="67"/>
      <c r="T297" s="68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20" t="s">
        <v>232</v>
      </c>
      <c r="AU297" s="20" t="s">
        <v>82</v>
      </c>
    </row>
    <row r="298" spans="1:65" s="2" customFormat="1" ht="24.2" customHeight="1">
      <c r="A298" s="37"/>
      <c r="B298" s="38"/>
      <c r="C298" s="234" t="s">
        <v>594</v>
      </c>
      <c r="D298" s="234" t="s">
        <v>295</v>
      </c>
      <c r="E298" s="235" t="s">
        <v>3170</v>
      </c>
      <c r="F298" s="236" t="s">
        <v>3171</v>
      </c>
      <c r="G298" s="237" t="s">
        <v>305</v>
      </c>
      <c r="H298" s="238">
        <v>75.915000000000006</v>
      </c>
      <c r="I298" s="239"/>
      <c r="J298" s="240">
        <f>ROUND(I298*H298,2)</f>
        <v>0</v>
      </c>
      <c r="K298" s="236" t="s">
        <v>227</v>
      </c>
      <c r="L298" s="241"/>
      <c r="M298" s="242" t="s">
        <v>19</v>
      </c>
      <c r="N298" s="243" t="s">
        <v>43</v>
      </c>
      <c r="O298" s="67"/>
      <c r="P298" s="191">
        <f>O298*H298</f>
        <v>0</v>
      </c>
      <c r="Q298" s="191">
        <v>8.9999999999999998E-4</v>
      </c>
      <c r="R298" s="191">
        <f>Q298*H298</f>
        <v>6.8323500000000009E-2</v>
      </c>
      <c r="S298" s="191">
        <v>0</v>
      </c>
      <c r="T298" s="192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93" t="s">
        <v>279</v>
      </c>
      <c r="AT298" s="193" t="s">
        <v>295</v>
      </c>
      <c r="AU298" s="193" t="s">
        <v>82</v>
      </c>
      <c r="AY298" s="20" t="s">
        <v>221</v>
      </c>
      <c r="BE298" s="194">
        <f>IF(N298="základní",J298,0)</f>
        <v>0</v>
      </c>
      <c r="BF298" s="194">
        <f>IF(N298="snížená",J298,0)</f>
        <v>0</v>
      </c>
      <c r="BG298" s="194">
        <f>IF(N298="zákl. přenesená",J298,0)</f>
        <v>0</v>
      </c>
      <c r="BH298" s="194">
        <f>IF(N298="sníž. přenesená",J298,0)</f>
        <v>0</v>
      </c>
      <c r="BI298" s="194">
        <f>IF(N298="nulová",J298,0)</f>
        <v>0</v>
      </c>
      <c r="BJ298" s="20" t="s">
        <v>80</v>
      </c>
      <c r="BK298" s="194">
        <f>ROUND(I298*H298,2)</f>
        <v>0</v>
      </c>
      <c r="BL298" s="20" t="s">
        <v>228</v>
      </c>
      <c r="BM298" s="193" t="s">
        <v>3172</v>
      </c>
    </row>
    <row r="299" spans="1:65" s="2" customFormat="1" ht="19.5">
      <c r="A299" s="37"/>
      <c r="B299" s="38"/>
      <c r="C299" s="39"/>
      <c r="D299" s="195" t="s">
        <v>230</v>
      </c>
      <c r="E299" s="39"/>
      <c r="F299" s="196" t="s">
        <v>3171</v>
      </c>
      <c r="G299" s="39"/>
      <c r="H299" s="39"/>
      <c r="I299" s="197"/>
      <c r="J299" s="39"/>
      <c r="K299" s="39"/>
      <c r="L299" s="42"/>
      <c r="M299" s="198"/>
      <c r="N299" s="199"/>
      <c r="O299" s="67"/>
      <c r="P299" s="67"/>
      <c r="Q299" s="67"/>
      <c r="R299" s="67"/>
      <c r="S299" s="67"/>
      <c r="T299" s="68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20" t="s">
        <v>230</v>
      </c>
      <c r="AU299" s="20" t="s">
        <v>82</v>
      </c>
    </row>
    <row r="300" spans="1:65" s="13" customFormat="1">
      <c r="B300" s="202"/>
      <c r="C300" s="203"/>
      <c r="D300" s="195" t="s">
        <v>234</v>
      </c>
      <c r="E300" s="204" t="s">
        <v>19</v>
      </c>
      <c r="F300" s="205" t="s">
        <v>3173</v>
      </c>
      <c r="G300" s="203"/>
      <c r="H300" s="206">
        <v>72.3</v>
      </c>
      <c r="I300" s="207"/>
      <c r="J300" s="203"/>
      <c r="K300" s="203"/>
      <c r="L300" s="208"/>
      <c r="M300" s="209"/>
      <c r="N300" s="210"/>
      <c r="O300" s="210"/>
      <c r="P300" s="210"/>
      <c r="Q300" s="210"/>
      <c r="R300" s="210"/>
      <c r="S300" s="210"/>
      <c r="T300" s="211"/>
      <c r="AT300" s="212" t="s">
        <v>234</v>
      </c>
      <c r="AU300" s="212" t="s">
        <v>82</v>
      </c>
      <c r="AV300" s="13" t="s">
        <v>82</v>
      </c>
      <c r="AW300" s="13" t="s">
        <v>33</v>
      </c>
      <c r="AX300" s="13" t="s">
        <v>72</v>
      </c>
      <c r="AY300" s="212" t="s">
        <v>221</v>
      </c>
    </row>
    <row r="301" spans="1:65" s="15" customFormat="1">
      <c r="B301" s="223"/>
      <c r="C301" s="224"/>
      <c r="D301" s="195" t="s">
        <v>234</v>
      </c>
      <c r="E301" s="225" t="s">
        <v>19</v>
      </c>
      <c r="F301" s="226" t="s">
        <v>243</v>
      </c>
      <c r="G301" s="224"/>
      <c r="H301" s="227">
        <v>72.3</v>
      </c>
      <c r="I301" s="228"/>
      <c r="J301" s="224"/>
      <c r="K301" s="224"/>
      <c r="L301" s="229"/>
      <c r="M301" s="230"/>
      <c r="N301" s="231"/>
      <c r="O301" s="231"/>
      <c r="P301" s="231"/>
      <c r="Q301" s="231"/>
      <c r="R301" s="231"/>
      <c r="S301" s="231"/>
      <c r="T301" s="232"/>
      <c r="AT301" s="233" t="s">
        <v>234</v>
      </c>
      <c r="AU301" s="233" t="s">
        <v>82</v>
      </c>
      <c r="AV301" s="15" t="s">
        <v>228</v>
      </c>
      <c r="AW301" s="15" t="s">
        <v>33</v>
      </c>
      <c r="AX301" s="15" t="s">
        <v>80</v>
      </c>
      <c r="AY301" s="233" t="s">
        <v>221</v>
      </c>
    </row>
    <row r="302" spans="1:65" s="13" customFormat="1">
      <c r="B302" s="202"/>
      <c r="C302" s="203"/>
      <c r="D302" s="195" t="s">
        <v>234</v>
      </c>
      <c r="E302" s="203"/>
      <c r="F302" s="205" t="s">
        <v>3174</v>
      </c>
      <c r="G302" s="203"/>
      <c r="H302" s="206">
        <v>75.915000000000006</v>
      </c>
      <c r="I302" s="207"/>
      <c r="J302" s="203"/>
      <c r="K302" s="203"/>
      <c r="L302" s="208"/>
      <c r="M302" s="209"/>
      <c r="N302" s="210"/>
      <c r="O302" s="210"/>
      <c r="P302" s="210"/>
      <c r="Q302" s="210"/>
      <c r="R302" s="210"/>
      <c r="S302" s="210"/>
      <c r="T302" s="211"/>
      <c r="AT302" s="212" t="s">
        <v>234</v>
      </c>
      <c r="AU302" s="212" t="s">
        <v>82</v>
      </c>
      <c r="AV302" s="13" t="s">
        <v>82</v>
      </c>
      <c r="AW302" s="13" t="s">
        <v>4</v>
      </c>
      <c r="AX302" s="13" t="s">
        <v>80</v>
      </c>
      <c r="AY302" s="212" t="s">
        <v>221</v>
      </c>
    </row>
    <row r="303" spans="1:65" s="12" customFormat="1" ht="22.9" customHeight="1">
      <c r="B303" s="166"/>
      <c r="C303" s="167"/>
      <c r="D303" s="168" t="s">
        <v>71</v>
      </c>
      <c r="E303" s="180" t="s">
        <v>228</v>
      </c>
      <c r="F303" s="180" t="s">
        <v>388</v>
      </c>
      <c r="G303" s="167"/>
      <c r="H303" s="167"/>
      <c r="I303" s="170"/>
      <c r="J303" s="181">
        <f>BK303</f>
        <v>0</v>
      </c>
      <c r="K303" s="167"/>
      <c r="L303" s="172"/>
      <c r="M303" s="173"/>
      <c r="N303" s="174"/>
      <c r="O303" s="174"/>
      <c r="P303" s="175">
        <f>SUM(P304:P311)</f>
        <v>0</v>
      </c>
      <c r="Q303" s="174"/>
      <c r="R303" s="175">
        <f>SUM(R304:R311)</f>
        <v>5.1348358319999994</v>
      </c>
      <c r="S303" s="174"/>
      <c r="T303" s="176">
        <f>SUM(T304:T311)</f>
        <v>0</v>
      </c>
      <c r="AR303" s="177" t="s">
        <v>80</v>
      </c>
      <c r="AT303" s="178" t="s">
        <v>71</v>
      </c>
      <c r="AU303" s="178" t="s">
        <v>80</v>
      </c>
      <c r="AY303" s="177" t="s">
        <v>221</v>
      </c>
      <c r="BK303" s="179">
        <f>SUM(BK304:BK311)</f>
        <v>0</v>
      </c>
    </row>
    <row r="304" spans="1:65" s="2" customFormat="1" ht="21.75" customHeight="1">
      <c r="A304" s="37"/>
      <c r="B304" s="38"/>
      <c r="C304" s="182" t="s">
        <v>602</v>
      </c>
      <c r="D304" s="182" t="s">
        <v>223</v>
      </c>
      <c r="E304" s="183" t="s">
        <v>3175</v>
      </c>
      <c r="F304" s="184" t="s">
        <v>3176</v>
      </c>
      <c r="G304" s="185" t="s">
        <v>305</v>
      </c>
      <c r="H304" s="186">
        <v>29.4</v>
      </c>
      <c r="I304" s="187"/>
      <c r="J304" s="188">
        <f>ROUND(I304*H304,2)</f>
        <v>0</v>
      </c>
      <c r="K304" s="184" t="s">
        <v>227</v>
      </c>
      <c r="L304" s="42"/>
      <c r="M304" s="189" t="s">
        <v>19</v>
      </c>
      <c r="N304" s="190" t="s">
        <v>43</v>
      </c>
      <c r="O304" s="67"/>
      <c r="P304" s="191">
        <f>O304*H304</f>
        <v>0</v>
      </c>
      <c r="Q304" s="191">
        <v>3.4654280000000003E-2</v>
      </c>
      <c r="R304" s="191">
        <f>Q304*H304</f>
        <v>1.0188358319999999</v>
      </c>
      <c r="S304" s="191">
        <v>0</v>
      </c>
      <c r="T304" s="192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3" t="s">
        <v>228</v>
      </c>
      <c r="AT304" s="193" t="s">
        <v>223</v>
      </c>
      <c r="AU304" s="193" t="s">
        <v>82</v>
      </c>
      <c r="AY304" s="20" t="s">
        <v>221</v>
      </c>
      <c r="BE304" s="194">
        <f>IF(N304="základní",J304,0)</f>
        <v>0</v>
      </c>
      <c r="BF304" s="194">
        <f>IF(N304="snížená",J304,0)</f>
        <v>0</v>
      </c>
      <c r="BG304" s="194">
        <f>IF(N304="zákl. přenesená",J304,0)</f>
        <v>0</v>
      </c>
      <c r="BH304" s="194">
        <f>IF(N304="sníž. přenesená",J304,0)</f>
        <v>0</v>
      </c>
      <c r="BI304" s="194">
        <f>IF(N304="nulová",J304,0)</f>
        <v>0</v>
      </c>
      <c r="BJ304" s="20" t="s">
        <v>80</v>
      </c>
      <c r="BK304" s="194">
        <f>ROUND(I304*H304,2)</f>
        <v>0</v>
      </c>
      <c r="BL304" s="20" t="s">
        <v>228</v>
      </c>
      <c r="BM304" s="193" t="s">
        <v>3177</v>
      </c>
    </row>
    <row r="305" spans="1:65" s="2" customFormat="1" ht="29.25">
      <c r="A305" s="37"/>
      <c r="B305" s="38"/>
      <c r="C305" s="39"/>
      <c r="D305" s="195" t="s">
        <v>230</v>
      </c>
      <c r="E305" s="39"/>
      <c r="F305" s="196" t="s">
        <v>3178</v>
      </c>
      <c r="G305" s="39"/>
      <c r="H305" s="39"/>
      <c r="I305" s="197"/>
      <c r="J305" s="39"/>
      <c r="K305" s="39"/>
      <c r="L305" s="42"/>
      <c r="M305" s="198"/>
      <c r="N305" s="199"/>
      <c r="O305" s="67"/>
      <c r="P305" s="67"/>
      <c r="Q305" s="67"/>
      <c r="R305" s="67"/>
      <c r="S305" s="67"/>
      <c r="T305" s="68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20" t="s">
        <v>230</v>
      </c>
      <c r="AU305" s="20" t="s">
        <v>82</v>
      </c>
    </row>
    <row r="306" spans="1:65" s="2" customFormat="1">
      <c r="A306" s="37"/>
      <c r="B306" s="38"/>
      <c r="C306" s="39"/>
      <c r="D306" s="200" t="s">
        <v>232</v>
      </c>
      <c r="E306" s="39"/>
      <c r="F306" s="201" t="s">
        <v>3179</v>
      </c>
      <c r="G306" s="39"/>
      <c r="H306" s="39"/>
      <c r="I306" s="197"/>
      <c r="J306" s="39"/>
      <c r="K306" s="39"/>
      <c r="L306" s="42"/>
      <c r="M306" s="198"/>
      <c r="N306" s="199"/>
      <c r="O306" s="67"/>
      <c r="P306" s="67"/>
      <c r="Q306" s="67"/>
      <c r="R306" s="67"/>
      <c r="S306" s="67"/>
      <c r="T306" s="68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20" t="s">
        <v>232</v>
      </c>
      <c r="AU306" s="20" t="s">
        <v>82</v>
      </c>
    </row>
    <row r="307" spans="1:65" s="13" customFormat="1">
      <c r="B307" s="202"/>
      <c r="C307" s="203"/>
      <c r="D307" s="195" t="s">
        <v>234</v>
      </c>
      <c r="E307" s="204" t="s">
        <v>19</v>
      </c>
      <c r="F307" s="205" t="s">
        <v>3180</v>
      </c>
      <c r="G307" s="203"/>
      <c r="H307" s="206">
        <v>29.4</v>
      </c>
      <c r="I307" s="207"/>
      <c r="J307" s="203"/>
      <c r="K307" s="203"/>
      <c r="L307" s="208"/>
      <c r="M307" s="209"/>
      <c r="N307" s="210"/>
      <c r="O307" s="210"/>
      <c r="P307" s="210"/>
      <c r="Q307" s="210"/>
      <c r="R307" s="210"/>
      <c r="S307" s="210"/>
      <c r="T307" s="211"/>
      <c r="AT307" s="212" t="s">
        <v>234</v>
      </c>
      <c r="AU307" s="212" t="s">
        <v>82</v>
      </c>
      <c r="AV307" s="13" t="s">
        <v>82</v>
      </c>
      <c r="AW307" s="13" t="s">
        <v>33</v>
      </c>
      <c r="AX307" s="13" t="s">
        <v>72</v>
      </c>
      <c r="AY307" s="212" t="s">
        <v>221</v>
      </c>
    </row>
    <row r="308" spans="1:65" s="15" customFormat="1">
      <c r="B308" s="223"/>
      <c r="C308" s="224"/>
      <c r="D308" s="195" t="s">
        <v>234</v>
      </c>
      <c r="E308" s="225" t="s">
        <v>19</v>
      </c>
      <c r="F308" s="226" t="s">
        <v>243</v>
      </c>
      <c r="G308" s="224"/>
      <c r="H308" s="227">
        <v>29.4</v>
      </c>
      <c r="I308" s="228"/>
      <c r="J308" s="224"/>
      <c r="K308" s="224"/>
      <c r="L308" s="229"/>
      <c r="M308" s="230"/>
      <c r="N308" s="231"/>
      <c r="O308" s="231"/>
      <c r="P308" s="231"/>
      <c r="Q308" s="231"/>
      <c r="R308" s="231"/>
      <c r="S308" s="231"/>
      <c r="T308" s="232"/>
      <c r="AT308" s="233" t="s">
        <v>234</v>
      </c>
      <c r="AU308" s="233" t="s">
        <v>82</v>
      </c>
      <c r="AV308" s="15" t="s">
        <v>228</v>
      </c>
      <c r="AW308" s="15" t="s">
        <v>33</v>
      </c>
      <c r="AX308" s="15" t="s">
        <v>80</v>
      </c>
      <c r="AY308" s="233" t="s">
        <v>221</v>
      </c>
    </row>
    <row r="309" spans="1:65" s="2" customFormat="1" ht="24.2" customHeight="1">
      <c r="A309" s="37"/>
      <c r="B309" s="38"/>
      <c r="C309" s="234" t="s">
        <v>609</v>
      </c>
      <c r="D309" s="234" t="s">
        <v>295</v>
      </c>
      <c r="E309" s="235" t="s">
        <v>3181</v>
      </c>
      <c r="F309" s="236" t="s">
        <v>3182</v>
      </c>
      <c r="G309" s="237" t="s">
        <v>336</v>
      </c>
      <c r="H309" s="238">
        <v>28</v>
      </c>
      <c r="I309" s="239"/>
      <c r="J309" s="240">
        <f>ROUND(I309*H309,2)</f>
        <v>0</v>
      </c>
      <c r="K309" s="236" t="s">
        <v>632</v>
      </c>
      <c r="L309" s="241"/>
      <c r="M309" s="242" t="s">
        <v>19</v>
      </c>
      <c r="N309" s="243" t="s">
        <v>43</v>
      </c>
      <c r="O309" s="67"/>
      <c r="P309" s="191">
        <f>O309*H309</f>
        <v>0</v>
      </c>
      <c r="Q309" s="191">
        <v>0.14699999999999999</v>
      </c>
      <c r="R309" s="191">
        <f>Q309*H309</f>
        <v>4.1159999999999997</v>
      </c>
      <c r="S309" s="191">
        <v>0</v>
      </c>
      <c r="T309" s="192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93" t="s">
        <v>279</v>
      </c>
      <c r="AT309" s="193" t="s">
        <v>295</v>
      </c>
      <c r="AU309" s="193" t="s">
        <v>82</v>
      </c>
      <c r="AY309" s="20" t="s">
        <v>221</v>
      </c>
      <c r="BE309" s="194">
        <f>IF(N309="základní",J309,0)</f>
        <v>0</v>
      </c>
      <c r="BF309" s="194">
        <f>IF(N309="snížená",J309,0)</f>
        <v>0</v>
      </c>
      <c r="BG309" s="194">
        <f>IF(N309="zákl. přenesená",J309,0)</f>
        <v>0</v>
      </c>
      <c r="BH309" s="194">
        <f>IF(N309="sníž. přenesená",J309,0)</f>
        <v>0</v>
      </c>
      <c r="BI309" s="194">
        <f>IF(N309="nulová",J309,0)</f>
        <v>0</v>
      </c>
      <c r="BJ309" s="20" t="s">
        <v>80</v>
      </c>
      <c r="BK309" s="194">
        <f>ROUND(I309*H309,2)</f>
        <v>0</v>
      </c>
      <c r="BL309" s="20" t="s">
        <v>228</v>
      </c>
      <c r="BM309" s="193" t="s">
        <v>3183</v>
      </c>
    </row>
    <row r="310" spans="1:65" s="2" customFormat="1" ht="19.5">
      <c r="A310" s="37"/>
      <c r="B310" s="38"/>
      <c r="C310" s="39"/>
      <c r="D310" s="195" t="s">
        <v>230</v>
      </c>
      <c r="E310" s="39"/>
      <c r="F310" s="196" t="s">
        <v>3182</v>
      </c>
      <c r="G310" s="39"/>
      <c r="H310" s="39"/>
      <c r="I310" s="197"/>
      <c r="J310" s="39"/>
      <c r="K310" s="39"/>
      <c r="L310" s="42"/>
      <c r="M310" s="198"/>
      <c r="N310" s="199"/>
      <c r="O310" s="67"/>
      <c r="P310" s="67"/>
      <c r="Q310" s="67"/>
      <c r="R310" s="67"/>
      <c r="S310" s="67"/>
      <c r="T310" s="68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20" t="s">
        <v>230</v>
      </c>
      <c r="AU310" s="20" t="s">
        <v>82</v>
      </c>
    </row>
    <row r="311" spans="1:65" s="13" customFormat="1">
      <c r="B311" s="202"/>
      <c r="C311" s="203"/>
      <c r="D311" s="195" t="s">
        <v>234</v>
      </c>
      <c r="E311" s="204" t="s">
        <v>19</v>
      </c>
      <c r="F311" s="205" t="s">
        <v>461</v>
      </c>
      <c r="G311" s="203"/>
      <c r="H311" s="206">
        <v>28</v>
      </c>
      <c r="I311" s="207"/>
      <c r="J311" s="203"/>
      <c r="K311" s="203"/>
      <c r="L311" s="208"/>
      <c r="M311" s="209"/>
      <c r="N311" s="210"/>
      <c r="O311" s="210"/>
      <c r="P311" s="210"/>
      <c r="Q311" s="210"/>
      <c r="R311" s="210"/>
      <c r="S311" s="210"/>
      <c r="T311" s="211"/>
      <c r="AT311" s="212" t="s">
        <v>234</v>
      </c>
      <c r="AU311" s="212" t="s">
        <v>82</v>
      </c>
      <c r="AV311" s="13" t="s">
        <v>82</v>
      </c>
      <c r="AW311" s="13" t="s">
        <v>33</v>
      </c>
      <c r="AX311" s="13" t="s">
        <v>80</v>
      </c>
      <c r="AY311" s="212" t="s">
        <v>221</v>
      </c>
    </row>
    <row r="312" spans="1:65" s="12" customFormat="1" ht="22.9" customHeight="1">
      <c r="B312" s="166"/>
      <c r="C312" s="167"/>
      <c r="D312" s="168" t="s">
        <v>71</v>
      </c>
      <c r="E312" s="180" t="s">
        <v>257</v>
      </c>
      <c r="F312" s="180" t="s">
        <v>395</v>
      </c>
      <c r="G312" s="167"/>
      <c r="H312" s="167"/>
      <c r="I312" s="170"/>
      <c r="J312" s="181">
        <f>BK312</f>
        <v>0</v>
      </c>
      <c r="K312" s="167"/>
      <c r="L312" s="172"/>
      <c r="M312" s="173"/>
      <c r="N312" s="174"/>
      <c r="O312" s="174"/>
      <c r="P312" s="175">
        <f>SUM(P313:P399)</f>
        <v>0</v>
      </c>
      <c r="Q312" s="174"/>
      <c r="R312" s="175">
        <f>SUM(R313:R399)</f>
        <v>284.12732999999997</v>
      </c>
      <c r="S312" s="174"/>
      <c r="T312" s="176">
        <f>SUM(T313:T399)</f>
        <v>0</v>
      </c>
      <c r="AR312" s="177" t="s">
        <v>80</v>
      </c>
      <c r="AT312" s="178" t="s">
        <v>71</v>
      </c>
      <c r="AU312" s="178" t="s">
        <v>80</v>
      </c>
      <c r="AY312" s="177" t="s">
        <v>221</v>
      </c>
      <c r="BK312" s="179">
        <f>SUM(BK313:BK399)</f>
        <v>0</v>
      </c>
    </row>
    <row r="313" spans="1:65" s="2" customFormat="1" ht="24.2" customHeight="1">
      <c r="A313" s="37"/>
      <c r="B313" s="38"/>
      <c r="C313" s="182" t="s">
        <v>615</v>
      </c>
      <c r="D313" s="182" t="s">
        <v>223</v>
      </c>
      <c r="E313" s="183" t="s">
        <v>3184</v>
      </c>
      <c r="F313" s="184" t="s">
        <v>3185</v>
      </c>
      <c r="G313" s="185" t="s">
        <v>226</v>
      </c>
      <c r="H313" s="186">
        <v>105</v>
      </c>
      <c r="I313" s="187"/>
      <c r="J313" s="188">
        <f>ROUND(I313*H313,2)</f>
        <v>0</v>
      </c>
      <c r="K313" s="184" t="s">
        <v>227</v>
      </c>
      <c r="L313" s="42"/>
      <c r="M313" s="189" t="s">
        <v>19</v>
      </c>
      <c r="N313" s="190" t="s">
        <v>43</v>
      </c>
      <c r="O313" s="67"/>
      <c r="P313" s="191">
        <f>O313*H313</f>
        <v>0</v>
      </c>
      <c r="Q313" s="191">
        <v>0.29699999999999999</v>
      </c>
      <c r="R313" s="191">
        <f>Q313*H313</f>
        <v>31.184999999999999</v>
      </c>
      <c r="S313" s="191">
        <v>0</v>
      </c>
      <c r="T313" s="192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93" t="s">
        <v>228</v>
      </c>
      <c r="AT313" s="193" t="s">
        <v>223</v>
      </c>
      <c r="AU313" s="193" t="s">
        <v>82</v>
      </c>
      <c r="AY313" s="20" t="s">
        <v>221</v>
      </c>
      <c r="BE313" s="194">
        <f>IF(N313="základní",J313,0)</f>
        <v>0</v>
      </c>
      <c r="BF313" s="194">
        <f>IF(N313="snížená",J313,0)</f>
        <v>0</v>
      </c>
      <c r="BG313" s="194">
        <f>IF(N313="zákl. přenesená",J313,0)</f>
        <v>0</v>
      </c>
      <c r="BH313" s="194">
        <f>IF(N313="sníž. přenesená",J313,0)</f>
        <v>0</v>
      </c>
      <c r="BI313" s="194">
        <f>IF(N313="nulová",J313,0)</f>
        <v>0</v>
      </c>
      <c r="BJ313" s="20" t="s">
        <v>80</v>
      </c>
      <c r="BK313" s="194">
        <f>ROUND(I313*H313,2)</f>
        <v>0</v>
      </c>
      <c r="BL313" s="20" t="s">
        <v>228</v>
      </c>
      <c r="BM313" s="193" t="s">
        <v>3186</v>
      </c>
    </row>
    <row r="314" spans="1:65" s="2" customFormat="1" ht="29.25">
      <c r="A314" s="37"/>
      <c r="B314" s="38"/>
      <c r="C314" s="39"/>
      <c r="D314" s="195" t="s">
        <v>230</v>
      </c>
      <c r="E314" s="39"/>
      <c r="F314" s="196" t="s">
        <v>3187</v>
      </c>
      <c r="G314" s="39"/>
      <c r="H314" s="39"/>
      <c r="I314" s="197"/>
      <c r="J314" s="39"/>
      <c r="K314" s="39"/>
      <c r="L314" s="42"/>
      <c r="M314" s="198"/>
      <c r="N314" s="199"/>
      <c r="O314" s="67"/>
      <c r="P314" s="67"/>
      <c r="Q314" s="67"/>
      <c r="R314" s="67"/>
      <c r="S314" s="67"/>
      <c r="T314" s="68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20" t="s">
        <v>230</v>
      </c>
      <c r="AU314" s="20" t="s">
        <v>82</v>
      </c>
    </row>
    <row r="315" spans="1:65" s="2" customFormat="1">
      <c r="A315" s="37"/>
      <c r="B315" s="38"/>
      <c r="C315" s="39"/>
      <c r="D315" s="200" t="s">
        <v>232</v>
      </c>
      <c r="E315" s="39"/>
      <c r="F315" s="201" t="s">
        <v>3188</v>
      </c>
      <c r="G315" s="39"/>
      <c r="H315" s="39"/>
      <c r="I315" s="197"/>
      <c r="J315" s="39"/>
      <c r="K315" s="39"/>
      <c r="L315" s="42"/>
      <c r="M315" s="198"/>
      <c r="N315" s="199"/>
      <c r="O315" s="67"/>
      <c r="P315" s="67"/>
      <c r="Q315" s="67"/>
      <c r="R315" s="67"/>
      <c r="S315" s="67"/>
      <c r="T315" s="68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20" t="s">
        <v>232</v>
      </c>
      <c r="AU315" s="20" t="s">
        <v>82</v>
      </c>
    </row>
    <row r="316" spans="1:65" s="13" customFormat="1">
      <c r="B316" s="202"/>
      <c r="C316" s="203"/>
      <c r="D316" s="195" t="s">
        <v>234</v>
      </c>
      <c r="E316" s="204" t="s">
        <v>19</v>
      </c>
      <c r="F316" s="205" t="s">
        <v>2940</v>
      </c>
      <c r="G316" s="203"/>
      <c r="H316" s="206">
        <v>105</v>
      </c>
      <c r="I316" s="207"/>
      <c r="J316" s="203"/>
      <c r="K316" s="203"/>
      <c r="L316" s="208"/>
      <c r="M316" s="209"/>
      <c r="N316" s="210"/>
      <c r="O316" s="210"/>
      <c r="P316" s="210"/>
      <c r="Q316" s="210"/>
      <c r="R316" s="210"/>
      <c r="S316" s="210"/>
      <c r="T316" s="211"/>
      <c r="AT316" s="212" t="s">
        <v>234</v>
      </c>
      <c r="AU316" s="212" t="s">
        <v>82</v>
      </c>
      <c r="AV316" s="13" t="s">
        <v>82</v>
      </c>
      <c r="AW316" s="13" t="s">
        <v>33</v>
      </c>
      <c r="AX316" s="13" t="s">
        <v>72</v>
      </c>
      <c r="AY316" s="212" t="s">
        <v>221</v>
      </c>
    </row>
    <row r="317" spans="1:65" s="15" customFormat="1">
      <c r="B317" s="223"/>
      <c r="C317" s="224"/>
      <c r="D317" s="195" t="s">
        <v>234</v>
      </c>
      <c r="E317" s="225" t="s">
        <v>19</v>
      </c>
      <c r="F317" s="226" t="s">
        <v>243</v>
      </c>
      <c r="G317" s="224"/>
      <c r="H317" s="227">
        <v>105</v>
      </c>
      <c r="I317" s="228"/>
      <c r="J317" s="224"/>
      <c r="K317" s="224"/>
      <c r="L317" s="229"/>
      <c r="M317" s="230"/>
      <c r="N317" s="231"/>
      <c r="O317" s="231"/>
      <c r="P317" s="231"/>
      <c r="Q317" s="231"/>
      <c r="R317" s="231"/>
      <c r="S317" s="231"/>
      <c r="T317" s="232"/>
      <c r="AT317" s="233" t="s">
        <v>234</v>
      </c>
      <c r="AU317" s="233" t="s">
        <v>82</v>
      </c>
      <c r="AV317" s="15" t="s">
        <v>228</v>
      </c>
      <c r="AW317" s="15" t="s">
        <v>33</v>
      </c>
      <c r="AX317" s="15" t="s">
        <v>80</v>
      </c>
      <c r="AY317" s="233" t="s">
        <v>221</v>
      </c>
    </row>
    <row r="318" spans="1:65" s="2" customFormat="1" ht="24.2" customHeight="1">
      <c r="A318" s="37"/>
      <c r="B318" s="38"/>
      <c r="C318" s="182" t="s">
        <v>622</v>
      </c>
      <c r="D318" s="182" t="s">
        <v>223</v>
      </c>
      <c r="E318" s="183" t="s">
        <v>3189</v>
      </c>
      <c r="F318" s="184" t="s">
        <v>3190</v>
      </c>
      <c r="G318" s="185" t="s">
        <v>226</v>
      </c>
      <c r="H318" s="186">
        <v>105</v>
      </c>
      <c r="I318" s="187"/>
      <c r="J318" s="188">
        <f>ROUND(I318*H318,2)</f>
        <v>0</v>
      </c>
      <c r="K318" s="184" t="s">
        <v>227</v>
      </c>
      <c r="L318" s="42"/>
      <c r="M318" s="189" t="s">
        <v>19</v>
      </c>
      <c r="N318" s="190" t="s">
        <v>43</v>
      </c>
      <c r="O318" s="67"/>
      <c r="P318" s="191">
        <f>O318*H318</f>
        <v>0</v>
      </c>
      <c r="Q318" s="191">
        <v>0.29160000000000003</v>
      </c>
      <c r="R318" s="191">
        <f>Q318*H318</f>
        <v>30.618000000000002</v>
      </c>
      <c r="S318" s="191">
        <v>0</v>
      </c>
      <c r="T318" s="192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93" t="s">
        <v>228</v>
      </c>
      <c r="AT318" s="193" t="s">
        <v>223</v>
      </c>
      <c r="AU318" s="193" t="s">
        <v>82</v>
      </c>
      <c r="AY318" s="20" t="s">
        <v>221</v>
      </c>
      <c r="BE318" s="194">
        <f>IF(N318="základní",J318,0)</f>
        <v>0</v>
      </c>
      <c r="BF318" s="194">
        <f>IF(N318="snížená",J318,0)</f>
        <v>0</v>
      </c>
      <c r="BG318" s="194">
        <f>IF(N318="zákl. přenesená",J318,0)</f>
        <v>0</v>
      </c>
      <c r="BH318" s="194">
        <f>IF(N318="sníž. přenesená",J318,0)</f>
        <v>0</v>
      </c>
      <c r="BI318" s="194">
        <f>IF(N318="nulová",J318,0)</f>
        <v>0</v>
      </c>
      <c r="BJ318" s="20" t="s">
        <v>80</v>
      </c>
      <c r="BK318" s="194">
        <f>ROUND(I318*H318,2)</f>
        <v>0</v>
      </c>
      <c r="BL318" s="20" t="s">
        <v>228</v>
      </c>
      <c r="BM318" s="193" t="s">
        <v>3191</v>
      </c>
    </row>
    <row r="319" spans="1:65" s="2" customFormat="1" ht="29.25">
      <c r="A319" s="37"/>
      <c r="B319" s="38"/>
      <c r="C319" s="39"/>
      <c r="D319" s="195" t="s">
        <v>230</v>
      </c>
      <c r="E319" s="39"/>
      <c r="F319" s="196" t="s">
        <v>3192</v>
      </c>
      <c r="G319" s="39"/>
      <c r="H319" s="39"/>
      <c r="I319" s="197"/>
      <c r="J319" s="39"/>
      <c r="K319" s="39"/>
      <c r="L319" s="42"/>
      <c r="M319" s="198"/>
      <c r="N319" s="199"/>
      <c r="O319" s="67"/>
      <c r="P319" s="67"/>
      <c r="Q319" s="67"/>
      <c r="R319" s="67"/>
      <c r="S319" s="67"/>
      <c r="T319" s="68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20" t="s">
        <v>230</v>
      </c>
      <c r="AU319" s="20" t="s">
        <v>82</v>
      </c>
    </row>
    <row r="320" spans="1:65" s="2" customFormat="1">
      <c r="A320" s="37"/>
      <c r="B320" s="38"/>
      <c r="C320" s="39"/>
      <c r="D320" s="200" t="s">
        <v>232</v>
      </c>
      <c r="E320" s="39"/>
      <c r="F320" s="201" t="s">
        <v>3193</v>
      </c>
      <c r="G320" s="39"/>
      <c r="H320" s="39"/>
      <c r="I320" s="197"/>
      <c r="J320" s="39"/>
      <c r="K320" s="39"/>
      <c r="L320" s="42"/>
      <c r="M320" s="198"/>
      <c r="N320" s="199"/>
      <c r="O320" s="67"/>
      <c r="P320" s="67"/>
      <c r="Q320" s="67"/>
      <c r="R320" s="67"/>
      <c r="S320" s="67"/>
      <c r="T320" s="68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20" t="s">
        <v>232</v>
      </c>
      <c r="AU320" s="20" t="s">
        <v>82</v>
      </c>
    </row>
    <row r="321" spans="1:65" s="13" customFormat="1">
      <c r="B321" s="202"/>
      <c r="C321" s="203"/>
      <c r="D321" s="195" t="s">
        <v>234</v>
      </c>
      <c r="E321" s="204" t="s">
        <v>19</v>
      </c>
      <c r="F321" s="205" t="s">
        <v>2940</v>
      </c>
      <c r="G321" s="203"/>
      <c r="H321" s="206">
        <v>105</v>
      </c>
      <c r="I321" s="207"/>
      <c r="J321" s="203"/>
      <c r="K321" s="203"/>
      <c r="L321" s="208"/>
      <c r="M321" s="209"/>
      <c r="N321" s="210"/>
      <c r="O321" s="210"/>
      <c r="P321" s="210"/>
      <c r="Q321" s="210"/>
      <c r="R321" s="210"/>
      <c r="S321" s="210"/>
      <c r="T321" s="211"/>
      <c r="AT321" s="212" t="s">
        <v>234</v>
      </c>
      <c r="AU321" s="212" t="s">
        <v>82</v>
      </c>
      <c r="AV321" s="13" t="s">
        <v>82</v>
      </c>
      <c r="AW321" s="13" t="s">
        <v>33</v>
      </c>
      <c r="AX321" s="13" t="s">
        <v>72</v>
      </c>
      <c r="AY321" s="212" t="s">
        <v>221</v>
      </c>
    </row>
    <row r="322" spans="1:65" s="15" customFormat="1">
      <c r="B322" s="223"/>
      <c r="C322" s="224"/>
      <c r="D322" s="195" t="s">
        <v>234</v>
      </c>
      <c r="E322" s="225" t="s">
        <v>19</v>
      </c>
      <c r="F322" s="226" t="s">
        <v>243</v>
      </c>
      <c r="G322" s="224"/>
      <c r="H322" s="227">
        <v>105</v>
      </c>
      <c r="I322" s="228"/>
      <c r="J322" s="224"/>
      <c r="K322" s="224"/>
      <c r="L322" s="229"/>
      <c r="M322" s="230"/>
      <c r="N322" s="231"/>
      <c r="O322" s="231"/>
      <c r="P322" s="231"/>
      <c r="Q322" s="231"/>
      <c r="R322" s="231"/>
      <c r="S322" s="231"/>
      <c r="T322" s="232"/>
      <c r="AT322" s="233" t="s">
        <v>234</v>
      </c>
      <c r="AU322" s="233" t="s">
        <v>82</v>
      </c>
      <c r="AV322" s="15" t="s">
        <v>228</v>
      </c>
      <c r="AW322" s="15" t="s">
        <v>33</v>
      </c>
      <c r="AX322" s="15" t="s">
        <v>80</v>
      </c>
      <c r="AY322" s="233" t="s">
        <v>221</v>
      </c>
    </row>
    <row r="323" spans="1:65" s="2" customFormat="1" ht="24.2" customHeight="1">
      <c r="A323" s="37"/>
      <c r="B323" s="38"/>
      <c r="C323" s="182" t="s">
        <v>629</v>
      </c>
      <c r="D323" s="182" t="s">
        <v>223</v>
      </c>
      <c r="E323" s="183" t="s">
        <v>3194</v>
      </c>
      <c r="F323" s="184" t="s">
        <v>3195</v>
      </c>
      <c r="G323" s="185" t="s">
        <v>226</v>
      </c>
      <c r="H323" s="186">
        <v>60</v>
      </c>
      <c r="I323" s="187"/>
      <c r="J323" s="188">
        <f>ROUND(I323*H323,2)</f>
        <v>0</v>
      </c>
      <c r="K323" s="184" t="s">
        <v>227</v>
      </c>
      <c r="L323" s="42"/>
      <c r="M323" s="189" t="s">
        <v>19</v>
      </c>
      <c r="N323" s="190" t="s">
        <v>43</v>
      </c>
      <c r="O323" s="67"/>
      <c r="P323" s="191">
        <f>O323*H323</f>
        <v>0</v>
      </c>
      <c r="Q323" s="191">
        <v>0.23</v>
      </c>
      <c r="R323" s="191">
        <f>Q323*H323</f>
        <v>13.8</v>
      </c>
      <c r="S323" s="191">
        <v>0</v>
      </c>
      <c r="T323" s="192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3" t="s">
        <v>228</v>
      </c>
      <c r="AT323" s="193" t="s">
        <v>223</v>
      </c>
      <c r="AU323" s="193" t="s">
        <v>82</v>
      </c>
      <c r="AY323" s="20" t="s">
        <v>221</v>
      </c>
      <c r="BE323" s="194">
        <f>IF(N323="základní",J323,0)</f>
        <v>0</v>
      </c>
      <c r="BF323" s="194">
        <f>IF(N323="snížená",J323,0)</f>
        <v>0</v>
      </c>
      <c r="BG323" s="194">
        <f>IF(N323="zákl. přenesená",J323,0)</f>
        <v>0</v>
      </c>
      <c r="BH323" s="194">
        <f>IF(N323="sníž. přenesená",J323,0)</f>
        <v>0</v>
      </c>
      <c r="BI323" s="194">
        <f>IF(N323="nulová",J323,0)</f>
        <v>0</v>
      </c>
      <c r="BJ323" s="20" t="s">
        <v>80</v>
      </c>
      <c r="BK323" s="194">
        <f>ROUND(I323*H323,2)</f>
        <v>0</v>
      </c>
      <c r="BL323" s="20" t="s">
        <v>228</v>
      </c>
      <c r="BM323" s="193" t="s">
        <v>3196</v>
      </c>
    </row>
    <row r="324" spans="1:65" s="2" customFormat="1" ht="19.5">
      <c r="A324" s="37"/>
      <c r="B324" s="38"/>
      <c r="C324" s="39"/>
      <c r="D324" s="195" t="s">
        <v>230</v>
      </c>
      <c r="E324" s="39"/>
      <c r="F324" s="196" t="s">
        <v>3197</v>
      </c>
      <c r="G324" s="39"/>
      <c r="H324" s="39"/>
      <c r="I324" s="197"/>
      <c r="J324" s="39"/>
      <c r="K324" s="39"/>
      <c r="L324" s="42"/>
      <c r="M324" s="198"/>
      <c r="N324" s="199"/>
      <c r="O324" s="67"/>
      <c r="P324" s="67"/>
      <c r="Q324" s="67"/>
      <c r="R324" s="67"/>
      <c r="S324" s="67"/>
      <c r="T324" s="68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20" t="s">
        <v>230</v>
      </c>
      <c r="AU324" s="20" t="s">
        <v>82</v>
      </c>
    </row>
    <row r="325" spans="1:65" s="2" customFormat="1">
      <c r="A325" s="37"/>
      <c r="B325" s="38"/>
      <c r="C325" s="39"/>
      <c r="D325" s="200" t="s">
        <v>232</v>
      </c>
      <c r="E325" s="39"/>
      <c r="F325" s="201" t="s">
        <v>3198</v>
      </c>
      <c r="G325" s="39"/>
      <c r="H325" s="39"/>
      <c r="I325" s="197"/>
      <c r="J325" s="39"/>
      <c r="K325" s="39"/>
      <c r="L325" s="42"/>
      <c r="M325" s="198"/>
      <c r="N325" s="199"/>
      <c r="O325" s="67"/>
      <c r="P325" s="67"/>
      <c r="Q325" s="67"/>
      <c r="R325" s="67"/>
      <c r="S325" s="67"/>
      <c r="T325" s="68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20" t="s">
        <v>232</v>
      </c>
      <c r="AU325" s="20" t="s">
        <v>82</v>
      </c>
    </row>
    <row r="326" spans="1:65" s="13" customFormat="1">
      <c r="B326" s="202"/>
      <c r="C326" s="203"/>
      <c r="D326" s="195" t="s">
        <v>234</v>
      </c>
      <c r="E326" s="204" t="s">
        <v>19</v>
      </c>
      <c r="F326" s="205" t="s">
        <v>2941</v>
      </c>
      <c r="G326" s="203"/>
      <c r="H326" s="206">
        <v>60</v>
      </c>
      <c r="I326" s="207"/>
      <c r="J326" s="203"/>
      <c r="K326" s="203"/>
      <c r="L326" s="208"/>
      <c r="M326" s="209"/>
      <c r="N326" s="210"/>
      <c r="O326" s="210"/>
      <c r="P326" s="210"/>
      <c r="Q326" s="210"/>
      <c r="R326" s="210"/>
      <c r="S326" s="210"/>
      <c r="T326" s="211"/>
      <c r="AT326" s="212" t="s">
        <v>234</v>
      </c>
      <c r="AU326" s="212" t="s">
        <v>82</v>
      </c>
      <c r="AV326" s="13" t="s">
        <v>82</v>
      </c>
      <c r="AW326" s="13" t="s">
        <v>33</v>
      </c>
      <c r="AX326" s="13" t="s">
        <v>72</v>
      </c>
      <c r="AY326" s="212" t="s">
        <v>221</v>
      </c>
    </row>
    <row r="327" spans="1:65" s="15" customFormat="1">
      <c r="B327" s="223"/>
      <c r="C327" s="224"/>
      <c r="D327" s="195" t="s">
        <v>234</v>
      </c>
      <c r="E327" s="225" t="s">
        <v>19</v>
      </c>
      <c r="F327" s="226" t="s">
        <v>243</v>
      </c>
      <c r="G327" s="224"/>
      <c r="H327" s="227">
        <v>60</v>
      </c>
      <c r="I327" s="228"/>
      <c r="J327" s="224"/>
      <c r="K327" s="224"/>
      <c r="L327" s="229"/>
      <c r="M327" s="230"/>
      <c r="N327" s="231"/>
      <c r="O327" s="231"/>
      <c r="P327" s="231"/>
      <c r="Q327" s="231"/>
      <c r="R327" s="231"/>
      <c r="S327" s="231"/>
      <c r="T327" s="232"/>
      <c r="AT327" s="233" t="s">
        <v>234</v>
      </c>
      <c r="AU327" s="233" t="s">
        <v>82</v>
      </c>
      <c r="AV327" s="15" t="s">
        <v>228</v>
      </c>
      <c r="AW327" s="15" t="s">
        <v>33</v>
      </c>
      <c r="AX327" s="15" t="s">
        <v>80</v>
      </c>
      <c r="AY327" s="233" t="s">
        <v>221</v>
      </c>
    </row>
    <row r="328" spans="1:65" s="2" customFormat="1" ht="24.2" customHeight="1">
      <c r="A328" s="37"/>
      <c r="B328" s="38"/>
      <c r="C328" s="182" t="s">
        <v>635</v>
      </c>
      <c r="D328" s="182" t="s">
        <v>223</v>
      </c>
      <c r="E328" s="183" t="s">
        <v>3199</v>
      </c>
      <c r="F328" s="184" t="s">
        <v>3200</v>
      </c>
      <c r="G328" s="185" t="s">
        <v>226</v>
      </c>
      <c r="H328" s="186">
        <v>4.45</v>
      </c>
      <c r="I328" s="187"/>
      <c r="J328" s="188">
        <f>ROUND(I328*H328,2)</f>
        <v>0</v>
      </c>
      <c r="K328" s="184" t="s">
        <v>227</v>
      </c>
      <c r="L328" s="42"/>
      <c r="M328" s="189" t="s">
        <v>19</v>
      </c>
      <c r="N328" s="190" t="s">
        <v>43</v>
      </c>
      <c r="O328" s="67"/>
      <c r="P328" s="191">
        <f>O328*H328</f>
        <v>0</v>
      </c>
      <c r="Q328" s="191">
        <v>0.32200000000000001</v>
      </c>
      <c r="R328" s="191">
        <f>Q328*H328</f>
        <v>1.4329000000000001</v>
      </c>
      <c r="S328" s="191">
        <v>0</v>
      </c>
      <c r="T328" s="192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93" t="s">
        <v>228</v>
      </c>
      <c r="AT328" s="193" t="s">
        <v>223</v>
      </c>
      <c r="AU328" s="193" t="s">
        <v>82</v>
      </c>
      <c r="AY328" s="20" t="s">
        <v>221</v>
      </c>
      <c r="BE328" s="194">
        <f>IF(N328="základní",J328,0)</f>
        <v>0</v>
      </c>
      <c r="BF328" s="194">
        <f>IF(N328="snížená",J328,0)</f>
        <v>0</v>
      </c>
      <c r="BG328" s="194">
        <f>IF(N328="zákl. přenesená",J328,0)</f>
        <v>0</v>
      </c>
      <c r="BH328" s="194">
        <f>IF(N328="sníž. přenesená",J328,0)</f>
        <v>0</v>
      </c>
      <c r="BI328" s="194">
        <f>IF(N328="nulová",J328,0)</f>
        <v>0</v>
      </c>
      <c r="BJ328" s="20" t="s">
        <v>80</v>
      </c>
      <c r="BK328" s="194">
        <f>ROUND(I328*H328,2)</f>
        <v>0</v>
      </c>
      <c r="BL328" s="20" t="s">
        <v>228</v>
      </c>
      <c r="BM328" s="193" t="s">
        <v>3201</v>
      </c>
    </row>
    <row r="329" spans="1:65" s="2" customFormat="1" ht="19.5">
      <c r="A329" s="37"/>
      <c r="B329" s="38"/>
      <c r="C329" s="39"/>
      <c r="D329" s="195" t="s">
        <v>230</v>
      </c>
      <c r="E329" s="39"/>
      <c r="F329" s="196" t="s">
        <v>3202</v>
      </c>
      <c r="G329" s="39"/>
      <c r="H329" s="39"/>
      <c r="I329" s="197"/>
      <c r="J329" s="39"/>
      <c r="K329" s="39"/>
      <c r="L329" s="42"/>
      <c r="M329" s="198"/>
      <c r="N329" s="199"/>
      <c r="O329" s="67"/>
      <c r="P329" s="67"/>
      <c r="Q329" s="67"/>
      <c r="R329" s="67"/>
      <c r="S329" s="67"/>
      <c r="T329" s="68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20" t="s">
        <v>230</v>
      </c>
      <c r="AU329" s="20" t="s">
        <v>82</v>
      </c>
    </row>
    <row r="330" spans="1:65" s="2" customFormat="1">
      <c r="A330" s="37"/>
      <c r="B330" s="38"/>
      <c r="C330" s="39"/>
      <c r="D330" s="200" t="s">
        <v>232</v>
      </c>
      <c r="E330" s="39"/>
      <c r="F330" s="201" t="s">
        <v>3203</v>
      </c>
      <c r="G330" s="39"/>
      <c r="H330" s="39"/>
      <c r="I330" s="197"/>
      <c r="J330" s="39"/>
      <c r="K330" s="39"/>
      <c r="L330" s="42"/>
      <c r="M330" s="198"/>
      <c r="N330" s="199"/>
      <c r="O330" s="67"/>
      <c r="P330" s="67"/>
      <c r="Q330" s="67"/>
      <c r="R330" s="67"/>
      <c r="S330" s="67"/>
      <c r="T330" s="68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20" t="s">
        <v>232</v>
      </c>
      <c r="AU330" s="20" t="s">
        <v>82</v>
      </c>
    </row>
    <row r="331" spans="1:65" s="13" customFormat="1">
      <c r="B331" s="202"/>
      <c r="C331" s="203"/>
      <c r="D331" s="195" t="s">
        <v>234</v>
      </c>
      <c r="E331" s="204" t="s">
        <v>19</v>
      </c>
      <c r="F331" s="205" t="s">
        <v>145</v>
      </c>
      <c r="G331" s="203"/>
      <c r="H331" s="206">
        <v>4.45</v>
      </c>
      <c r="I331" s="207"/>
      <c r="J331" s="203"/>
      <c r="K331" s="203"/>
      <c r="L331" s="208"/>
      <c r="M331" s="209"/>
      <c r="N331" s="210"/>
      <c r="O331" s="210"/>
      <c r="P331" s="210"/>
      <c r="Q331" s="210"/>
      <c r="R331" s="210"/>
      <c r="S331" s="210"/>
      <c r="T331" s="211"/>
      <c r="AT331" s="212" t="s">
        <v>234</v>
      </c>
      <c r="AU331" s="212" t="s">
        <v>82</v>
      </c>
      <c r="AV331" s="13" t="s">
        <v>82</v>
      </c>
      <c r="AW331" s="13" t="s">
        <v>33</v>
      </c>
      <c r="AX331" s="13" t="s">
        <v>80</v>
      </c>
      <c r="AY331" s="212" t="s">
        <v>221</v>
      </c>
    </row>
    <row r="332" spans="1:65" s="2" customFormat="1" ht="24.2" customHeight="1">
      <c r="A332" s="37"/>
      <c r="B332" s="38"/>
      <c r="C332" s="182" t="s">
        <v>640</v>
      </c>
      <c r="D332" s="182" t="s">
        <v>223</v>
      </c>
      <c r="E332" s="183" t="s">
        <v>3204</v>
      </c>
      <c r="F332" s="184" t="s">
        <v>3205</v>
      </c>
      <c r="G332" s="185" t="s">
        <v>226</v>
      </c>
      <c r="H332" s="186">
        <v>187.2</v>
      </c>
      <c r="I332" s="187"/>
      <c r="J332" s="188">
        <f>ROUND(I332*H332,2)</f>
        <v>0</v>
      </c>
      <c r="K332" s="184" t="s">
        <v>227</v>
      </c>
      <c r="L332" s="42"/>
      <c r="M332" s="189" t="s">
        <v>19</v>
      </c>
      <c r="N332" s="190" t="s">
        <v>43</v>
      </c>
      <c r="O332" s="67"/>
      <c r="P332" s="191">
        <f>O332*H332</f>
        <v>0</v>
      </c>
      <c r="Q332" s="191">
        <v>0.34499999999999997</v>
      </c>
      <c r="R332" s="191">
        <f>Q332*H332</f>
        <v>64.583999999999989</v>
      </c>
      <c r="S332" s="191">
        <v>0</v>
      </c>
      <c r="T332" s="192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93" t="s">
        <v>228</v>
      </c>
      <c r="AT332" s="193" t="s">
        <v>223</v>
      </c>
      <c r="AU332" s="193" t="s">
        <v>82</v>
      </c>
      <c r="AY332" s="20" t="s">
        <v>221</v>
      </c>
      <c r="BE332" s="194">
        <f>IF(N332="základní",J332,0)</f>
        <v>0</v>
      </c>
      <c r="BF332" s="194">
        <f>IF(N332="snížená",J332,0)</f>
        <v>0</v>
      </c>
      <c r="BG332" s="194">
        <f>IF(N332="zákl. přenesená",J332,0)</f>
        <v>0</v>
      </c>
      <c r="BH332" s="194">
        <f>IF(N332="sníž. přenesená",J332,0)</f>
        <v>0</v>
      </c>
      <c r="BI332" s="194">
        <f>IF(N332="nulová",J332,0)</f>
        <v>0</v>
      </c>
      <c r="BJ332" s="20" t="s">
        <v>80</v>
      </c>
      <c r="BK332" s="194">
        <f>ROUND(I332*H332,2)</f>
        <v>0</v>
      </c>
      <c r="BL332" s="20" t="s">
        <v>228</v>
      </c>
      <c r="BM332" s="193" t="s">
        <v>3206</v>
      </c>
    </row>
    <row r="333" spans="1:65" s="2" customFormat="1" ht="19.5">
      <c r="A333" s="37"/>
      <c r="B333" s="38"/>
      <c r="C333" s="39"/>
      <c r="D333" s="195" t="s">
        <v>230</v>
      </c>
      <c r="E333" s="39"/>
      <c r="F333" s="196" t="s">
        <v>3207</v>
      </c>
      <c r="G333" s="39"/>
      <c r="H333" s="39"/>
      <c r="I333" s="197"/>
      <c r="J333" s="39"/>
      <c r="K333" s="39"/>
      <c r="L333" s="42"/>
      <c r="M333" s="198"/>
      <c r="N333" s="199"/>
      <c r="O333" s="67"/>
      <c r="P333" s="67"/>
      <c r="Q333" s="67"/>
      <c r="R333" s="67"/>
      <c r="S333" s="67"/>
      <c r="T333" s="68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20" t="s">
        <v>230</v>
      </c>
      <c r="AU333" s="20" t="s">
        <v>82</v>
      </c>
    </row>
    <row r="334" spans="1:65" s="2" customFormat="1">
      <c r="A334" s="37"/>
      <c r="B334" s="38"/>
      <c r="C334" s="39"/>
      <c r="D334" s="200" t="s">
        <v>232</v>
      </c>
      <c r="E334" s="39"/>
      <c r="F334" s="201" t="s">
        <v>3208</v>
      </c>
      <c r="G334" s="39"/>
      <c r="H334" s="39"/>
      <c r="I334" s="197"/>
      <c r="J334" s="39"/>
      <c r="K334" s="39"/>
      <c r="L334" s="42"/>
      <c r="M334" s="198"/>
      <c r="N334" s="199"/>
      <c r="O334" s="67"/>
      <c r="P334" s="67"/>
      <c r="Q334" s="67"/>
      <c r="R334" s="67"/>
      <c r="S334" s="67"/>
      <c r="T334" s="68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20" t="s">
        <v>232</v>
      </c>
      <c r="AU334" s="20" t="s">
        <v>82</v>
      </c>
    </row>
    <row r="335" spans="1:65" s="13" customFormat="1">
      <c r="B335" s="202"/>
      <c r="C335" s="203"/>
      <c r="D335" s="195" t="s">
        <v>234</v>
      </c>
      <c r="E335" s="204" t="s">
        <v>19</v>
      </c>
      <c r="F335" s="205" t="s">
        <v>2938</v>
      </c>
      <c r="G335" s="203"/>
      <c r="H335" s="206">
        <v>173.7</v>
      </c>
      <c r="I335" s="207"/>
      <c r="J335" s="203"/>
      <c r="K335" s="203"/>
      <c r="L335" s="208"/>
      <c r="M335" s="209"/>
      <c r="N335" s="210"/>
      <c r="O335" s="210"/>
      <c r="P335" s="210"/>
      <c r="Q335" s="210"/>
      <c r="R335" s="210"/>
      <c r="S335" s="210"/>
      <c r="T335" s="211"/>
      <c r="AT335" s="212" t="s">
        <v>234</v>
      </c>
      <c r="AU335" s="212" t="s">
        <v>82</v>
      </c>
      <c r="AV335" s="13" t="s">
        <v>82</v>
      </c>
      <c r="AW335" s="13" t="s">
        <v>33</v>
      </c>
      <c r="AX335" s="13" t="s">
        <v>72</v>
      </c>
      <c r="AY335" s="212" t="s">
        <v>221</v>
      </c>
    </row>
    <row r="336" spans="1:65" s="13" customFormat="1">
      <c r="B336" s="202"/>
      <c r="C336" s="203"/>
      <c r="D336" s="195" t="s">
        <v>234</v>
      </c>
      <c r="E336" s="204" t="s">
        <v>19</v>
      </c>
      <c r="F336" s="205" t="s">
        <v>2942</v>
      </c>
      <c r="G336" s="203"/>
      <c r="H336" s="206">
        <v>13.5</v>
      </c>
      <c r="I336" s="207"/>
      <c r="J336" s="203"/>
      <c r="K336" s="203"/>
      <c r="L336" s="208"/>
      <c r="M336" s="209"/>
      <c r="N336" s="210"/>
      <c r="O336" s="210"/>
      <c r="P336" s="210"/>
      <c r="Q336" s="210"/>
      <c r="R336" s="210"/>
      <c r="S336" s="210"/>
      <c r="T336" s="211"/>
      <c r="AT336" s="212" t="s">
        <v>234</v>
      </c>
      <c r="AU336" s="212" t="s">
        <v>82</v>
      </c>
      <c r="AV336" s="13" t="s">
        <v>82</v>
      </c>
      <c r="AW336" s="13" t="s">
        <v>33</v>
      </c>
      <c r="AX336" s="13" t="s">
        <v>72</v>
      </c>
      <c r="AY336" s="212" t="s">
        <v>221</v>
      </c>
    </row>
    <row r="337" spans="1:65" s="15" customFormat="1">
      <c r="B337" s="223"/>
      <c r="C337" s="224"/>
      <c r="D337" s="195" t="s">
        <v>234</v>
      </c>
      <c r="E337" s="225" t="s">
        <v>19</v>
      </c>
      <c r="F337" s="226" t="s">
        <v>243</v>
      </c>
      <c r="G337" s="224"/>
      <c r="H337" s="227">
        <v>187.2</v>
      </c>
      <c r="I337" s="228"/>
      <c r="J337" s="224"/>
      <c r="K337" s="224"/>
      <c r="L337" s="229"/>
      <c r="M337" s="230"/>
      <c r="N337" s="231"/>
      <c r="O337" s="231"/>
      <c r="P337" s="231"/>
      <c r="Q337" s="231"/>
      <c r="R337" s="231"/>
      <c r="S337" s="231"/>
      <c r="T337" s="232"/>
      <c r="AT337" s="233" t="s">
        <v>234</v>
      </c>
      <c r="AU337" s="233" t="s">
        <v>82</v>
      </c>
      <c r="AV337" s="15" t="s">
        <v>228</v>
      </c>
      <c r="AW337" s="15" t="s">
        <v>33</v>
      </c>
      <c r="AX337" s="15" t="s">
        <v>80</v>
      </c>
      <c r="AY337" s="233" t="s">
        <v>221</v>
      </c>
    </row>
    <row r="338" spans="1:65" s="2" customFormat="1" ht="24.2" customHeight="1">
      <c r="A338" s="37"/>
      <c r="B338" s="38"/>
      <c r="C338" s="182" t="s">
        <v>646</v>
      </c>
      <c r="D338" s="182" t="s">
        <v>223</v>
      </c>
      <c r="E338" s="183" t="s">
        <v>3209</v>
      </c>
      <c r="F338" s="184" t="s">
        <v>3210</v>
      </c>
      <c r="G338" s="185" t="s">
        <v>226</v>
      </c>
      <c r="H338" s="186">
        <v>13.5</v>
      </c>
      <c r="I338" s="187"/>
      <c r="J338" s="188">
        <f>ROUND(I338*H338,2)</f>
        <v>0</v>
      </c>
      <c r="K338" s="184" t="s">
        <v>227</v>
      </c>
      <c r="L338" s="42"/>
      <c r="M338" s="189" t="s">
        <v>19</v>
      </c>
      <c r="N338" s="190" t="s">
        <v>43</v>
      </c>
      <c r="O338" s="67"/>
      <c r="P338" s="191">
        <f>O338*H338</f>
        <v>0</v>
      </c>
      <c r="Q338" s="191">
        <v>0.46</v>
      </c>
      <c r="R338" s="191">
        <f>Q338*H338</f>
        <v>6.21</v>
      </c>
      <c r="S338" s="191">
        <v>0</v>
      </c>
      <c r="T338" s="192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93" t="s">
        <v>228</v>
      </c>
      <c r="AT338" s="193" t="s">
        <v>223</v>
      </c>
      <c r="AU338" s="193" t="s">
        <v>82</v>
      </c>
      <c r="AY338" s="20" t="s">
        <v>221</v>
      </c>
      <c r="BE338" s="194">
        <f>IF(N338="základní",J338,0)</f>
        <v>0</v>
      </c>
      <c r="BF338" s="194">
        <f>IF(N338="snížená",J338,0)</f>
        <v>0</v>
      </c>
      <c r="BG338" s="194">
        <f>IF(N338="zákl. přenesená",J338,0)</f>
        <v>0</v>
      </c>
      <c r="BH338" s="194">
        <f>IF(N338="sníž. přenesená",J338,0)</f>
        <v>0</v>
      </c>
      <c r="BI338" s="194">
        <f>IF(N338="nulová",J338,0)</f>
        <v>0</v>
      </c>
      <c r="BJ338" s="20" t="s">
        <v>80</v>
      </c>
      <c r="BK338" s="194">
        <f>ROUND(I338*H338,2)</f>
        <v>0</v>
      </c>
      <c r="BL338" s="20" t="s">
        <v>228</v>
      </c>
      <c r="BM338" s="193" t="s">
        <v>3211</v>
      </c>
    </row>
    <row r="339" spans="1:65" s="2" customFormat="1" ht="19.5">
      <c r="A339" s="37"/>
      <c r="B339" s="38"/>
      <c r="C339" s="39"/>
      <c r="D339" s="195" t="s">
        <v>230</v>
      </c>
      <c r="E339" s="39"/>
      <c r="F339" s="196" t="s">
        <v>3212</v>
      </c>
      <c r="G339" s="39"/>
      <c r="H339" s="39"/>
      <c r="I339" s="197"/>
      <c r="J339" s="39"/>
      <c r="K339" s="39"/>
      <c r="L339" s="42"/>
      <c r="M339" s="198"/>
      <c r="N339" s="199"/>
      <c r="O339" s="67"/>
      <c r="P339" s="67"/>
      <c r="Q339" s="67"/>
      <c r="R339" s="67"/>
      <c r="S339" s="67"/>
      <c r="T339" s="68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20" t="s">
        <v>230</v>
      </c>
      <c r="AU339" s="20" t="s">
        <v>82</v>
      </c>
    </row>
    <row r="340" spans="1:65" s="2" customFormat="1">
      <c r="A340" s="37"/>
      <c r="B340" s="38"/>
      <c r="C340" s="39"/>
      <c r="D340" s="200" t="s">
        <v>232</v>
      </c>
      <c r="E340" s="39"/>
      <c r="F340" s="201" t="s">
        <v>3213</v>
      </c>
      <c r="G340" s="39"/>
      <c r="H340" s="39"/>
      <c r="I340" s="197"/>
      <c r="J340" s="39"/>
      <c r="K340" s="39"/>
      <c r="L340" s="42"/>
      <c r="M340" s="198"/>
      <c r="N340" s="199"/>
      <c r="O340" s="67"/>
      <c r="P340" s="67"/>
      <c r="Q340" s="67"/>
      <c r="R340" s="67"/>
      <c r="S340" s="67"/>
      <c r="T340" s="68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20" t="s">
        <v>232</v>
      </c>
      <c r="AU340" s="20" t="s">
        <v>82</v>
      </c>
    </row>
    <row r="341" spans="1:65" s="13" customFormat="1">
      <c r="B341" s="202"/>
      <c r="C341" s="203"/>
      <c r="D341" s="195" t="s">
        <v>234</v>
      </c>
      <c r="E341" s="204" t="s">
        <v>19</v>
      </c>
      <c r="F341" s="205" t="s">
        <v>2942</v>
      </c>
      <c r="G341" s="203"/>
      <c r="H341" s="206">
        <v>13.5</v>
      </c>
      <c r="I341" s="207"/>
      <c r="J341" s="203"/>
      <c r="K341" s="203"/>
      <c r="L341" s="208"/>
      <c r="M341" s="209"/>
      <c r="N341" s="210"/>
      <c r="O341" s="210"/>
      <c r="P341" s="210"/>
      <c r="Q341" s="210"/>
      <c r="R341" s="210"/>
      <c r="S341" s="210"/>
      <c r="T341" s="211"/>
      <c r="AT341" s="212" t="s">
        <v>234</v>
      </c>
      <c r="AU341" s="212" t="s">
        <v>82</v>
      </c>
      <c r="AV341" s="13" t="s">
        <v>82</v>
      </c>
      <c r="AW341" s="13" t="s">
        <v>33</v>
      </c>
      <c r="AX341" s="13" t="s">
        <v>72</v>
      </c>
      <c r="AY341" s="212" t="s">
        <v>221</v>
      </c>
    </row>
    <row r="342" spans="1:65" s="15" customFormat="1">
      <c r="B342" s="223"/>
      <c r="C342" s="224"/>
      <c r="D342" s="195" t="s">
        <v>234</v>
      </c>
      <c r="E342" s="225" t="s">
        <v>19</v>
      </c>
      <c r="F342" s="226" t="s">
        <v>243</v>
      </c>
      <c r="G342" s="224"/>
      <c r="H342" s="227">
        <v>13.5</v>
      </c>
      <c r="I342" s="228"/>
      <c r="J342" s="224"/>
      <c r="K342" s="224"/>
      <c r="L342" s="229"/>
      <c r="M342" s="230"/>
      <c r="N342" s="231"/>
      <c r="O342" s="231"/>
      <c r="P342" s="231"/>
      <c r="Q342" s="231"/>
      <c r="R342" s="231"/>
      <c r="S342" s="231"/>
      <c r="T342" s="232"/>
      <c r="AT342" s="233" t="s">
        <v>234</v>
      </c>
      <c r="AU342" s="233" t="s">
        <v>82</v>
      </c>
      <c r="AV342" s="15" t="s">
        <v>228</v>
      </c>
      <c r="AW342" s="15" t="s">
        <v>33</v>
      </c>
      <c r="AX342" s="15" t="s">
        <v>80</v>
      </c>
      <c r="AY342" s="233" t="s">
        <v>221</v>
      </c>
    </row>
    <row r="343" spans="1:65" s="2" customFormat="1" ht="37.9" customHeight="1">
      <c r="A343" s="37"/>
      <c r="B343" s="38"/>
      <c r="C343" s="182" t="s">
        <v>655</v>
      </c>
      <c r="D343" s="182" t="s">
        <v>223</v>
      </c>
      <c r="E343" s="183" t="s">
        <v>3214</v>
      </c>
      <c r="F343" s="184" t="s">
        <v>3215</v>
      </c>
      <c r="G343" s="185" t="s">
        <v>226</v>
      </c>
      <c r="H343" s="186">
        <v>35</v>
      </c>
      <c r="I343" s="187"/>
      <c r="J343" s="188">
        <f>ROUND(I343*H343,2)</f>
        <v>0</v>
      </c>
      <c r="K343" s="184" t="s">
        <v>227</v>
      </c>
      <c r="L343" s="42"/>
      <c r="M343" s="189" t="s">
        <v>19</v>
      </c>
      <c r="N343" s="190" t="s">
        <v>43</v>
      </c>
      <c r="O343" s="67"/>
      <c r="P343" s="191">
        <f>O343*H343</f>
        <v>0</v>
      </c>
      <c r="Q343" s="191">
        <v>0.26375999999999999</v>
      </c>
      <c r="R343" s="191">
        <f>Q343*H343</f>
        <v>9.2316000000000003</v>
      </c>
      <c r="S343" s="191">
        <v>0</v>
      </c>
      <c r="T343" s="192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93" t="s">
        <v>228</v>
      </c>
      <c r="AT343" s="193" t="s">
        <v>223</v>
      </c>
      <c r="AU343" s="193" t="s">
        <v>82</v>
      </c>
      <c r="AY343" s="20" t="s">
        <v>221</v>
      </c>
      <c r="BE343" s="194">
        <f>IF(N343="základní",J343,0)</f>
        <v>0</v>
      </c>
      <c r="BF343" s="194">
        <f>IF(N343="snížená",J343,0)</f>
        <v>0</v>
      </c>
      <c r="BG343" s="194">
        <f>IF(N343="zákl. přenesená",J343,0)</f>
        <v>0</v>
      </c>
      <c r="BH343" s="194">
        <f>IF(N343="sníž. přenesená",J343,0)</f>
        <v>0</v>
      </c>
      <c r="BI343" s="194">
        <f>IF(N343="nulová",J343,0)</f>
        <v>0</v>
      </c>
      <c r="BJ343" s="20" t="s">
        <v>80</v>
      </c>
      <c r="BK343" s="194">
        <f>ROUND(I343*H343,2)</f>
        <v>0</v>
      </c>
      <c r="BL343" s="20" t="s">
        <v>228</v>
      </c>
      <c r="BM343" s="193" t="s">
        <v>3216</v>
      </c>
    </row>
    <row r="344" spans="1:65" s="2" customFormat="1" ht="29.25">
      <c r="A344" s="37"/>
      <c r="B344" s="38"/>
      <c r="C344" s="39"/>
      <c r="D344" s="195" t="s">
        <v>230</v>
      </c>
      <c r="E344" s="39"/>
      <c r="F344" s="196" t="s">
        <v>3217</v>
      </c>
      <c r="G344" s="39"/>
      <c r="H344" s="39"/>
      <c r="I344" s="197"/>
      <c r="J344" s="39"/>
      <c r="K344" s="39"/>
      <c r="L344" s="42"/>
      <c r="M344" s="198"/>
      <c r="N344" s="199"/>
      <c r="O344" s="67"/>
      <c r="P344" s="67"/>
      <c r="Q344" s="67"/>
      <c r="R344" s="67"/>
      <c r="S344" s="67"/>
      <c r="T344" s="68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20" t="s">
        <v>230</v>
      </c>
      <c r="AU344" s="20" t="s">
        <v>82</v>
      </c>
    </row>
    <row r="345" spans="1:65" s="2" customFormat="1">
      <c r="A345" s="37"/>
      <c r="B345" s="38"/>
      <c r="C345" s="39"/>
      <c r="D345" s="200" t="s">
        <v>232</v>
      </c>
      <c r="E345" s="39"/>
      <c r="F345" s="201" t="s">
        <v>3218</v>
      </c>
      <c r="G345" s="39"/>
      <c r="H345" s="39"/>
      <c r="I345" s="197"/>
      <c r="J345" s="39"/>
      <c r="K345" s="39"/>
      <c r="L345" s="42"/>
      <c r="M345" s="198"/>
      <c r="N345" s="199"/>
      <c r="O345" s="67"/>
      <c r="P345" s="67"/>
      <c r="Q345" s="67"/>
      <c r="R345" s="67"/>
      <c r="S345" s="67"/>
      <c r="T345" s="68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20" t="s">
        <v>232</v>
      </c>
      <c r="AU345" s="20" t="s">
        <v>82</v>
      </c>
    </row>
    <row r="346" spans="1:65" s="2" customFormat="1" ht="37.9" customHeight="1">
      <c r="A346" s="37"/>
      <c r="B346" s="38"/>
      <c r="C346" s="182" t="s">
        <v>662</v>
      </c>
      <c r="D346" s="182" t="s">
        <v>223</v>
      </c>
      <c r="E346" s="183" t="s">
        <v>3219</v>
      </c>
      <c r="F346" s="184" t="s">
        <v>3220</v>
      </c>
      <c r="G346" s="185" t="s">
        <v>226</v>
      </c>
      <c r="H346" s="186">
        <v>35</v>
      </c>
      <c r="I346" s="187"/>
      <c r="J346" s="188">
        <f>ROUND(I346*H346,2)</f>
        <v>0</v>
      </c>
      <c r="K346" s="184" t="s">
        <v>227</v>
      </c>
      <c r="L346" s="42"/>
      <c r="M346" s="189" t="s">
        <v>19</v>
      </c>
      <c r="N346" s="190" t="s">
        <v>43</v>
      </c>
      <c r="O346" s="67"/>
      <c r="P346" s="191">
        <f>O346*H346</f>
        <v>0</v>
      </c>
      <c r="Q346" s="191">
        <v>0.28499999999999998</v>
      </c>
      <c r="R346" s="191">
        <f>Q346*H346</f>
        <v>9.9749999999999996</v>
      </c>
      <c r="S346" s="191">
        <v>0</v>
      </c>
      <c r="T346" s="192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93" t="s">
        <v>228</v>
      </c>
      <c r="AT346" s="193" t="s">
        <v>223</v>
      </c>
      <c r="AU346" s="193" t="s">
        <v>82</v>
      </c>
      <c r="AY346" s="20" t="s">
        <v>221</v>
      </c>
      <c r="BE346" s="194">
        <f>IF(N346="základní",J346,0)</f>
        <v>0</v>
      </c>
      <c r="BF346" s="194">
        <f>IF(N346="snížená",J346,0)</f>
        <v>0</v>
      </c>
      <c r="BG346" s="194">
        <f>IF(N346="zákl. přenesená",J346,0)</f>
        <v>0</v>
      </c>
      <c r="BH346" s="194">
        <f>IF(N346="sníž. přenesená",J346,0)</f>
        <v>0</v>
      </c>
      <c r="BI346" s="194">
        <f>IF(N346="nulová",J346,0)</f>
        <v>0</v>
      </c>
      <c r="BJ346" s="20" t="s">
        <v>80</v>
      </c>
      <c r="BK346" s="194">
        <f>ROUND(I346*H346,2)</f>
        <v>0</v>
      </c>
      <c r="BL346" s="20" t="s">
        <v>228</v>
      </c>
      <c r="BM346" s="193" t="s">
        <v>3221</v>
      </c>
    </row>
    <row r="347" spans="1:65" s="2" customFormat="1" ht="29.25">
      <c r="A347" s="37"/>
      <c r="B347" s="38"/>
      <c r="C347" s="39"/>
      <c r="D347" s="195" t="s">
        <v>230</v>
      </c>
      <c r="E347" s="39"/>
      <c r="F347" s="196" t="s">
        <v>3222</v>
      </c>
      <c r="G347" s="39"/>
      <c r="H347" s="39"/>
      <c r="I347" s="197"/>
      <c r="J347" s="39"/>
      <c r="K347" s="39"/>
      <c r="L347" s="42"/>
      <c r="M347" s="198"/>
      <c r="N347" s="199"/>
      <c r="O347" s="67"/>
      <c r="P347" s="67"/>
      <c r="Q347" s="67"/>
      <c r="R347" s="67"/>
      <c r="S347" s="67"/>
      <c r="T347" s="68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20" t="s">
        <v>230</v>
      </c>
      <c r="AU347" s="20" t="s">
        <v>82</v>
      </c>
    </row>
    <row r="348" spans="1:65" s="2" customFormat="1">
      <c r="A348" s="37"/>
      <c r="B348" s="38"/>
      <c r="C348" s="39"/>
      <c r="D348" s="200" t="s">
        <v>232</v>
      </c>
      <c r="E348" s="39"/>
      <c r="F348" s="201" t="s">
        <v>3223</v>
      </c>
      <c r="G348" s="39"/>
      <c r="H348" s="39"/>
      <c r="I348" s="197"/>
      <c r="J348" s="39"/>
      <c r="K348" s="39"/>
      <c r="L348" s="42"/>
      <c r="M348" s="198"/>
      <c r="N348" s="199"/>
      <c r="O348" s="67"/>
      <c r="P348" s="67"/>
      <c r="Q348" s="67"/>
      <c r="R348" s="67"/>
      <c r="S348" s="67"/>
      <c r="T348" s="68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20" t="s">
        <v>232</v>
      </c>
      <c r="AU348" s="20" t="s">
        <v>82</v>
      </c>
    </row>
    <row r="349" spans="1:65" s="2" customFormat="1" ht="37.9" customHeight="1">
      <c r="A349" s="37"/>
      <c r="B349" s="38"/>
      <c r="C349" s="182" t="s">
        <v>404</v>
      </c>
      <c r="D349" s="182" t="s">
        <v>223</v>
      </c>
      <c r="E349" s="183" t="s">
        <v>3224</v>
      </c>
      <c r="F349" s="184" t="s">
        <v>3225</v>
      </c>
      <c r="G349" s="185" t="s">
        <v>226</v>
      </c>
      <c r="H349" s="186">
        <v>35</v>
      </c>
      <c r="I349" s="187"/>
      <c r="J349" s="188">
        <f>ROUND(I349*H349,2)</f>
        <v>0</v>
      </c>
      <c r="K349" s="184" t="s">
        <v>227</v>
      </c>
      <c r="L349" s="42"/>
      <c r="M349" s="189" t="s">
        <v>19</v>
      </c>
      <c r="N349" s="190" t="s">
        <v>43</v>
      </c>
      <c r="O349" s="67"/>
      <c r="P349" s="191">
        <f>O349*H349</f>
        <v>0</v>
      </c>
      <c r="Q349" s="191">
        <v>0.37536000000000003</v>
      </c>
      <c r="R349" s="191">
        <f>Q349*H349</f>
        <v>13.137600000000001</v>
      </c>
      <c r="S349" s="191">
        <v>0</v>
      </c>
      <c r="T349" s="192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193" t="s">
        <v>228</v>
      </c>
      <c r="AT349" s="193" t="s">
        <v>223</v>
      </c>
      <c r="AU349" s="193" t="s">
        <v>82</v>
      </c>
      <c r="AY349" s="20" t="s">
        <v>221</v>
      </c>
      <c r="BE349" s="194">
        <f>IF(N349="základní",J349,0)</f>
        <v>0</v>
      </c>
      <c r="BF349" s="194">
        <f>IF(N349="snížená",J349,0)</f>
        <v>0</v>
      </c>
      <c r="BG349" s="194">
        <f>IF(N349="zákl. přenesená",J349,0)</f>
        <v>0</v>
      </c>
      <c r="BH349" s="194">
        <f>IF(N349="sníž. přenesená",J349,0)</f>
        <v>0</v>
      </c>
      <c r="BI349" s="194">
        <f>IF(N349="nulová",J349,0)</f>
        <v>0</v>
      </c>
      <c r="BJ349" s="20" t="s">
        <v>80</v>
      </c>
      <c r="BK349" s="194">
        <f>ROUND(I349*H349,2)</f>
        <v>0</v>
      </c>
      <c r="BL349" s="20" t="s">
        <v>228</v>
      </c>
      <c r="BM349" s="193" t="s">
        <v>3226</v>
      </c>
    </row>
    <row r="350" spans="1:65" s="2" customFormat="1" ht="29.25">
      <c r="A350" s="37"/>
      <c r="B350" s="38"/>
      <c r="C350" s="39"/>
      <c r="D350" s="195" t="s">
        <v>230</v>
      </c>
      <c r="E350" s="39"/>
      <c r="F350" s="196" t="s">
        <v>3227</v>
      </c>
      <c r="G350" s="39"/>
      <c r="H350" s="39"/>
      <c r="I350" s="197"/>
      <c r="J350" s="39"/>
      <c r="K350" s="39"/>
      <c r="L350" s="42"/>
      <c r="M350" s="198"/>
      <c r="N350" s="199"/>
      <c r="O350" s="67"/>
      <c r="P350" s="67"/>
      <c r="Q350" s="67"/>
      <c r="R350" s="67"/>
      <c r="S350" s="67"/>
      <c r="T350" s="68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20" t="s">
        <v>230</v>
      </c>
      <c r="AU350" s="20" t="s">
        <v>82</v>
      </c>
    </row>
    <row r="351" spans="1:65" s="2" customFormat="1">
      <c r="A351" s="37"/>
      <c r="B351" s="38"/>
      <c r="C351" s="39"/>
      <c r="D351" s="200" t="s">
        <v>232</v>
      </c>
      <c r="E351" s="39"/>
      <c r="F351" s="201" t="s">
        <v>3228</v>
      </c>
      <c r="G351" s="39"/>
      <c r="H351" s="39"/>
      <c r="I351" s="197"/>
      <c r="J351" s="39"/>
      <c r="K351" s="39"/>
      <c r="L351" s="42"/>
      <c r="M351" s="198"/>
      <c r="N351" s="199"/>
      <c r="O351" s="67"/>
      <c r="P351" s="67"/>
      <c r="Q351" s="67"/>
      <c r="R351" s="67"/>
      <c r="S351" s="67"/>
      <c r="T351" s="68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20" t="s">
        <v>232</v>
      </c>
      <c r="AU351" s="20" t="s">
        <v>82</v>
      </c>
    </row>
    <row r="352" spans="1:65" s="13" customFormat="1">
      <c r="B352" s="202"/>
      <c r="C352" s="203"/>
      <c r="D352" s="195" t="s">
        <v>234</v>
      </c>
      <c r="E352" s="204" t="s">
        <v>19</v>
      </c>
      <c r="F352" s="205" t="s">
        <v>159</v>
      </c>
      <c r="G352" s="203"/>
      <c r="H352" s="206">
        <v>35</v>
      </c>
      <c r="I352" s="207"/>
      <c r="J352" s="203"/>
      <c r="K352" s="203"/>
      <c r="L352" s="208"/>
      <c r="M352" s="209"/>
      <c r="N352" s="210"/>
      <c r="O352" s="210"/>
      <c r="P352" s="210"/>
      <c r="Q352" s="210"/>
      <c r="R352" s="210"/>
      <c r="S352" s="210"/>
      <c r="T352" s="211"/>
      <c r="AT352" s="212" t="s">
        <v>234</v>
      </c>
      <c r="AU352" s="212" t="s">
        <v>82</v>
      </c>
      <c r="AV352" s="13" t="s">
        <v>82</v>
      </c>
      <c r="AW352" s="13" t="s">
        <v>33</v>
      </c>
      <c r="AX352" s="13" t="s">
        <v>80</v>
      </c>
      <c r="AY352" s="212" t="s">
        <v>221</v>
      </c>
    </row>
    <row r="353" spans="1:65" s="2" customFormat="1" ht="33" customHeight="1">
      <c r="A353" s="37"/>
      <c r="B353" s="38"/>
      <c r="C353" s="182" t="s">
        <v>452</v>
      </c>
      <c r="D353" s="182" t="s">
        <v>223</v>
      </c>
      <c r="E353" s="183" t="s">
        <v>3229</v>
      </c>
      <c r="F353" s="184" t="s">
        <v>3230</v>
      </c>
      <c r="G353" s="185" t="s">
        <v>226</v>
      </c>
      <c r="H353" s="186">
        <v>35</v>
      </c>
      <c r="I353" s="187"/>
      <c r="J353" s="188">
        <f>ROUND(I353*H353,2)</f>
        <v>0</v>
      </c>
      <c r="K353" s="184" t="s">
        <v>227</v>
      </c>
      <c r="L353" s="42"/>
      <c r="M353" s="189" t="s">
        <v>19</v>
      </c>
      <c r="N353" s="190" t="s">
        <v>43</v>
      </c>
      <c r="O353" s="67"/>
      <c r="P353" s="191">
        <f>O353*H353</f>
        <v>0</v>
      </c>
      <c r="Q353" s="191">
        <v>0.12966</v>
      </c>
      <c r="R353" s="191">
        <f>Q353*H353</f>
        <v>4.5381</v>
      </c>
      <c r="S353" s="191">
        <v>0</v>
      </c>
      <c r="T353" s="192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93" t="s">
        <v>228</v>
      </c>
      <c r="AT353" s="193" t="s">
        <v>223</v>
      </c>
      <c r="AU353" s="193" t="s">
        <v>82</v>
      </c>
      <c r="AY353" s="20" t="s">
        <v>221</v>
      </c>
      <c r="BE353" s="194">
        <f>IF(N353="základní",J353,0)</f>
        <v>0</v>
      </c>
      <c r="BF353" s="194">
        <f>IF(N353="snížená",J353,0)</f>
        <v>0</v>
      </c>
      <c r="BG353" s="194">
        <f>IF(N353="zákl. přenesená",J353,0)</f>
        <v>0</v>
      </c>
      <c r="BH353" s="194">
        <f>IF(N353="sníž. přenesená",J353,0)</f>
        <v>0</v>
      </c>
      <c r="BI353" s="194">
        <f>IF(N353="nulová",J353,0)</f>
        <v>0</v>
      </c>
      <c r="BJ353" s="20" t="s">
        <v>80</v>
      </c>
      <c r="BK353" s="194">
        <f>ROUND(I353*H353,2)</f>
        <v>0</v>
      </c>
      <c r="BL353" s="20" t="s">
        <v>228</v>
      </c>
      <c r="BM353" s="193" t="s">
        <v>3231</v>
      </c>
    </row>
    <row r="354" spans="1:65" s="2" customFormat="1" ht="29.25">
      <c r="A354" s="37"/>
      <c r="B354" s="38"/>
      <c r="C354" s="39"/>
      <c r="D354" s="195" t="s">
        <v>230</v>
      </c>
      <c r="E354" s="39"/>
      <c r="F354" s="196" t="s">
        <v>3232</v>
      </c>
      <c r="G354" s="39"/>
      <c r="H354" s="39"/>
      <c r="I354" s="197"/>
      <c r="J354" s="39"/>
      <c r="K354" s="39"/>
      <c r="L354" s="42"/>
      <c r="M354" s="198"/>
      <c r="N354" s="199"/>
      <c r="O354" s="67"/>
      <c r="P354" s="67"/>
      <c r="Q354" s="67"/>
      <c r="R354" s="67"/>
      <c r="S354" s="67"/>
      <c r="T354" s="68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20" t="s">
        <v>230</v>
      </c>
      <c r="AU354" s="20" t="s">
        <v>82</v>
      </c>
    </row>
    <row r="355" spans="1:65" s="2" customFormat="1">
      <c r="A355" s="37"/>
      <c r="B355" s="38"/>
      <c r="C355" s="39"/>
      <c r="D355" s="200" t="s">
        <v>232</v>
      </c>
      <c r="E355" s="39"/>
      <c r="F355" s="201" t="s">
        <v>3233</v>
      </c>
      <c r="G355" s="39"/>
      <c r="H355" s="39"/>
      <c r="I355" s="197"/>
      <c r="J355" s="39"/>
      <c r="K355" s="39"/>
      <c r="L355" s="42"/>
      <c r="M355" s="198"/>
      <c r="N355" s="199"/>
      <c r="O355" s="67"/>
      <c r="P355" s="67"/>
      <c r="Q355" s="67"/>
      <c r="R355" s="67"/>
      <c r="S355" s="67"/>
      <c r="T355" s="68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20" t="s">
        <v>232</v>
      </c>
      <c r="AU355" s="20" t="s">
        <v>82</v>
      </c>
    </row>
    <row r="356" spans="1:65" s="2" customFormat="1" ht="16.5" customHeight="1">
      <c r="A356" s="37"/>
      <c r="B356" s="38"/>
      <c r="C356" s="182" t="s">
        <v>592</v>
      </c>
      <c r="D356" s="182" t="s">
        <v>223</v>
      </c>
      <c r="E356" s="183" t="s">
        <v>3234</v>
      </c>
      <c r="F356" s="184" t="s">
        <v>3235</v>
      </c>
      <c r="G356" s="185" t="s">
        <v>226</v>
      </c>
      <c r="H356" s="186">
        <v>60</v>
      </c>
      <c r="I356" s="187"/>
      <c r="J356" s="188">
        <f>ROUND(I356*H356,2)</f>
        <v>0</v>
      </c>
      <c r="K356" s="184" t="s">
        <v>227</v>
      </c>
      <c r="L356" s="42"/>
      <c r="M356" s="189" t="s">
        <v>19</v>
      </c>
      <c r="N356" s="190" t="s">
        <v>43</v>
      </c>
      <c r="O356" s="67"/>
      <c r="P356" s="191">
        <f>O356*H356</f>
        <v>0</v>
      </c>
      <c r="Q356" s="191">
        <v>0.36924000000000001</v>
      </c>
      <c r="R356" s="191">
        <f>Q356*H356</f>
        <v>22.154400000000003</v>
      </c>
      <c r="S356" s="191">
        <v>0</v>
      </c>
      <c r="T356" s="192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93" t="s">
        <v>228</v>
      </c>
      <c r="AT356" s="193" t="s">
        <v>223</v>
      </c>
      <c r="AU356" s="193" t="s">
        <v>82</v>
      </c>
      <c r="AY356" s="20" t="s">
        <v>221</v>
      </c>
      <c r="BE356" s="194">
        <f>IF(N356="základní",J356,0)</f>
        <v>0</v>
      </c>
      <c r="BF356" s="194">
        <f>IF(N356="snížená",J356,0)</f>
        <v>0</v>
      </c>
      <c r="BG356" s="194">
        <f>IF(N356="zákl. přenesená",J356,0)</f>
        <v>0</v>
      </c>
      <c r="BH356" s="194">
        <f>IF(N356="sníž. přenesená",J356,0)</f>
        <v>0</v>
      </c>
      <c r="BI356" s="194">
        <f>IF(N356="nulová",J356,0)</f>
        <v>0</v>
      </c>
      <c r="BJ356" s="20" t="s">
        <v>80</v>
      </c>
      <c r="BK356" s="194">
        <f>ROUND(I356*H356,2)</f>
        <v>0</v>
      </c>
      <c r="BL356" s="20" t="s">
        <v>228</v>
      </c>
      <c r="BM356" s="193" t="s">
        <v>3236</v>
      </c>
    </row>
    <row r="357" spans="1:65" s="2" customFormat="1">
      <c r="A357" s="37"/>
      <c r="B357" s="38"/>
      <c r="C357" s="39"/>
      <c r="D357" s="195" t="s">
        <v>230</v>
      </c>
      <c r="E357" s="39"/>
      <c r="F357" s="196" t="s">
        <v>3237</v>
      </c>
      <c r="G357" s="39"/>
      <c r="H357" s="39"/>
      <c r="I357" s="197"/>
      <c r="J357" s="39"/>
      <c r="K357" s="39"/>
      <c r="L357" s="42"/>
      <c r="M357" s="198"/>
      <c r="N357" s="199"/>
      <c r="O357" s="67"/>
      <c r="P357" s="67"/>
      <c r="Q357" s="67"/>
      <c r="R357" s="67"/>
      <c r="S357" s="67"/>
      <c r="T357" s="68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20" t="s">
        <v>230</v>
      </c>
      <c r="AU357" s="20" t="s">
        <v>82</v>
      </c>
    </row>
    <row r="358" spans="1:65" s="2" customFormat="1">
      <c r="A358" s="37"/>
      <c r="B358" s="38"/>
      <c r="C358" s="39"/>
      <c r="D358" s="200" t="s">
        <v>232</v>
      </c>
      <c r="E358" s="39"/>
      <c r="F358" s="201" t="s">
        <v>3238</v>
      </c>
      <c r="G358" s="39"/>
      <c r="H358" s="39"/>
      <c r="I358" s="197"/>
      <c r="J358" s="39"/>
      <c r="K358" s="39"/>
      <c r="L358" s="42"/>
      <c r="M358" s="198"/>
      <c r="N358" s="199"/>
      <c r="O358" s="67"/>
      <c r="P358" s="67"/>
      <c r="Q358" s="67"/>
      <c r="R358" s="67"/>
      <c r="S358" s="67"/>
      <c r="T358" s="68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T358" s="20" t="s">
        <v>232</v>
      </c>
      <c r="AU358" s="20" t="s">
        <v>82</v>
      </c>
    </row>
    <row r="359" spans="1:65" s="13" customFormat="1">
      <c r="B359" s="202"/>
      <c r="C359" s="203"/>
      <c r="D359" s="195" t="s">
        <v>234</v>
      </c>
      <c r="E359" s="204" t="s">
        <v>19</v>
      </c>
      <c r="F359" s="205" t="s">
        <v>2941</v>
      </c>
      <c r="G359" s="203"/>
      <c r="H359" s="206">
        <v>60</v>
      </c>
      <c r="I359" s="207"/>
      <c r="J359" s="203"/>
      <c r="K359" s="203"/>
      <c r="L359" s="208"/>
      <c r="M359" s="209"/>
      <c r="N359" s="210"/>
      <c r="O359" s="210"/>
      <c r="P359" s="210"/>
      <c r="Q359" s="210"/>
      <c r="R359" s="210"/>
      <c r="S359" s="210"/>
      <c r="T359" s="211"/>
      <c r="AT359" s="212" t="s">
        <v>234</v>
      </c>
      <c r="AU359" s="212" t="s">
        <v>82</v>
      </c>
      <c r="AV359" s="13" t="s">
        <v>82</v>
      </c>
      <c r="AW359" s="13" t="s">
        <v>33</v>
      </c>
      <c r="AX359" s="13" t="s">
        <v>72</v>
      </c>
      <c r="AY359" s="212" t="s">
        <v>221</v>
      </c>
    </row>
    <row r="360" spans="1:65" s="15" customFormat="1">
      <c r="B360" s="223"/>
      <c r="C360" s="224"/>
      <c r="D360" s="195" t="s">
        <v>234</v>
      </c>
      <c r="E360" s="225" t="s">
        <v>19</v>
      </c>
      <c r="F360" s="226" t="s">
        <v>243</v>
      </c>
      <c r="G360" s="224"/>
      <c r="H360" s="227">
        <v>60</v>
      </c>
      <c r="I360" s="228"/>
      <c r="J360" s="224"/>
      <c r="K360" s="224"/>
      <c r="L360" s="229"/>
      <c r="M360" s="230"/>
      <c r="N360" s="231"/>
      <c r="O360" s="231"/>
      <c r="P360" s="231"/>
      <c r="Q360" s="231"/>
      <c r="R360" s="231"/>
      <c r="S360" s="231"/>
      <c r="T360" s="232"/>
      <c r="AT360" s="233" t="s">
        <v>234</v>
      </c>
      <c r="AU360" s="233" t="s">
        <v>82</v>
      </c>
      <c r="AV360" s="15" t="s">
        <v>228</v>
      </c>
      <c r="AW360" s="15" t="s">
        <v>33</v>
      </c>
      <c r="AX360" s="15" t="s">
        <v>80</v>
      </c>
      <c r="AY360" s="233" t="s">
        <v>221</v>
      </c>
    </row>
    <row r="361" spans="1:65" s="2" customFormat="1" ht="24.2" customHeight="1">
      <c r="A361" s="37"/>
      <c r="B361" s="38"/>
      <c r="C361" s="182" t="s">
        <v>684</v>
      </c>
      <c r="D361" s="182" t="s">
        <v>223</v>
      </c>
      <c r="E361" s="183" t="s">
        <v>3239</v>
      </c>
      <c r="F361" s="184" t="s">
        <v>3240</v>
      </c>
      <c r="G361" s="185" t="s">
        <v>267</v>
      </c>
      <c r="H361" s="186">
        <v>0.2</v>
      </c>
      <c r="I361" s="187"/>
      <c r="J361" s="188">
        <f>ROUND(I361*H361,2)</f>
        <v>0</v>
      </c>
      <c r="K361" s="184" t="s">
        <v>227</v>
      </c>
      <c r="L361" s="42"/>
      <c r="M361" s="189" t="s">
        <v>19</v>
      </c>
      <c r="N361" s="190" t="s">
        <v>43</v>
      </c>
      <c r="O361" s="67"/>
      <c r="P361" s="191">
        <f>O361*H361</f>
        <v>0</v>
      </c>
      <c r="Q361" s="191">
        <v>1.07636</v>
      </c>
      <c r="R361" s="191">
        <f>Q361*H361</f>
        <v>0.21527200000000002</v>
      </c>
      <c r="S361" s="191">
        <v>0</v>
      </c>
      <c r="T361" s="192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3" t="s">
        <v>228</v>
      </c>
      <c r="AT361" s="193" t="s">
        <v>223</v>
      </c>
      <c r="AU361" s="193" t="s">
        <v>82</v>
      </c>
      <c r="AY361" s="20" t="s">
        <v>221</v>
      </c>
      <c r="BE361" s="194">
        <f>IF(N361="základní",J361,0)</f>
        <v>0</v>
      </c>
      <c r="BF361" s="194">
        <f>IF(N361="snížená",J361,0)</f>
        <v>0</v>
      </c>
      <c r="BG361" s="194">
        <f>IF(N361="zákl. přenesená",J361,0)</f>
        <v>0</v>
      </c>
      <c r="BH361" s="194">
        <f>IF(N361="sníž. přenesená",J361,0)</f>
        <v>0</v>
      </c>
      <c r="BI361" s="194">
        <f>IF(N361="nulová",J361,0)</f>
        <v>0</v>
      </c>
      <c r="BJ361" s="20" t="s">
        <v>80</v>
      </c>
      <c r="BK361" s="194">
        <f>ROUND(I361*H361,2)</f>
        <v>0</v>
      </c>
      <c r="BL361" s="20" t="s">
        <v>228</v>
      </c>
      <c r="BM361" s="193" t="s">
        <v>3241</v>
      </c>
    </row>
    <row r="362" spans="1:65" s="2" customFormat="1">
      <c r="A362" s="37"/>
      <c r="B362" s="38"/>
      <c r="C362" s="39"/>
      <c r="D362" s="195" t="s">
        <v>230</v>
      </c>
      <c r="E362" s="39"/>
      <c r="F362" s="196" t="s">
        <v>3242</v>
      </c>
      <c r="G362" s="39"/>
      <c r="H362" s="39"/>
      <c r="I362" s="197"/>
      <c r="J362" s="39"/>
      <c r="K362" s="39"/>
      <c r="L362" s="42"/>
      <c r="M362" s="198"/>
      <c r="N362" s="199"/>
      <c r="O362" s="67"/>
      <c r="P362" s="67"/>
      <c r="Q362" s="67"/>
      <c r="R362" s="67"/>
      <c r="S362" s="67"/>
      <c r="T362" s="68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20" t="s">
        <v>230</v>
      </c>
      <c r="AU362" s="20" t="s">
        <v>82</v>
      </c>
    </row>
    <row r="363" spans="1:65" s="2" customFormat="1">
      <c r="A363" s="37"/>
      <c r="B363" s="38"/>
      <c r="C363" s="39"/>
      <c r="D363" s="200" t="s">
        <v>232</v>
      </c>
      <c r="E363" s="39"/>
      <c r="F363" s="201" t="s">
        <v>3243</v>
      </c>
      <c r="G363" s="39"/>
      <c r="H363" s="39"/>
      <c r="I363" s="197"/>
      <c r="J363" s="39"/>
      <c r="K363" s="39"/>
      <c r="L363" s="42"/>
      <c r="M363" s="198"/>
      <c r="N363" s="199"/>
      <c r="O363" s="67"/>
      <c r="P363" s="67"/>
      <c r="Q363" s="67"/>
      <c r="R363" s="67"/>
      <c r="S363" s="67"/>
      <c r="T363" s="68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20" t="s">
        <v>232</v>
      </c>
      <c r="AU363" s="20" t="s">
        <v>82</v>
      </c>
    </row>
    <row r="364" spans="1:65" s="13" customFormat="1">
      <c r="B364" s="202"/>
      <c r="C364" s="203"/>
      <c r="D364" s="195" t="s">
        <v>234</v>
      </c>
      <c r="E364" s="204" t="s">
        <v>19</v>
      </c>
      <c r="F364" s="205" t="s">
        <v>3244</v>
      </c>
      <c r="G364" s="203"/>
      <c r="H364" s="206">
        <v>0.2</v>
      </c>
      <c r="I364" s="207"/>
      <c r="J364" s="203"/>
      <c r="K364" s="203"/>
      <c r="L364" s="208"/>
      <c r="M364" s="209"/>
      <c r="N364" s="210"/>
      <c r="O364" s="210"/>
      <c r="P364" s="210"/>
      <c r="Q364" s="210"/>
      <c r="R364" s="210"/>
      <c r="S364" s="210"/>
      <c r="T364" s="211"/>
      <c r="AT364" s="212" t="s">
        <v>234</v>
      </c>
      <c r="AU364" s="212" t="s">
        <v>82</v>
      </c>
      <c r="AV364" s="13" t="s">
        <v>82</v>
      </c>
      <c r="AW364" s="13" t="s">
        <v>33</v>
      </c>
      <c r="AX364" s="13" t="s">
        <v>72</v>
      </c>
      <c r="AY364" s="212" t="s">
        <v>221</v>
      </c>
    </row>
    <row r="365" spans="1:65" s="15" customFormat="1">
      <c r="B365" s="223"/>
      <c r="C365" s="224"/>
      <c r="D365" s="195" t="s">
        <v>234</v>
      </c>
      <c r="E365" s="225" t="s">
        <v>19</v>
      </c>
      <c r="F365" s="226" t="s">
        <v>243</v>
      </c>
      <c r="G365" s="224"/>
      <c r="H365" s="227">
        <v>0.2</v>
      </c>
      <c r="I365" s="228"/>
      <c r="J365" s="224"/>
      <c r="K365" s="224"/>
      <c r="L365" s="229"/>
      <c r="M365" s="230"/>
      <c r="N365" s="231"/>
      <c r="O365" s="231"/>
      <c r="P365" s="231"/>
      <c r="Q365" s="231"/>
      <c r="R365" s="231"/>
      <c r="S365" s="231"/>
      <c r="T365" s="232"/>
      <c r="AT365" s="233" t="s">
        <v>234</v>
      </c>
      <c r="AU365" s="233" t="s">
        <v>82</v>
      </c>
      <c r="AV365" s="15" t="s">
        <v>228</v>
      </c>
      <c r="AW365" s="15" t="s">
        <v>33</v>
      </c>
      <c r="AX365" s="15" t="s">
        <v>80</v>
      </c>
      <c r="AY365" s="233" t="s">
        <v>221</v>
      </c>
    </row>
    <row r="366" spans="1:65" s="2" customFormat="1" ht="16.5" customHeight="1">
      <c r="A366" s="37"/>
      <c r="B366" s="38"/>
      <c r="C366" s="182" t="s">
        <v>690</v>
      </c>
      <c r="D366" s="182" t="s">
        <v>223</v>
      </c>
      <c r="E366" s="183" t="s">
        <v>3245</v>
      </c>
      <c r="F366" s="184" t="s">
        <v>3246</v>
      </c>
      <c r="G366" s="185" t="s">
        <v>226</v>
      </c>
      <c r="H366" s="186">
        <v>60</v>
      </c>
      <c r="I366" s="187"/>
      <c r="J366" s="188">
        <f>ROUND(I366*H366,2)</f>
        <v>0</v>
      </c>
      <c r="K366" s="184" t="s">
        <v>632</v>
      </c>
      <c r="L366" s="42"/>
      <c r="M366" s="189" t="s">
        <v>19</v>
      </c>
      <c r="N366" s="190" t="s">
        <v>43</v>
      </c>
      <c r="O366" s="67"/>
      <c r="P366" s="191">
        <f>O366*H366</f>
        <v>0</v>
      </c>
      <c r="Q366" s="191">
        <v>3.1890000000000002E-2</v>
      </c>
      <c r="R366" s="191">
        <f>Q366*H366</f>
        <v>1.9134000000000002</v>
      </c>
      <c r="S366" s="191">
        <v>0</v>
      </c>
      <c r="T366" s="192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3" t="s">
        <v>228</v>
      </c>
      <c r="AT366" s="193" t="s">
        <v>223</v>
      </c>
      <c r="AU366" s="193" t="s">
        <v>82</v>
      </c>
      <c r="AY366" s="20" t="s">
        <v>221</v>
      </c>
      <c r="BE366" s="194">
        <f>IF(N366="základní",J366,0)</f>
        <v>0</v>
      </c>
      <c r="BF366" s="194">
        <f>IF(N366="snížená",J366,0)</f>
        <v>0</v>
      </c>
      <c r="BG366" s="194">
        <f>IF(N366="zákl. přenesená",J366,0)</f>
        <v>0</v>
      </c>
      <c r="BH366" s="194">
        <f>IF(N366="sníž. přenesená",J366,0)</f>
        <v>0</v>
      </c>
      <c r="BI366" s="194">
        <f>IF(N366="nulová",J366,0)</f>
        <v>0</v>
      </c>
      <c r="BJ366" s="20" t="s">
        <v>80</v>
      </c>
      <c r="BK366" s="194">
        <f>ROUND(I366*H366,2)</f>
        <v>0</v>
      </c>
      <c r="BL366" s="20" t="s">
        <v>228</v>
      </c>
      <c r="BM366" s="193" t="s">
        <v>3247</v>
      </c>
    </row>
    <row r="367" spans="1:65" s="2" customFormat="1">
      <c r="A367" s="37"/>
      <c r="B367" s="38"/>
      <c r="C367" s="39"/>
      <c r="D367" s="195" t="s">
        <v>230</v>
      </c>
      <c r="E367" s="39"/>
      <c r="F367" s="196" t="s">
        <v>3246</v>
      </c>
      <c r="G367" s="39"/>
      <c r="H367" s="39"/>
      <c r="I367" s="197"/>
      <c r="J367" s="39"/>
      <c r="K367" s="39"/>
      <c r="L367" s="42"/>
      <c r="M367" s="198"/>
      <c r="N367" s="199"/>
      <c r="O367" s="67"/>
      <c r="P367" s="67"/>
      <c r="Q367" s="67"/>
      <c r="R367" s="67"/>
      <c r="S367" s="67"/>
      <c r="T367" s="68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20" t="s">
        <v>230</v>
      </c>
      <c r="AU367" s="20" t="s">
        <v>82</v>
      </c>
    </row>
    <row r="368" spans="1:65" s="13" customFormat="1">
      <c r="B368" s="202"/>
      <c r="C368" s="203"/>
      <c r="D368" s="195" t="s">
        <v>234</v>
      </c>
      <c r="E368" s="204" t="s">
        <v>19</v>
      </c>
      <c r="F368" s="205" t="s">
        <v>2941</v>
      </c>
      <c r="G368" s="203"/>
      <c r="H368" s="206">
        <v>60</v>
      </c>
      <c r="I368" s="207"/>
      <c r="J368" s="203"/>
      <c r="K368" s="203"/>
      <c r="L368" s="208"/>
      <c r="M368" s="209"/>
      <c r="N368" s="210"/>
      <c r="O368" s="210"/>
      <c r="P368" s="210"/>
      <c r="Q368" s="210"/>
      <c r="R368" s="210"/>
      <c r="S368" s="210"/>
      <c r="T368" s="211"/>
      <c r="AT368" s="212" t="s">
        <v>234</v>
      </c>
      <c r="AU368" s="212" t="s">
        <v>82</v>
      </c>
      <c r="AV368" s="13" t="s">
        <v>82</v>
      </c>
      <c r="AW368" s="13" t="s">
        <v>33</v>
      </c>
      <c r="AX368" s="13" t="s">
        <v>72</v>
      </c>
      <c r="AY368" s="212" t="s">
        <v>221</v>
      </c>
    </row>
    <row r="369" spans="1:65" s="15" customFormat="1">
      <c r="B369" s="223"/>
      <c r="C369" s="224"/>
      <c r="D369" s="195" t="s">
        <v>234</v>
      </c>
      <c r="E369" s="225" t="s">
        <v>19</v>
      </c>
      <c r="F369" s="226" t="s">
        <v>243</v>
      </c>
      <c r="G369" s="224"/>
      <c r="H369" s="227">
        <v>60</v>
      </c>
      <c r="I369" s="228"/>
      <c r="J369" s="224"/>
      <c r="K369" s="224"/>
      <c r="L369" s="229"/>
      <c r="M369" s="230"/>
      <c r="N369" s="231"/>
      <c r="O369" s="231"/>
      <c r="P369" s="231"/>
      <c r="Q369" s="231"/>
      <c r="R369" s="231"/>
      <c r="S369" s="231"/>
      <c r="T369" s="232"/>
      <c r="AT369" s="233" t="s">
        <v>234</v>
      </c>
      <c r="AU369" s="233" t="s">
        <v>82</v>
      </c>
      <c r="AV369" s="15" t="s">
        <v>228</v>
      </c>
      <c r="AW369" s="15" t="s">
        <v>33</v>
      </c>
      <c r="AX369" s="15" t="s">
        <v>80</v>
      </c>
      <c r="AY369" s="233" t="s">
        <v>221</v>
      </c>
    </row>
    <row r="370" spans="1:65" s="2" customFormat="1" ht="33" customHeight="1">
      <c r="A370" s="37"/>
      <c r="B370" s="38"/>
      <c r="C370" s="182" t="s">
        <v>697</v>
      </c>
      <c r="D370" s="182" t="s">
        <v>223</v>
      </c>
      <c r="E370" s="183" t="s">
        <v>3248</v>
      </c>
      <c r="F370" s="184" t="s">
        <v>3249</v>
      </c>
      <c r="G370" s="185" t="s">
        <v>226</v>
      </c>
      <c r="H370" s="186">
        <v>60</v>
      </c>
      <c r="I370" s="187"/>
      <c r="J370" s="188">
        <f>ROUND(I370*H370,2)</f>
        <v>0</v>
      </c>
      <c r="K370" s="184" t="s">
        <v>227</v>
      </c>
      <c r="L370" s="42"/>
      <c r="M370" s="189" t="s">
        <v>19</v>
      </c>
      <c r="N370" s="190" t="s">
        <v>43</v>
      </c>
      <c r="O370" s="67"/>
      <c r="P370" s="191">
        <f>O370*H370</f>
        <v>0</v>
      </c>
      <c r="Q370" s="191">
        <v>6.5000000000000002E-2</v>
      </c>
      <c r="R370" s="191">
        <f>Q370*H370</f>
        <v>3.9000000000000004</v>
      </c>
      <c r="S370" s="191">
        <v>0</v>
      </c>
      <c r="T370" s="192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3" t="s">
        <v>228</v>
      </c>
      <c r="AT370" s="193" t="s">
        <v>223</v>
      </c>
      <c r="AU370" s="193" t="s">
        <v>82</v>
      </c>
      <c r="AY370" s="20" t="s">
        <v>221</v>
      </c>
      <c r="BE370" s="194">
        <f>IF(N370="základní",J370,0)</f>
        <v>0</v>
      </c>
      <c r="BF370" s="194">
        <f>IF(N370="snížená",J370,0)</f>
        <v>0</v>
      </c>
      <c r="BG370" s="194">
        <f>IF(N370="zákl. přenesená",J370,0)</f>
        <v>0</v>
      </c>
      <c r="BH370" s="194">
        <f>IF(N370="sníž. přenesená",J370,0)</f>
        <v>0</v>
      </c>
      <c r="BI370" s="194">
        <f>IF(N370="nulová",J370,0)</f>
        <v>0</v>
      </c>
      <c r="BJ370" s="20" t="s">
        <v>80</v>
      </c>
      <c r="BK370" s="194">
        <f>ROUND(I370*H370,2)</f>
        <v>0</v>
      </c>
      <c r="BL370" s="20" t="s">
        <v>228</v>
      </c>
      <c r="BM370" s="193" t="s">
        <v>3250</v>
      </c>
    </row>
    <row r="371" spans="1:65" s="2" customFormat="1" ht="19.5">
      <c r="A371" s="37"/>
      <c r="B371" s="38"/>
      <c r="C371" s="39"/>
      <c r="D371" s="195" t="s">
        <v>230</v>
      </c>
      <c r="E371" s="39"/>
      <c r="F371" s="196" t="s">
        <v>3251</v>
      </c>
      <c r="G371" s="39"/>
      <c r="H371" s="39"/>
      <c r="I371" s="197"/>
      <c r="J371" s="39"/>
      <c r="K371" s="39"/>
      <c r="L371" s="42"/>
      <c r="M371" s="198"/>
      <c r="N371" s="199"/>
      <c r="O371" s="67"/>
      <c r="P371" s="67"/>
      <c r="Q371" s="67"/>
      <c r="R371" s="67"/>
      <c r="S371" s="67"/>
      <c r="T371" s="68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20" t="s">
        <v>230</v>
      </c>
      <c r="AU371" s="20" t="s">
        <v>82</v>
      </c>
    </row>
    <row r="372" spans="1:65" s="2" customFormat="1">
      <c r="A372" s="37"/>
      <c r="B372" s="38"/>
      <c r="C372" s="39"/>
      <c r="D372" s="200" t="s">
        <v>232</v>
      </c>
      <c r="E372" s="39"/>
      <c r="F372" s="201" t="s">
        <v>3252</v>
      </c>
      <c r="G372" s="39"/>
      <c r="H372" s="39"/>
      <c r="I372" s="197"/>
      <c r="J372" s="39"/>
      <c r="K372" s="39"/>
      <c r="L372" s="42"/>
      <c r="M372" s="198"/>
      <c r="N372" s="199"/>
      <c r="O372" s="67"/>
      <c r="P372" s="67"/>
      <c r="Q372" s="67"/>
      <c r="R372" s="67"/>
      <c r="S372" s="67"/>
      <c r="T372" s="68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20" t="s">
        <v>232</v>
      </c>
      <c r="AU372" s="20" t="s">
        <v>82</v>
      </c>
    </row>
    <row r="373" spans="1:65" s="13" customFormat="1">
      <c r="B373" s="202"/>
      <c r="C373" s="203"/>
      <c r="D373" s="195" t="s">
        <v>234</v>
      </c>
      <c r="E373" s="204" t="s">
        <v>19</v>
      </c>
      <c r="F373" s="205" t="s">
        <v>2941</v>
      </c>
      <c r="G373" s="203"/>
      <c r="H373" s="206">
        <v>60</v>
      </c>
      <c r="I373" s="207"/>
      <c r="J373" s="203"/>
      <c r="K373" s="203"/>
      <c r="L373" s="208"/>
      <c r="M373" s="209"/>
      <c r="N373" s="210"/>
      <c r="O373" s="210"/>
      <c r="P373" s="210"/>
      <c r="Q373" s="210"/>
      <c r="R373" s="210"/>
      <c r="S373" s="210"/>
      <c r="T373" s="211"/>
      <c r="AT373" s="212" t="s">
        <v>234</v>
      </c>
      <c r="AU373" s="212" t="s">
        <v>82</v>
      </c>
      <c r="AV373" s="13" t="s">
        <v>82</v>
      </c>
      <c r="AW373" s="13" t="s">
        <v>33</v>
      </c>
      <c r="AX373" s="13" t="s">
        <v>72</v>
      </c>
      <c r="AY373" s="212" t="s">
        <v>221</v>
      </c>
    </row>
    <row r="374" spans="1:65" s="15" customFormat="1">
      <c r="B374" s="223"/>
      <c r="C374" s="224"/>
      <c r="D374" s="195" t="s">
        <v>234</v>
      </c>
      <c r="E374" s="225" t="s">
        <v>19</v>
      </c>
      <c r="F374" s="226" t="s">
        <v>243</v>
      </c>
      <c r="G374" s="224"/>
      <c r="H374" s="227">
        <v>60</v>
      </c>
      <c r="I374" s="228"/>
      <c r="J374" s="224"/>
      <c r="K374" s="224"/>
      <c r="L374" s="229"/>
      <c r="M374" s="230"/>
      <c r="N374" s="231"/>
      <c r="O374" s="231"/>
      <c r="P374" s="231"/>
      <c r="Q374" s="231"/>
      <c r="R374" s="231"/>
      <c r="S374" s="231"/>
      <c r="T374" s="232"/>
      <c r="AT374" s="233" t="s">
        <v>234</v>
      </c>
      <c r="AU374" s="233" t="s">
        <v>82</v>
      </c>
      <c r="AV374" s="15" t="s">
        <v>228</v>
      </c>
      <c r="AW374" s="15" t="s">
        <v>33</v>
      </c>
      <c r="AX374" s="15" t="s">
        <v>80</v>
      </c>
      <c r="AY374" s="233" t="s">
        <v>221</v>
      </c>
    </row>
    <row r="375" spans="1:65" s="2" customFormat="1" ht="33" customHeight="1">
      <c r="A375" s="37"/>
      <c r="B375" s="38"/>
      <c r="C375" s="182" t="s">
        <v>703</v>
      </c>
      <c r="D375" s="182" t="s">
        <v>223</v>
      </c>
      <c r="E375" s="183" t="s">
        <v>3253</v>
      </c>
      <c r="F375" s="184" t="s">
        <v>3254</v>
      </c>
      <c r="G375" s="185" t="s">
        <v>226</v>
      </c>
      <c r="H375" s="186">
        <v>178.15</v>
      </c>
      <c r="I375" s="187"/>
      <c r="J375" s="188">
        <f>ROUND(I375*H375,2)</f>
        <v>0</v>
      </c>
      <c r="K375" s="184" t="s">
        <v>227</v>
      </c>
      <c r="L375" s="42"/>
      <c r="M375" s="189" t="s">
        <v>19</v>
      </c>
      <c r="N375" s="190" t="s">
        <v>43</v>
      </c>
      <c r="O375" s="67"/>
      <c r="P375" s="191">
        <f>O375*H375</f>
        <v>0</v>
      </c>
      <c r="Q375" s="191">
        <v>8.9219999999999994E-2</v>
      </c>
      <c r="R375" s="191">
        <f>Q375*H375</f>
        <v>15.894542999999999</v>
      </c>
      <c r="S375" s="191">
        <v>0</v>
      </c>
      <c r="T375" s="192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93" t="s">
        <v>228</v>
      </c>
      <c r="AT375" s="193" t="s">
        <v>223</v>
      </c>
      <c r="AU375" s="193" t="s">
        <v>82</v>
      </c>
      <c r="AY375" s="20" t="s">
        <v>221</v>
      </c>
      <c r="BE375" s="194">
        <f>IF(N375="základní",J375,0)</f>
        <v>0</v>
      </c>
      <c r="BF375" s="194">
        <f>IF(N375="snížená",J375,0)</f>
        <v>0</v>
      </c>
      <c r="BG375" s="194">
        <f>IF(N375="zákl. přenesená",J375,0)</f>
        <v>0</v>
      </c>
      <c r="BH375" s="194">
        <f>IF(N375="sníž. přenesená",J375,0)</f>
        <v>0</v>
      </c>
      <c r="BI375" s="194">
        <f>IF(N375="nulová",J375,0)</f>
        <v>0</v>
      </c>
      <c r="BJ375" s="20" t="s">
        <v>80</v>
      </c>
      <c r="BK375" s="194">
        <f>ROUND(I375*H375,2)</f>
        <v>0</v>
      </c>
      <c r="BL375" s="20" t="s">
        <v>228</v>
      </c>
      <c r="BM375" s="193" t="s">
        <v>3255</v>
      </c>
    </row>
    <row r="376" spans="1:65" s="2" customFormat="1" ht="48.75">
      <c r="A376" s="37"/>
      <c r="B376" s="38"/>
      <c r="C376" s="39"/>
      <c r="D376" s="195" t="s">
        <v>230</v>
      </c>
      <c r="E376" s="39"/>
      <c r="F376" s="196" t="s">
        <v>3256</v>
      </c>
      <c r="G376" s="39"/>
      <c r="H376" s="39"/>
      <c r="I376" s="197"/>
      <c r="J376" s="39"/>
      <c r="K376" s="39"/>
      <c r="L376" s="42"/>
      <c r="M376" s="198"/>
      <c r="N376" s="199"/>
      <c r="O376" s="67"/>
      <c r="P376" s="67"/>
      <c r="Q376" s="67"/>
      <c r="R376" s="67"/>
      <c r="S376" s="67"/>
      <c r="T376" s="68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T376" s="20" t="s">
        <v>230</v>
      </c>
      <c r="AU376" s="20" t="s">
        <v>82</v>
      </c>
    </row>
    <row r="377" spans="1:65" s="2" customFormat="1">
      <c r="A377" s="37"/>
      <c r="B377" s="38"/>
      <c r="C377" s="39"/>
      <c r="D377" s="200" t="s">
        <v>232</v>
      </c>
      <c r="E377" s="39"/>
      <c r="F377" s="201" t="s">
        <v>3257</v>
      </c>
      <c r="G377" s="39"/>
      <c r="H377" s="39"/>
      <c r="I377" s="197"/>
      <c r="J377" s="39"/>
      <c r="K377" s="39"/>
      <c r="L377" s="42"/>
      <c r="M377" s="198"/>
      <c r="N377" s="199"/>
      <c r="O377" s="67"/>
      <c r="P377" s="67"/>
      <c r="Q377" s="67"/>
      <c r="R377" s="67"/>
      <c r="S377" s="67"/>
      <c r="T377" s="68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20" t="s">
        <v>232</v>
      </c>
      <c r="AU377" s="20" t="s">
        <v>82</v>
      </c>
    </row>
    <row r="378" spans="1:65" s="13" customFormat="1">
      <c r="B378" s="202"/>
      <c r="C378" s="203"/>
      <c r="D378" s="195" t="s">
        <v>234</v>
      </c>
      <c r="E378" s="204" t="s">
        <v>19</v>
      </c>
      <c r="F378" s="205" t="s">
        <v>2938</v>
      </c>
      <c r="G378" s="203"/>
      <c r="H378" s="206">
        <v>173.7</v>
      </c>
      <c r="I378" s="207"/>
      <c r="J378" s="203"/>
      <c r="K378" s="203"/>
      <c r="L378" s="208"/>
      <c r="M378" s="209"/>
      <c r="N378" s="210"/>
      <c r="O378" s="210"/>
      <c r="P378" s="210"/>
      <c r="Q378" s="210"/>
      <c r="R378" s="210"/>
      <c r="S378" s="210"/>
      <c r="T378" s="211"/>
      <c r="AT378" s="212" t="s">
        <v>234</v>
      </c>
      <c r="AU378" s="212" t="s">
        <v>82</v>
      </c>
      <c r="AV378" s="13" t="s">
        <v>82</v>
      </c>
      <c r="AW378" s="13" t="s">
        <v>33</v>
      </c>
      <c r="AX378" s="13" t="s">
        <v>72</v>
      </c>
      <c r="AY378" s="212" t="s">
        <v>221</v>
      </c>
    </row>
    <row r="379" spans="1:65" s="13" customFormat="1">
      <c r="B379" s="202"/>
      <c r="C379" s="203"/>
      <c r="D379" s="195" t="s">
        <v>234</v>
      </c>
      <c r="E379" s="204" t="s">
        <v>19</v>
      </c>
      <c r="F379" s="205" t="s">
        <v>145</v>
      </c>
      <c r="G379" s="203"/>
      <c r="H379" s="206">
        <v>4.45</v>
      </c>
      <c r="I379" s="207"/>
      <c r="J379" s="203"/>
      <c r="K379" s="203"/>
      <c r="L379" s="208"/>
      <c r="M379" s="209"/>
      <c r="N379" s="210"/>
      <c r="O379" s="210"/>
      <c r="P379" s="210"/>
      <c r="Q379" s="210"/>
      <c r="R379" s="210"/>
      <c r="S379" s="210"/>
      <c r="T379" s="211"/>
      <c r="AT379" s="212" t="s">
        <v>234</v>
      </c>
      <c r="AU379" s="212" t="s">
        <v>82</v>
      </c>
      <c r="AV379" s="13" t="s">
        <v>82</v>
      </c>
      <c r="AW379" s="13" t="s">
        <v>33</v>
      </c>
      <c r="AX379" s="13" t="s">
        <v>72</v>
      </c>
      <c r="AY379" s="212" t="s">
        <v>221</v>
      </c>
    </row>
    <row r="380" spans="1:65" s="15" customFormat="1">
      <c r="B380" s="223"/>
      <c r="C380" s="224"/>
      <c r="D380" s="195" t="s">
        <v>234</v>
      </c>
      <c r="E380" s="225" t="s">
        <v>19</v>
      </c>
      <c r="F380" s="226" t="s">
        <v>243</v>
      </c>
      <c r="G380" s="224"/>
      <c r="H380" s="227">
        <v>178.15</v>
      </c>
      <c r="I380" s="228"/>
      <c r="J380" s="224"/>
      <c r="K380" s="224"/>
      <c r="L380" s="229"/>
      <c r="M380" s="230"/>
      <c r="N380" s="231"/>
      <c r="O380" s="231"/>
      <c r="P380" s="231"/>
      <c r="Q380" s="231"/>
      <c r="R380" s="231"/>
      <c r="S380" s="231"/>
      <c r="T380" s="232"/>
      <c r="AT380" s="233" t="s">
        <v>234</v>
      </c>
      <c r="AU380" s="233" t="s">
        <v>82</v>
      </c>
      <c r="AV380" s="15" t="s">
        <v>228</v>
      </c>
      <c r="AW380" s="15" t="s">
        <v>33</v>
      </c>
      <c r="AX380" s="15" t="s">
        <v>80</v>
      </c>
      <c r="AY380" s="233" t="s">
        <v>221</v>
      </c>
    </row>
    <row r="381" spans="1:65" s="2" customFormat="1" ht="24.2" customHeight="1">
      <c r="A381" s="37"/>
      <c r="B381" s="38"/>
      <c r="C381" s="234" t="s">
        <v>709</v>
      </c>
      <c r="D381" s="234" t="s">
        <v>295</v>
      </c>
      <c r="E381" s="235" t="s">
        <v>3258</v>
      </c>
      <c r="F381" s="236" t="s">
        <v>3259</v>
      </c>
      <c r="G381" s="237" t="s">
        <v>226</v>
      </c>
      <c r="H381" s="238">
        <v>182.465</v>
      </c>
      <c r="I381" s="239"/>
      <c r="J381" s="240">
        <f>ROUND(I381*H381,2)</f>
        <v>0</v>
      </c>
      <c r="K381" s="236" t="s">
        <v>227</v>
      </c>
      <c r="L381" s="241"/>
      <c r="M381" s="242" t="s">
        <v>19</v>
      </c>
      <c r="N381" s="243" t="s">
        <v>43</v>
      </c>
      <c r="O381" s="67"/>
      <c r="P381" s="191">
        <f>O381*H381</f>
        <v>0</v>
      </c>
      <c r="Q381" s="191">
        <v>0.13100000000000001</v>
      </c>
      <c r="R381" s="191">
        <f>Q381*H381</f>
        <v>23.902915</v>
      </c>
      <c r="S381" s="191">
        <v>0</v>
      </c>
      <c r="T381" s="192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193" t="s">
        <v>279</v>
      </c>
      <c r="AT381" s="193" t="s">
        <v>295</v>
      </c>
      <c r="AU381" s="193" t="s">
        <v>82</v>
      </c>
      <c r="AY381" s="20" t="s">
        <v>221</v>
      </c>
      <c r="BE381" s="194">
        <f>IF(N381="základní",J381,0)</f>
        <v>0</v>
      </c>
      <c r="BF381" s="194">
        <f>IF(N381="snížená",J381,0)</f>
        <v>0</v>
      </c>
      <c r="BG381" s="194">
        <f>IF(N381="zákl. přenesená",J381,0)</f>
        <v>0</v>
      </c>
      <c r="BH381" s="194">
        <f>IF(N381="sníž. přenesená",J381,0)</f>
        <v>0</v>
      </c>
      <c r="BI381" s="194">
        <f>IF(N381="nulová",J381,0)</f>
        <v>0</v>
      </c>
      <c r="BJ381" s="20" t="s">
        <v>80</v>
      </c>
      <c r="BK381" s="194">
        <f>ROUND(I381*H381,2)</f>
        <v>0</v>
      </c>
      <c r="BL381" s="20" t="s">
        <v>228</v>
      </c>
      <c r="BM381" s="193" t="s">
        <v>3260</v>
      </c>
    </row>
    <row r="382" spans="1:65" s="2" customFormat="1">
      <c r="A382" s="37"/>
      <c r="B382" s="38"/>
      <c r="C382" s="39"/>
      <c r="D382" s="195" t="s">
        <v>230</v>
      </c>
      <c r="E382" s="39"/>
      <c r="F382" s="196" t="s">
        <v>3259</v>
      </c>
      <c r="G382" s="39"/>
      <c r="H382" s="39"/>
      <c r="I382" s="197"/>
      <c r="J382" s="39"/>
      <c r="K382" s="39"/>
      <c r="L382" s="42"/>
      <c r="M382" s="198"/>
      <c r="N382" s="199"/>
      <c r="O382" s="67"/>
      <c r="P382" s="67"/>
      <c r="Q382" s="67"/>
      <c r="R382" s="67"/>
      <c r="S382" s="67"/>
      <c r="T382" s="68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20" t="s">
        <v>230</v>
      </c>
      <c r="AU382" s="20" t="s">
        <v>82</v>
      </c>
    </row>
    <row r="383" spans="1:65" s="13" customFormat="1">
      <c r="B383" s="202"/>
      <c r="C383" s="203"/>
      <c r="D383" s="195" t="s">
        <v>234</v>
      </c>
      <c r="E383" s="203"/>
      <c r="F383" s="205" t="s">
        <v>3261</v>
      </c>
      <c r="G383" s="203"/>
      <c r="H383" s="206">
        <v>182.465</v>
      </c>
      <c r="I383" s="207"/>
      <c r="J383" s="203"/>
      <c r="K383" s="203"/>
      <c r="L383" s="208"/>
      <c r="M383" s="209"/>
      <c r="N383" s="210"/>
      <c r="O383" s="210"/>
      <c r="P383" s="210"/>
      <c r="Q383" s="210"/>
      <c r="R383" s="210"/>
      <c r="S383" s="210"/>
      <c r="T383" s="211"/>
      <c r="AT383" s="212" t="s">
        <v>234</v>
      </c>
      <c r="AU383" s="212" t="s">
        <v>82</v>
      </c>
      <c r="AV383" s="13" t="s">
        <v>82</v>
      </c>
      <c r="AW383" s="13" t="s">
        <v>4</v>
      </c>
      <c r="AX383" s="13" t="s">
        <v>80</v>
      </c>
      <c r="AY383" s="212" t="s">
        <v>221</v>
      </c>
    </row>
    <row r="384" spans="1:65" s="2" customFormat="1" ht="33" customHeight="1">
      <c r="A384" s="37"/>
      <c r="B384" s="38"/>
      <c r="C384" s="182" t="s">
        <v>717</v>
      </c>
      <c r="D384" s="182" t="s">
        <v>223</v>
      </c>
      <c r="E384" s="183" t="s">
        <v>3262</v>
      </c>
      <c r="F384" s="184" t="s">
        <v>3263</v>
      </c>
      <c r="G384" s="185" t="s">
        <v>226</v>
      </c>
      <c r="H384" s="186">
        <v>13.5</v>
      </c>
      <c r="I384" s="187"/>
      <c r="J384" s="188">
        <f>ROUND(I384*H384,2)</f>
        <v>0</v>
      </c>
      <c r="K384" s="184" t="s">
        <v>227</v>
      </c>
      <c r="L384" s="42"/>
      <c r="M384" s="189" t="s">
        <v>19</v>
      </c>
      <c r="N384" s="190" t="s">
        <v>43</v>
      </c>
      <c r="O384" s="67"/>
      <c r="P384" s="191">
        <f>O384*H384</f>
        <v>0</v>
      </c>
      <c r="Q384" s="191">
        <v>9.0620000000000006E-2</v>
      </c>
      <c r="R384" s="191">
        <f>Q384*H384</f>
        <v>1.2233700000000001</v>
      </c>
      <c r="S384" s="191">
        <v>0</v>
      </c>
      <c r="T384" s="192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93" t="s">
        <v>228</v>
      </c>
      <c r="AT384" s="193" t="s">
        <v>223</v>
      </c>
      <c r="AU384" s="193" t="s">
        <v>82</v>
      </c>
      <c r="AY384" s="20" t="s">
        <v>221</v>
      </c>
      <c r="BE384" s="194">
        <f>IF(N384="základní",J384,0)</f>
        <v>0</v>
      </c>
      <c r="BF384" s="194">
        <f>IF(N384="snížená",J384,0)</f>
        <v>0</v>
      </c>
      <c r="BG384" s="194">
        <f>IF(N384="zákl. přenesená",J384,0)</f>
        <v>0</v>
      </c>
      <c r="BH384" s="194">
        <f>IF(N384="sníž. přenesená",J384,0)</f>
        <v>0</v>
      </c>
      <c r="BI384" s="194">
        <f>IF(N384="nulová",J384,0)</f>
        <v>0</v>
      </c>
      <c r="BJ384" s="20" t="s">
        <v>80</v>
      </c>
      <c r="BK384" s="194">
        <f>ROUND(I384*H384,2)</f>
        <v>0</v>
      </c>
      <c r="BL384" s="20" t="s">
        <v>228</v>
      </c>
      <c r="BM384" s="193" t="s">
        <v>3264</v>
      </c>
    </row>
    <row r="385" spans="1:65" s="2" customFormat="1" ht="48.75">
      <c r="A385" s="37"/>
      <c r="B385" s="38"/>
      <c r="C385" s="39"/>
      <c r="D385" s="195" t="s">
        <v>230</v>
      </c>
      <c r="E385" s="39"/>
      <c r="F385" s="196" t="s">
        <v>3265</v>
      </c>
      <c r="G385" s="39"/>
      <c r="H385" s="39"/>
      <c r="I385" s="197"/>
      <c r="J385" s="39"/>
      <c r="K385" s="39"/>
      <c r="L385" s="42"/>
      <c r="M385" s="198"/>
      <c r="N385" s="199"/>
      <c r="O385" s="67"/>
      <c r="P385" s="67"/>
      <c r="Q385" s="67"/>
      <c r="R385" s="67"/>
      <c r="S385" s="67"/>
      <c r="T385" s="68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20" t="s">
        <v>230</v>
      </c>
      <c r="AU385" s="20" t="s">
        <v>82</v>
      </c>
    </row>
    <row r="386" spans="1:65" s="2" customFormat="1">
      <c r="A386" s="37"/>
      <c r="B386" s="38"/>
      <c r="C386" s="39"/>
      <c r="D386" s="200" t="s">
        <v>232</v>
      </c>
      <c r="E386" s="39"/>
      <c r="F386" s="201" t="s">
        <v>3266</v>
      </c>
      <c r="G386" s="39"/>
      <c r="H386" s="39"/>
      <c r="I386" s="197"/>
      <c r="J386" s="39"/>
      <c r="K386" s="39"/>
      <c r="L386" s="42"/>
      <c r="M386" s="198"/>
      <c r="N386" s="199"/>
      <c r="O386" s="67"/>
      <c r="P386" s="67"/>
      <c r="Q386" s="67"/>
      <c r="R386" s="67"/>
      <c r="S386" s="67"/>
      <c r="T386" s="68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T386" s="20" t="s">
        <v>232</v>
      </c>
      <c r="AU386" s="20" t="s">
        <v>82</v>
      </c>
    </row>
    <row r="387" spans="1:65" s="13" customFormat="1">
      <c r="B387" s="202"/>
      <c r="C387" s="203"/>
      <c r="D387" s="195" t="s">
        <v>234</v>
      </c>
      <c r="E387" s="204" t="s">
        <v>19</v>
      </c>
      <c r="F387" s="205" t="s">
        <v>2942</v>
      </c>
      <c r="G387" s="203"/>
      <c r="H387" s="206">
        <v>13.5</v>
      </c>
      <c r="I387" s="207"/>
      <c r="J387" s="203"/>
      <c r="K387" s="203"/>
      <c r="L387" s="208"/>
      <c r="M387" s="209"/>
      <c r="N387" s="210"/>
      <c r="O387" s="210"/>
      <c r="P387" s="210"/>
      <c r="Q387" s="210"/>
      <c r="R387" s="210"/>
      <c r="S387" s="210"/>
      <c r="T387" s="211"/>
      <c r="AT387" s="212" t="s">
        <v>234</v>
      </c>
      <c r="AU387" s="212" t="s">
        <v>82</v>
      </c>
      <c r="AV387" s="13" t="s">
        <v>82</v>
      </c>
      <c r="AW387" s="13" t="s">
        <v>33</v>
      </c>
      <c r="AX387" s="13" t="s">
        <v>80</v>
      </c>
      <c r="AY387" s="212" t="s">
        <v>221</v>
      </c>
    </row>
    <row r="388" spans="1:65" s="2" customFormat="1" ht="24.2" customHeight="1">
      <c r="A388" s="37"/>
      <c r="B388" s="38"/>
      <c r="C388" s="234" t="s">
        <v>725</v>
      </c>
      <c r="D388" s="234" t="s">
        <v>295</v>
      </c>
      <c r="E388" s="235" t="s">
        <v>3267</v>
      </c>
      <c r="F388" s="236" t="s">
        <v>3268</v>
      </c>
      <c r="G388" s="237" t="s">
        <v>226</v>
      </c>
      <c r="H388" s="238">
        <v>13.904999999999999</v>
      </c>
      <c r="I388" s="239"/>
      <c r="J388" s="240">
        <f>ROUND(I388*H388,2)</f>
        <v>0</v>
      </c>
      <c r="K388" s="236" t="s">
        <v>227</v>
      </c>
      <c r="L388" s="241"/>
      <c r="M388" s="242" t="s">
        <v>19</v>
      </c>
      <c r="N388" s="243" t="s">
        <v>43</v>
      </c>
      <c r="O388" s="67"/>
      <c r="P388" s="191">
        <f>O388*H388</f>
        <v>0</v>
      </c>
      <c r="Q388" s="191">
        <v>0.17599999999999999</v>
      </c>
      <c r="R388" s="191">
        <f>Q388*H388</f>
        <v>2.4472799999999997</v>
      </c>
      <c r="S388" s="191">
        <v>0</v>
      </c>
      <c r="T388" s="192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193" t="s">
        <v>279</v>
      </c>
      <c r="AT388" s="193" t="s">
        <v>295</v>
      </c>
      <c r="AU388" s="193" t="s">
        <v>82</v>
      </c>
      <c r="AY388" s="20" t="s">
        <v>221</v>
      </c>
      <c r="BE388" s="194">
        <f>IF(N388="základní",J388,0)</f>
        <v>0</v>
      </c>
      <c r="BF388" s="194">
        <f>IF(N388="snížená",J388,0)</f>
        <v>0</v>
      </c>
      <c r="BG388" s="194">
        <f>IF(N388="zákl. přenesená",J388,0)</f>
        <v>0</v>
      </c>
      <c r="BH388" s="194">
        <f>IF(N388="sníž. přenesená",J388,0)</f>
        <v>0</v>
      </c>
      <c r="BI388" s="194">
        <f>IF(N388="nulová",J388,0)</f>
        <v>0</v>
      </c>
      <c r="BJ388" s="20" t="s">
        <v>80</v>
      </c>
      <c r="BK388" s="194">
        <f>ROUND(I388*H388,2)</f>
        <v>0</v>
      </c>
      <c r="BL388" s="20" t="s">
        <v>228</v>
      </c>
      <c r="BM388" s="193" t="s">
        <v>3269</v>
      </c>
    </row>
    <row r="389" spans="1:65" s="2" customFormat="1">
      <c r="A389" s="37"/>
      <c r="B389" s="38"/>
      <c r="C389" s="39"/>
      <c r="D389" s="195" t="s">
        <v>230</v>
      </c>
      <c r="E389" s="39"/>
      <c r="F389" s="196" t="s">
        <v>3268</v>
      </c>
      <c r="G389" s="39"/>
      <c r="H389" s="39"/>
      <c r="I389" s="197"/>
      <c r="J389" s="39"/>
      <c r="K389" s="39"/>
      <c r="L389" s="42"/>
      <c r="M389" s="198"/>
      <c r="N389" s="199"/>
      <c r="O389" s="67"/>
      <c r="P389" s="67"/>
      <c r="Q389" s="67"/>
      <c r="R389" s="67"/>
      <c r="S389" s="67"/>
      <c r="T389" s="68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20" t="s">
        <v>230</v>
      </c>
      <c r="AU389" s="20" t="s">
        <v>82</v>
      </c>
    </row>
    <row r="390" spans="1:65" s="13" customFormat="1">
      <c r="B390" s="202"/>
      <c r="C390" s="203"/>
      <c r="D390" s="195" t="s">
        <v>234</v>
      </c>
      <c r="E390" s="204" t="s">
        <v>19</v>
      </c>
      <c r="F390" s="205" t="s">
        <v>2942</v>
      </c>
      <c r="G390" s="203"/>
      <c r="H390" s="206">
        <v>13.5</v>
      </c>
      <c r="I390" s="207"/>
      <c r="J390" s="203"/>
      <c r="K390" s="203"/>
      <c r="L390" s="208"/>
      <c r="M390" s="209"/>
      <c r="N390" s="210"/>
      <c r="O390" s="210"/>
      <c r="P390" s="210"/>
      <c r="Q390" s="210"/>
      <c r="R390" s="210"/>
      <c r="S390" s="210"/>
      <c r="T390" s="211"/>
      <c r="AT390" s="212" t="s">
        <v>234</v>
      </c>
      <c r="AU390" s="212" t="s">
        <v>82</v>
      </c>
      <c r="AV390" s="13" t="s">
        <v>82</v>
      </c>
      <c r="AW390" s="13" t="s">
        <v>33</v>
      </c>
      <c r="AX390" s="13" t="s">
        <v>80</v>
      </c>
      <c r="AY390" s="212" t="s">
        <v>221</v>
      </c>
    </row>
    <row r="391" spans="1:65" s="13" customFormat="1">
      <c r="B391" s="202"/>
      <c r="C391" s="203"/>
      <c r="D391" s="195" t="s">
        <v>234</v>
      </c>
      <c r="E391" s="203"/>
      <c r="F391" s="205" t="s">
        <v>3270</v>
      </c>
      <c r="G391" s="203"/>
      <c r="H391" s="206">
        <v>13.904999999999999</v>
      </c>
      <c r="I391" s="207"/>
      <c r="J391" s="203"/>
      <c r="K391" s="203"/>
      <c r="L391" s="208"/>
      <c r="M391" s="209"/>
      <c r="N391" s="210"/>
      <c r="O391" s="210"/>
      <c r="P391" s="210"/>
      <c r="Q391" s="210"/>
      <c r="R391" s="210"/>
      <c r="S391" s="210"/>
      <c r="T391" s="211"/>
      <c r="AT391" s="212" t="s">
        <v>234</v>
      </c>
      <c r="AU391" s="212" t="s">
        <v>82</v>
      </c>
      <c r="AV391" s="13" t="s">
        <v>82</v>
      </c>
      <c r="AW391" s="13" t="s">
        <v>4</v>
      </c>
      <c r="AX391" s="13" t="s">
        <v>80</v>
      </c>
      <c r="AY391" s="212" t="s">
        <v>221</v>
      </c>
    </row>
    <row r="392" spans="1:65" s="2" customFormat="1" ht="24.2" customHeight="1">
      <c r="A392" s="37"/>
      <c r="B392" s="38"/>
      <c r="C392" s="182" t="s">
        <v>731</v>
      </c>
      <c r="D392" s="182" t="s">
        <v>223</v>
      </c>
      <c r="E392" s="183" t="s">
        <v>3271</v>
      </c>
      <c r="F392" s="184" t="s">
        <v>3272</v>
      </c>
      <c r="G392" s="185" t="s">
        <v>226</v>
      </c>
      <c r="H392" s="186">
        <v>105</v>
      </c>
      <c r="I392" s="187"/>
      <c r="J392" s="188">
        <f>ROUND(I392*H392,2)</f>
        <v>0</v>
      </c>
      <c r="K392" s="184" t="s">
        <v>227</v>
      </c>
      <c r="L392" s="42"/>
      <c r="M392" s="189" t="s">
        <v>19</v>
      </c>
      <c r="N392" s="190" t="s">
        <v>43</v>
      </c>
      <c r="O392" s="67"/>
      <c r="P392" s="191">
        <f>O392*H392</f>
        <v>0</v>
      </c>
      <c r="Q392" s="191">
        <v>9.8000000000000004E-2</v>
      </c>
      <c r="R392" s="191">
        <f>Q392*H392</f>
        <v>10.290000000000001</v>
      </c>
      <c r="S392" s="191">
        <v>0</v>
      </c>
      <c r="T392" s="192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93" t="s">
        <v>228</v>
      </c>
      <c r="AT392" s="193" t="s">
        <v>223</v>
      </c>
      <c r="AU392" s="193" t="s">
        <v>82</v>
      </c>
      <c r="AY392" s="20" t="s">
        <v>221</v>
      </c>
      <c r="BE392" s="194">
        <f>IF(N392="základní",J392,0)</f>
        <v>0</v>
      </c>
      <c r="BF392" s="194">
        <f>IF(N392="snížená",J392,0)</f>
        <v>0</v>
      </c>
      <c r="BG392" s="194">
        <f>IF(N392="zákl. přenesená",J392,0)</f>
        <v>0</v>
      </c>
      <c r="BH392" s="194">
        <f>IF(N392="sníž. přenesená",J392,0)</f>
        <v>0</v>
      </c>
      <c r="BI392" s="194">
        <f>IF(N392="nulová",J392,0)</f>
        <v>0</v>
      </c>
      <c r="BJ392" s="20" t="s">
        <v>80</v>
      </c>
      <c r="BK392" s="194">
        <f>ROUND(I392*H392,2)</f>
        <v>0</v>
      </c>
      <c r="BL392" s="20" t="s">
        <v>228</v>
      </c>
      <c r="BM392" s="193" t="s">
        <v>3273</v>
      </c>
    </row>
    <row r="393" spans="1:65" s="2" customFormat="1" ht="39">
      <c r="A393" s="37"/>
      <c r="B393" s="38"/>
      <c r="C393" s="39"/>
      <c r="D393" s="195" t="s">
        <v>230</v>
      </c>
      <c r="E393" s="39"/>
      <c r="F393" s="196" t="s">
        <v>3274</v>
      </c>
      <c r="G393" s="39"/>
      <c r="H393" s="39"/>
      <c r="I393" s="197"/>
      <c r="J393" s="39"/>
      <c r="K393" s="39"/>
      <c r="L393" s="42"/>
      <c r="M393" s="198"/>
      <c r="N393" s="199"/>
      <c r="O393" s="67"/>
      <c r="P393" s="67"/>
      <c r="Q393" s="67"/>
      <c r="R393" s="67"/>
      <c r="S393" s="67"/>
      <c r="T393" s="68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20" t="s">
        <v>230</v>
      </c>
      <c r="AU393" s="20" t="s">
        <v>82</v>
      </c>
    </row>
    <row r="394" spans="1:65" s="2" customFormat="1">
      <c r="A394" s="37"/>
      <c r="B394" s="38"/>
      <c r="C394" s="39"/>
      <c r="D394" s="200" t="s">
        <v>232</v>
      </c>
      <c r="E394" s="39"/>
      <c r="F394" s="201" t="s">
        <v>3275</v>
      </c>
      <c r="G394" s="39"/>
      <c r="H394" s="39"/>
      <c r="I394" s="197"/>
      <c r="J394" s="39"/>
      <c r="K394" s="39"/>
      <c r="L394" s="42"/>
      <c r="M394" s="198"/>
      <c r="N394" s="199"/>
      <c r="O394" s="67"/>
      <c r="P394" s="67"/>
      <c r="Q394" s="67"/>
      <c r="R394" s="67"/>
      <c r="S394" s="67"/>
      <c r="T394" s="68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T394" s="20" t="s">
        <v>232</v>
      </c>
      <c r="AU394" s="20" t="s">
        <v>82</v>
      </c>
    </row>
    <row r="395" spans="1:65" s="13" customFormat="1">
      <c r="B395" s="202"/>
      <c r="C395" s="203"/>
      <c r="D395" s="195" t="s">
        <v>234</v>
      </c>
      <c r="E395" s="204" t="s">
        <v>19</v>
      </c>
      <c r="F395" s="205" t="s">
        <v>2940</v>
      </c>
      <c r="G395" s="203"/>
      <c r="H395" s="206">
        <v>105</v>
      </c>
      <c r="I395" s="207"/>
      <c r="J395" s="203"/>
      <c r="K395" s="203"/>
      <c r="L395" s="208"/>
      <c r="M395" s="209"/>
      <c r="N395" s="210"/>
      <c r="O395" s="210"/>
      <c r="P395" s="210"/>
      <c r="Q395" s="210"/>
      <c r="R395" s="210"/>
      <c r="S395" s="210"/>
      <c r="T395" s="211"/>
      <c r="AT395" s="212" t="s">
        <v>234</v>
      </c>
      <c r="AU395" s="212" t="s">
        <v>82</v>
      </c>
      <c r="AV395" s="13" t="s">
        <v>82</v>
      </c>
      <c r="AW395" s="13" t="s">
        <v>33</v>
      </c>
      <c r="AX395" s="13" t="s">
        <v>72</v>
      </c>
      <c r="AY395" s="212" t="s">
        <v>221</v>
      </c>
    </row>
    <row r="396" spans="1:65" s="15" customFormat="1">
      <c r="B396" s="223"/>
      <c r="C396" s="224"/>
      <c r="D396" s="195" t="s">
        <v>234</v>
      </c>
      <c r="E396" s="225" t="s">
        <v>19</v>
      </c>
      <c r="F396" s="226" t="s">
        <v>243</v>
      </c>
      <c r="G396" s="224"/>
      <c r="H396" s="227">
        <v>105</v>
      </c>
      <c r="I396" s="228"/>
      <c r="J396" s="224"/>
      <c r="K396" s="224"/>
      <c r="L396" s="229"/>
      <c r="M396" s="230"/>
      <c r="N396" s="231"/>
      <c r="O396" s="231"/>
      <c r="P396" s="231"/>
      <c r="Q396" s="231"/>
      <c r="R396" s="231"/>
      <c r="S396" s="231"/>
      <c r="T396" s="232"/>
      <c r="AT396" s="233" t="s">
        <v>234</v>
      </c>
      <c r="AU396" s="233" t="s">
        <v>82</v>
      </c>
      <c r="AV396" s="15" t="s">
        <v>228</v>
      </c>
      <c r="AW396" s="15" t="s">
        <v>33</v>
      </c>
      <c r="AX396" s="15" t="s">
        <v>80</v>
      </c>
      <c r="AY396" s="233" t="s">
        <v>221</v>
      </c>
    </row>
    <row r="397" spans="1:65" s="2" customFormat="1" ht="24.2" customHeight="1">
      <c r="A397" s="37"/>
      <c r="B397" s="38"/>
      <c r="C397" s="234" t="s">
        <v>735</v>
      </c>
      <c r="D397" s="234" t="s">
        <v>295</v>
      </c>
      <c r="E397" s="235" t="s">
        <v>3276</v>
      </c>
      <c r="F397" s="236" t="s">
        <v>3277</v>
      </c>
      <c r="G397" s="237" t="s">
        <v>226</v>
      </c>
      <c r="H397" s="238">
        <v>120.51</v>
      </c>
      <c r="I397" s="239"/>
      <c r="J397" s="240">
        <f>ROUND(I397*H397,2)</f>
        <v>0</v>
      </c>
      <c r="K397" s="236" t="s">
        <v>227</v>
      </c>
      <c r="L397" s="241"/>
      <c r="M397" s="242" t="s">
        <v>19</v>
      </c>
      <c r="N397" s="243" t="s">
        <v>43</v>
      </c>
      <c r="O397" s="67"/>
      <c r="P397" s="191">
        <f>O397*H397</f>
        <v>0</v>
      </c>
      <c r="Q397" s="191">
        <v>0.14499999999999999</v>
      </c>
      <c r="R397" s="191">
        <f>Q397*H397</f>
        <v>17.473949999999999</v>
      </c>
      <c r="S397" s="191">
        <v>0</v>
      </c>
      <c r="T397" s="192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193" t="s">
        <v>279</v>
      </c>
      <c r="AT397" s="193" t="s">
        <v>295</v>
      </c>
      <c r="AU397" s="193" t="s">
        <v>82</v>
      </c>
      <c r="AY397" s="20" t="s">
        <v>221</v>
      </c>
      <c r="BE397" s="194">
        <f>IF(N397="základní",J397,0)</f>
        <v>0</v>
      </c>
      <c r="BF397" s="194">
        <f>IF(N397="snížená",J397,0)</f>
        <v>0</v>
      </c>
      <c r="BG397" s="194">
        <f>IF(N397="zákl. přenesená",J397,0)</f>
        <v>0</v>
      </c>
      <c r="BH397" s="194">
        <f>IF(N397="sníž. přenesená",J397,0)</f>
        <v>0</v>
      </c>
      <c r="BI397" s="194">
        <f>IF(N397="nulová",J397,0)</f>
        <v>0</v>
      </c>
      <c r="BJ397" s="20" t="s">
        <v>80</v>
      </c>
      <c r="BK397" s="194">
        <f>ROUND(I397*H397,2)</f>
        <v>0</v>
      </c>
      <c r="BL397" s="20" t="s">
        <v>228</v>
      </c>
      <c r="BM397" s="193" t="s">
        <v>3278</v>
      </c>
    </row>
    <row r="398" spans="1:65" s="2" customFormat="1">
      <c r="A398" s="37"/>
      <c r="B398" s="38"/>
      <c r="C398" s="39"/>
      <c r="D398" s="195" t="s">
        <v>230</v>
      </c>
      <c r="E398" s="39"/>
      <c r="F398" s="196" t="s">
        <v>3277</v>
      </c>
      <c r="G398" s="39"/>
      <c r="H398" s="39"/>
      <c r="I398" s="197"/>
      <c r="J398" s="39"/>
      <c r="K398" s="39"/>
      <c r="L398" s="42"/>
      <c r="M398" s="198"/>
      <c r="N398" s="199"/>
      <c r="O398" s="67"/>
      <c r="P398" s="67"/>
      <c r="Q398" s="67"/>
      <c r="R398" s="67"/>
      <c r="S398" s="67"/>
      <c r="T398" s="68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T398" s="20" t="s">
        <v>230</v>
      </c>
      <c r="AU398" s="20" t="s">
        <v>82</v>
      </c>
    </row>
    <row r="399" spans="1:65" s="13" customFormat="1">
      <c r="B399" s="202"/>
      <c r="C399" s="203"/>
      <c r="D399" s="195" t="s">
        <v>234</v>
      </c>
      <c r="E399" s="203"/>
      <c r="F399" s="205" t="s">
        <v>3279</v>
      </c>
      <c r="G399" s="203"/>
      <c r="H399" s="206">
        <v>120.51</v>
      </c>
      <c r="I399" s="207"/>
      <c r="J399" s="203"/>
      <c r="K399" s="203"/>
      <c r="L399" s="208"/>
      <c r="M399" s="209"/>
      <c r="N399" s="210"/>
      <c r="O399" s="210"/>
      <c r="P399" s="210"/>
      <c r="Q399" s="210"/>
      <c r="R399" s="210"/>
      <c r="S399" s="210"/>
      <c r="T399" s="211"/>
      <c r="AT399" s="212" t="s">
        <v>234</v>
      </c>
      <c r="AU399" s="212" t="s">
        <v>82</v>
      </c>
      <c r="AV399" s="13" t="s">
        <v>82</v>
      </c>
      <c r="AW399" s="13" t="s">
        <v>4</v>
      </c>
      <c r="AX399" s="13" t="s">
        <v>80</v>
      </c>
      <c r="AY399" s="212" t="s">
        <v>221</v>
      </c>
    </row>
    <row r="400" spans="1:65" s="12" customFormat="1" ht="22.9" customHeight="1">
      <c r="B400" s="166"/>
      <c r="C400" s="167"/>
      <c r="D400" s="168" t="s">
        <v>71</v>
      </c>
      <c r="E400" s="180" t="s">
        <v>264</v>
      </c>
      <c r="F400" s="180" t="s">
        <v>403</v>
      </c>
      <c r="G400" s="167"/>
      <c r="H400" s="167"/>
      <c r="I400" s="170"/>
      <c r="J400" s="181">
        <f>BK400</f>
        <v>0</v>
      </c>
      <c r="K400" s="167"/>
      <c r="L400" s="172"/>
      <c r="M400" s="173"/>
      <c r="N400" s="174"/>
      <c r="O400" s="174"/>
      <c r="P400" s="175">
        <f>P401</f>
        <v>0</v>
      </c>
      <c r="Q400" s="174"/>
      <c r="R400" s="175">
        <f>R401</f>
        <v>2.2599199999999997</v>
      </c>
      <c r="S400" s="174"/>
      <c r="T400" s="176">
        <f>T401</f>
        <v>0</v>
      </c>
      <c r="AR400" s="177" t="s">
        <v>80</v>
      </c>
      <c r="AT400" s="178" t="s">
        <v>71</v>
      </c>
      <c r="AU400" s="178" t="s">
        <v>80</v>
      </c>
      <c r="AY400" s="177" t="s">
        <v>221</v>
      </c>
      <c r="BK400" s="179">
        <f>BK401</f>
        <v>0</v>
      </c>
    </row>
    <row r="401" spans="1:65" s="12" customFormat="1" ht="20.85" customHeight="1">
      <c r="B401" s="166"/>
      <c r="C401" s="167"/>
      <c r="D401" s="168" t="s">
        <v>71</v>
      </c>
      <c r="E401" s="180" t="s">
        <v>592</v>
      </c>
      <c r="F401" s="180" t="s">
        <v>593</v>
      </c>
      <c r="G401" s="167"/>
      <c r="H401" s="167"/>
      <c r="I401" s="170"/>
      <c r="J401" s="181">
        <f>BK401</f>
        <v>0</v>
      </c>
      <c r="K401" s="167"/>
      <c r="L401" s="172"/>
      <c r="M401" s="173"/>
      <c r="N401" s="174"/>
      <c r="O401" s="174"/>
      <c r="P401" s="175">
        <f>SUM(P402:P404)</f>
        <v>0</v>
      </c>
      <c r="Q401" s="174"/>
      <c r="R401" s="175">
        <f>SUM(R402:R404)</f>
        <v>2.2599199999999997</v>
      </c>
      <c r="S401" s="174"/>
      <c r="T401" s="176">
        <f>SUM(T402:T404)</f>
        <v>0</v>
      </c>
      <c r="AR401" s="177" t="s">
        <v>80</v>
      </c>
      <c r="AT401" s="178" t="s">
        <v>71</v>
      </c>
      <c r="AU401" s="178" t="s">
        <v>82</v>
      </c>
      <c r="AY401" s="177" t="s">
        <v>221</v>
      </c>
      <c r="BK401" s="179">
        <f>SUM(BK402:BK404)</f>
        <v>0</v>
      </c>
    </row>
    <row r="402" spans="1:65" s="2" customFormat="1" ht="21.75" customHeight="1">
      <c r="A402" s="37"/>
      <c r="B402" s="38"/>
      <c r="C402" s="182" t="s">
        <v>747</v>
      </c>
      <c r="D402" s="182" t="s">
        <v>223</v>
      </c>
      <c r="E402" s="183" t="s">
        <v>3280</v>
      </c>
      <c r="F402" s="184" t="s">
        <v>3281</v>
      </c>
      <c r="G402" s="185" t="s">
        <v>226</v>
      </c>
      <c r="H402" s="186">
        <v>8.1999999999999993</v>
      </c>
      <c r="I402" s="187"/>
      <c r="J402" s="188">
        <f>ROUND(I402*H402,2)</f>
        <v>0</v>
      </c>
      <c r="K402" s="184" t="s">
        <v>227</v>
      </c>
      <c r="L402" s="42"/>
      <c r="M402" s="189" t="s">
        <v>19</v>
      </c>
      <c r="N402" s="190" t="s">
        <v>43</v>
      </c>
      <c r="O402" s="67"/>
      <c r="P402" s="191">
        <f>O402*H402</f>
        <v>0</v>
      </c>
      <c r="Q402" s="191">
        <v>0.27560000000000001</v>
      </c>
      <c r="R402" s="191">
        <f>Q402*H402</f>
        <v>2.2599199999999997</v>
      </c>
      <c r="S402" s="191">
        <v>0</v>
      </c>
      <c r="T402" s="192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93" t="s">
        <v>228</v>
      </c>
      <c r="AT402" s="193" t="s">
        <v>223</v>
      </c>
      <c r="AU402" s="193" t="s">
        <v>95</v>
      </c>
      <c r="AY402" s="20" t="s">
        <v>221</v>
      </c>
      <c r="BE402" s="194">
        <f>IF(N402="základní",J402,0)</f>
        <v>0</v>
      </c>
      <c r="BF402" s="194">
        <f>IF(N402="snížená",J402,0)</f>
        <v>0</v>
      </c>
      <c r="BG402" s="194">
        <f>IF(N402="zákl. přenesená",J402,0)</f>
        <v>0</v>
      </c>
      <c r="BH402" s="194">
        <f>IF(N402="sníž. přenesená",J402,0)</f>
        <v>0</v>
      </c>
      <c r="BI402" s="194">
        <f>IF(N402="nulová",J402,0)</f>
        <v>0</v>
      </c>
      <c r="BJ402" s="20" t="s">
        <v>80</v>
      </c>
      <c r="BK402" s="194">
        <f>ROUND(I402*H402,2)</f>
        <v>0</v>
      </c>
      <c r="BL402" s="20" t="s">
        <v>228</v>
      </c>
      <c r="BM402" s="193" t="s">
        <v>3282</v>
      </c>
    </row>
    <row r="403" spans="1:65" s="2" customFormat="1" ht="19.5">
      <c r="A403" s="37"/>
      <c r="B403" s="38"/>
      <c r="C403" s="39"/>
      <c r="D403" s="195" t="s">
        <v>230</v>
      </c>
      <c r="E403" s="39"/>
      <c r="F403" s="196" t="s">
        <v>3283</v>
      </c>
      <c r="G403" s="39"/>
      <c r="H403" s="39"/>
      <c r="I403" s="197"/>
      <c r="J403" s="39"/>
      <c r="K403" s="39"/>
      <c r="L403" s="42"/>
      <c r="M403" s="198"/>
      <c r="N403" s="199"/>
      <c r="O403" s="67"/>
      <c r="P403" s="67"/>
      <c r="Q403" s="67"/>
      <c r="R403" s="67"/>
      <c r="S403" s="67"/>
      <c r="T403" s="68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T403" s="20" t="s">
        <v>230</v>
      </c>
      <c r="AU403" s="20" t="s">
        <v>95</v>
      </c>
    </row>
    <row r="404" spans="1:65" s="2" customFormat="1">
      <c r="A404" s="37"/>
      <c r="B404" s="38"/>
      <c r="C404" s="39"/>
      <c r="D404" s="200" t="s">
        <v>232</v>
      </c>
      <c r="E404" s="39"/>
      <c r="F404" s="201" t="s">
        <v>3284</v>
      </c>
      <c r="G404" s="39"/>
      <c r="H404" s="39"/>
      <c r="I404" s="197"/>
      <c r="J404" s="39"/>
      <c r="K404" s="39"/>
      <c r="L404" s="42"/>
      <c r="M404" s="198"/>
      <c r="N404" s="199"/>
      <c r="O404" s="67"/>
      <c r="P404" s="67"/>
      <c r="Q404" s="67"/>
      <c r="R404" s="67"/>
      <c r="S404" s="67"/>
      <c r="T404" s="68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T404" s="20" t="s">
        <v>232</v>
      </c>
      <c r="AU404" s="20" t="s">
        <v>95</v>
      </c>
    </row>
    <row r="405" spans="1:65" s="12" customFormat="1" ht="22.9" customHeight="1">
      <c r="B405" s="166"/>
      <c r="C405" s="167"/>
      <c r="D405" s="168" t="s">
        <v>71</v>
      </c>
      <c r="E405" s="180" t="s">
        <v>286</v>
      </c>
      <c r="F405" s="180" t="s">
        <v>652</v>
      </c>
      <c r="G405" s="167"/>
      <c r="H405" s="167"/>
      <c r="I405" s="170"/>
      <c r="J405" s="181">
        <f>BK405</f>
        <v>0</v>
      </c>
      <c r="K405" s="167"/>
      <c r="L405" s="172"/>
      <c r="M405" s="173"/>
      <c r="N405" s="174"/>
      <c r="O405" s="174"/>
      <c r="P405" s="175">
        <f>P406</f>
        <v>0</v>
      </c>
      <c r="Q405" s="174"/>
      <c r="R405" s="175">
        <f>R406</f>
        <v>53.689910462939999</v>
      </c>
      <c r="S405" s="174"/>
      <c r="T405" s="176">
        <f>T406</f>
        <v>0</v>
      </c>
      <c r="AR405" s="177" t="s">
        <v>80</v>
      </c>
      <c r="AT405" s="178" t="s">
        <v>71</v>
      </c>
      <c r="AU405" s="178" t="s">
        <v>80</v>
      </c>
      <c r="AY405" s="177" t="s">
        <v>221</v>
      </c>
      <c r="BK405" s="179">
        <f>BK406</f>
        <v>0</v>
      </c>
    </row>
    <row r="406" spans="1:65" s="12" customFormat="1" ht="20.85" customHeight="1">
      <c r="B406" s="166"/>
      <c r="C406" s="167"/>
      <c r="D406" s="168" t="s">
        <v>71</v>
      </c>
      <c r="E406" s="180" t="s">
        <v>862</v>
      </c>
      <c r="F406" s="180" t="s">
        <v>3285</v>
      </c>
      <c r="G406" s="167"/>
      <c r="H406" s="167"/>
      <c r="I406" s="170"/>
      <c r="J406" s="181">
        <f>BK406</f>
        <v>0</v>
      </c>
      <c r="K406" s="167"/>
      <c r="L406" s="172"/>
      <c r="M406" s="173"/>
      <c r="N406" s="174"/>
      <c r="O406" s="174"/>
      <c r="P406" s="175">
        <f>SUM(P407:P462)</f>
        <v>0</v>
      </c>
      <c r="Q406" s="174"/>
      <c r="R406" s="175">
        <f>SUM(R407:R462)</f>
        <v>53.689910462939999</v>
      </c>
      <c r="S406" s="174"/>
      <c r="T406" s="176">
        <f>SUM(T407:T462)</f>
        <v>0</v>
      </c>
      <c r="AR406" s="177" t="s">
        <v>80</v>
      </c>
      <c r="AT406" s="178" t="s">
        <v>71</v>
      </c>
      <c r="AU406" s="178" t="s">
        <v>82</v>
      </c>
      <c r="AY406" s="177" t="s">
        <v>221</v>
      </c>
      <c r="BK406" s="179">
        <f>SUM(BK407:BK462)</f>
        <v>0</v>
      </c>
    </row>
    <row r="407" spans="1:65" s="2" customFormat="1" ht="24.2" customHeight="1">
      <c r="A407" s="37"/>
      <c r="B407" s="38"/>
      <c r="C407" s="182" t="s">
        <v>751</v>
      </c>
      <c r="D407" s="182" t="s">
        <v>223</v>
      </c>
      <c r="E407" s="183" t="s">
        <v>3286</v>
      </c>
      <c r="F407" s="184" t="s">
        <v>3287</v>
      </c>
      <c r="G407" s="185" t="s">
        <v>336</v>
      </c>
      <c r="H407" s="186">
        <v>1</v>
      </c>
      <c r="I407" s="187"/>
      <c r="J407" s="188">
        <f>ROUND(I407*H407,2)</f>
        <v>0</v>
      </c>
      <c r="K407" s="184" t="s">
        <v>227</v>
      </c>
      <c r="L407" s="42"/>
      <c r="M407" s="189" t="s">
        <v>19</v>
      </c>
      <c r="N407" s="190" t="s">
        <v>43</v>
      </c>
      <c r="O407" s="67"/>
      <c r="P407" s="191">
        <f>O407*H407</f>
        <v>0</v>
      </c>
      <c r="Q407" s="191">
        <v>6.9999999999999999E-4</v>
      </c>
      <c r="R407" s="191">
        <f>Q407*H407</f>
        <v>6.9999999999999999E-4</v>
      </c>
      <c r="S407" s="191">
        <v>0</v>
      </c>
      <c r="T407" s="192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93" t="s">
        <v>228</v>
      </c>
      <c r="AT407" s="193" t="s">
        <v>223</v>
      </c>
      <c r="AU407" s="193" t="s">
        <v>95</v>
      </c>
      <c r="AY407" s="20" t="s">
        <v>221</v>
      </c>
      <c r="BE407" s="194">
        <f>IF(N407="základní",J407,0)</f>
        <v>0</v>
      </c>
      <c r="BF407" s="194">
        <f>IF(N407="snížená",J407,0)</f>
        <v>0</v>
      </c>
      <c r="BG407" s="194">
        <f>IF(N407="zákl. přenesená",J407,0)</f>
        <v>0</v>
      </c>
      <c r="BH407" s="194">
        <f>IF(N407="sníž. přenesená",J407,0)</f>
        <v>0</v>
      </c>
      <c r="BI407" s="194">
        <f>IF(N407="nulová",J407,0)</f>
        <v>0</v>
      </c>
      <c r="BJ407" s="20" t="s">
        <v>80</v>
      </c>
      <c r="BK407" s="194">
        <f>ROUND(I407*H407,2)</f>
        <v>0</v>
      </c>
      <c r="BL407" s="20" t="s">
        <v>228</v>
      </c>
      <c r="BM407" s="193" t="s">
        <v>3288</v>
      </c>
    </row>
    <row r="408" spans="1:65" s="2" customFormat="1" ht="19.5">
      <c r="A408" s="37"/>
      <c r="B408" s="38"/>
      <c r="C408" s="39"/>
      <c r="D408" s="195" t="s">
        <v>230</v>
      </c>
      <c r="E408" s="39"/>
      <c r="F408" s="196" t="s">
        <v>3289</v>
      </c>
      <c r="G408" s="39"/>
      <c r="H408" s="39"/>
      <c r="I408" s="197"/>
      <c r="J408" s="39"/>
      <c r="K408" s="39"/>
      <c r="L408" s="42"/>
      <c r="M408" s="198"/>
      <c r="N408" s="199"/>
      <c r="O408" s="67"/>
      <c r="P408" s="67"/>
      <c r="Q408" s="67"/>
      <c r="R408" s="67"/>
      <c r="S408" s="67"/>
      <c r="T408" s="68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20" t="s">
        <v>230</v>
      </c>
      <c r="AU408" s="20" t="s">
        <v>95</v>
      </c>
    </row>
    <row r="409" spans="1:65" s="2" customFormat="1">
      <c r="A409" s="37"/>
      <c r="B409" s="38"/>
      <c r="C409" s="39"/>
      <c r="D409" s="200" t="s">
        <v>232</v>
      </c>
      <c r="E409" s="39"/>
      <c r="F409" s="201" t="s">
        <v>3290</v>
      </c>
      <c r="G409" s="39"/>
      <c r="H409" s="39"/>
      <c r="I409" s="197"/>
      <c r="J409" s="39"/>
      <c r="K409" s="39"/>
      <c r="L409" s="42"/>
      <c r="M409" s="198"/>
      <c r="N409" s="199"/>
      <c r="O409" s="67"/>
      <c r="P409" s="67"/>
      <c r="Q409" s="67"/>
      <c r="R409" s="67"/>
      <c r="S409" s="67"/>
      <c r="T409" s="68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T409" s="20" t="s">
        <v>232</v>
      </c>
      <c r="AU409" s="20" t="s">
        <v>95</v>
      </c>
    </row>
    <row r="410" spans="1:65" s="13" customFormat="1">
      <c r="B410" s="202"/>
      <c r="C410" s="203"/>
      <c r="D410" s="195" t="s">
        <v>234</v>
      </c>
      <c r="E410" s="204" t="s">
        <v>19</v>
      </c>
      <c r="F410" s="205" t="s">
        <v>3291</v>
      </c>
      <c r="G410" s="203"/>
      <c r="H410" s="206">
        <v>1</v>
      </c>
      <c r="I410" s="207"/>
      <c r="J410" s="203"/>
      <c r="K410" s="203"/>
      <c r="L410" s="208"/>
      <c r="M410" s="209"/>
      <c r="N410" s="210"/>
      <c r="O410" s="210"/>
      <c r="P410" s="210"/>
      <c r="Q410" s="210"/>
      <c r="R410" s="210"/>
      <c r="S410" s="210"/>
      <c r="T410" s="211"/>
      <c r="AT410" s="212" t="s">
        <v>234</v>
      </c>
      <c r="AU410" s="212" t="s">
        <v>95</v>
      </c>
      <c r="AV410" s="13" t="s">
        <v>82</v>
      </c>
      <c r="AW410" s="13" t="s">
        <v>33</v>
      </c>
      <c r="AX410" s="13" t="s">
        <v>80</v>
      </c>
      <c r="AY410" s="212" t="s">
        <v>221</v>
      </c>
    </row>
    <row r="411" spans="1:65" s="2" customFormat="1" ht="24.2" customHeight="1">
      <c r="A411" s="37"/>
      <c r="B411" s="38"/>
      <c r="C411" s="234" t="s">
        <v>760</v>
      </c>
      <c r="D411" s="234" t="s">
        <v>295</v>
      </c>
      <c r="E411" s="235" t="s">
        <v>3292</v>
      </c>
      <c r="F411" s="236" t="s">
        <v>3293</v>
      </c>
      <c r="G411" s="237" t="s">
        <v>336</v>
      </c>
      <c r="H411" s="238">
        <v>1</v>
      </c>
      <c r="I411" s="239"/>
      <c r="J411" s="240">
        <f>ROUND(I411*H411,2)</f>
        <v>0</v>
      </c>
      <c r="K411" s="236" t="s">
        <v>227</v>
      </c>
      <c r="L411" s="241"/>
      <c r="M411" s="242" t="s">
        <v>19</v>
      </c>
      <c r="N411" s="243" t="s">
        <v>43</v>
      </c>
      <c r="O411" s="67"/>
      <c r="P411" s="191">
        <f>O411*H411</f>
        <v>0</v>
      </c>
      <c r="Q411" s="191">
        <v>3.5000000000000001E-3</v>
      </c>
      <c r="R411" s="191">
        <f>Q411*H411</f>
        <v>3.5000000000000001E-3</v>
      </c>
      <c r="S411" s="191">
        <v>0</v>
      </c>
      <c r="T411" s="192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193" t="s">
        <v>279</v>
      </c>
      <c r="AT411" s="193" t="s">
        <v>295</v>
      </c>
      <c r="AU411" s="193" t="s">
        <v>95</v>
      </c>
      <c r="AY411" s="20" t="s">
        <v>221</v>
      </c>
      <c r="BE411" s="194">
        <f>IF(N411="základní",J411,0)</f>
        <v>0</v>
      </c>
      <c r="BF411" s="194">
        <f>IF(N411="snížená",J411,0)</f>
        <v>0</v>
      </c>
      <c r="BG411" s="194">
        <f>IF(N411="zákl. přenesená",J411,0)</f>
        <v>0</v>
      </c>
      <c r="BH411" s="194">
        <f>IF(N411="sníž. přenesená",J411,0)</f>
        <v>0</v>
      </c>
      <c r="BI411" s="194">
        <f>IF(N411="nulová",J411,0)</f>
        <v>0</v>
      </c>
      <c r="BJ411" s="20" t="s">
        <v>80</v>
      </c>
      <c r="BK411" s="194">
        <f>ROUND(I411*H411,2)</f>
        <v>0</v>
      </c>
      <c r="BL411" s="20" t="s">
        <v>228</v>
      </c>
      <c r="BM411" s="193" t="s">
        <v>3294</v>
      </c>
    </row>
    <row r="412" spans="1:65" s="2" customFormat="1">
      <c r="A412" s="37"/>
      <c r="B412" s="38"/>
      <c r="C412" s="39"/>
      <c r="D412" s="195" t="s">
        <v>230</v>
      </c>
      <c r="E412" s="39"/>
      <c r="F412" s="196" t="s">
        <v>3293</v>
      </c>
      <c r="G412" s="39"/>
      <c r="H412" s="39"/>
      <c r="I412" s="197"/>
      <c r="J412" s="39"/>
      <c r="K412" s="39"/>
      <c r="L412" s="42"/>
      <c r="M412" s="198"/>
      <c r="N412" s="199"/>
      <c r="O412" s="67"/>
      <c r="P412" s="67"/>
      <c r="Q412" s="67"/>
      <c r="R412" s="67"/>
      <c r="S412" s="67"/>
      <c r="T412" s="68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T412" s="20" t="s">
        <v>230</v>
      </c>
      <c r="AU412" s="20" t="s">
        <v>95</v>
      </c>
    </row>
    <row r="413" spans="1:65" s="2" customFormat="1" ht="24.2" customHeight="1">
      <c r="A413" s="37"/>
      <c r="B413" s="38"/>
      <c r="C413" s="182" t="s">
        <v>770</v>
      </c>
      <c r="D413" s="182" t="s">
        <v>223</v>
      </c>
      <c r="E413" s="183" t="s">
        <v>3295</v>
      </c>
      <c r="F413" s="184" t="s">
        <v>3296</v>
      </c>
      <c r="G413" s="185" t="s">
        <v>336</v>
      </c>
      <c r="H413" s="186">
        <v>1</v>
      </c>
      <c r="I413" s="187"/>
      <c r="J413" s="188">
        <f>ROUND(I413*H413,2)</f>
        <v>0</v>
      </c>
      <c r="K413" s="184" t="s">
        <v>227</v>
      </c>
      <c r="L413" s="42"/>
      <c r="M413" s="189" t="s">
        <v>19</v>
      </c>
      <c r="N413" s="190" t="s">
        <v>43</v>
      </c>
      <c r="O413" s="67"/>
      <c r="P413" s="191">
        <f>O413*H413</f>
        <v>0</v>
      </c>
      <c r="Q413" s="191">
        <v>0.112405</v>
      </c>
      <c r="R413" s="191">
        <f>Q413*H413</f>
        <v>0.112405</v>
      </c>
      <c r="S413" s="191">
        <v>0</v>
      </c>
      <c r="T413" s="192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193" t="s">
        <v>228</v>
      </c>
      <c r="AT413" s="193" t="s">
        <v>223</v>
      </c>
      <c r="AU413" s="193" t="s">
        <v>95</v>
      </c>
      <c r="AY413" s="20" t="s">
        <v>221</v>
      </c>
      <c r="BE413" s="194">
        <f>IF(N413="základní",J413,0)</f>
        <v>0</v>
      </c>
      <c r="BF413" s="194">
        <f>IF(N413="snížená",J413,0)</f>
        <v>0</v>
      </c>
      <c r="BG413" s="194">
        <f>IF(N413="zákl. přenesená",J413,0)</f>
        <v>0</v>
      </c>
      <c r="BH413" s="194">
        <f>IF(N413="sníž. přenesená",J413,0)</f>
        <v>0</v>
      </c>
      <c r="BI413" s="194">
        <f>IF(N413="nulová",J413,0)</f>
        <v>0</v>
      </c>
      <c r="BJ413" s="20" t="s">
        <v>80</v>
      </c>
      <c r="BK413" s="194">
        <f>ROUND(I413*H413,2)</f>
        <v>0</v>
      </c>
      <c r="BL413" s="20" t="s">
        <v>228</v>
      </c>
      <c r="BM413" s="193" t="s">
        <v>3297</v>
      </c>
    </row>
    <row r="414" spans="1:65" s="2" customFormat="1" ht="19.5">
      <c r="A414" s="37"/>
      <c r="B414" s="38"/>
      <c r="C414" s="39"/>
      <c r="D414" s="195" t="s">
        <v>230</v>
      </c>
      <c r="E414" s="39"/>
      <c r="F414" s="196" t="s">
        <v>3298</v>
      </c>
      <c r="G414" s="39"/>
      <c r="H414" s="39"/>
      <c r="I414" s="197"/>
      <c r="J414" s="39"/>
      <c r="K414" s="39"/>
      <c r="L414" s="42"/>
      <c r="M414" s="198"/>
      <c r="N414" s="199"/>
      <c r="O414" s="67"/>
      <c r="P414" s="67"/>
      <c r="Q414" s="67"/>
      <c r="R414" s="67"/>
      <c r="S414" s="67"/>
      <c r="T414" s="68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T414" s="20" t="s">
        <v>230</v>
      </c>
      <c r="AU414" s="20" t="s">
        <v>95</v>
      </c>
    </row>
    <row r="415" spans="1:65" s="2" customFormat="1">
      <c r="A415" s="37"/>
      <c r="B415" s="38"/>
      <c r="C415" s="39"/>
      <c r="D415" s="200" t="s">
        <v>232</v>
      </c>
      <c r="E415" s="39"/>
      <c r="F415" s="201" t="s">
        <v>3299</v>
      </c>
      <c r="G415" s="39"/>
      <c r="H415" s="39"/>
      <c r="I415" s="197"/>
      <c r="J415" s="39"/>
      <c r="K415" s="39"/>
      <c r="L415" s="42"/>
      <c r="M415" s="198"/>
      <c r="N415" s="199"/>
      <c r="O415" s="67"/>
      <c r="P415" s="67"/>
      <c r="Q415" s="67"/>
      <c r="R415" s="67"/>
      <c r="S415" s="67"/>
      <c r="T415" s="68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T415" s="20" t="s">
        <v>232</v>
      </c>
      <c r="AU415" s="20" t="s">
        <v>95</v>
      </c>
    </row>
    <row r="416" spans="1:65" s="2" customFormat="1" ht="21.75" customHeight="1">
      <c r="A416" s="37"/>
      <c r="B416" s="38"/>
      <c r="C416" s="234" t="s">
        <v>777</v>
      </c>
      <c r="D416" s="234" t="s">
        <v>295</v>
      </c>
      <c r="E416" s="235" t="s">
        <v>3300</v>
      </c>
      <c r="F416" s="236" t="s">
        <v>3301</v>
      </c>
      <c r="G416" s="237" t="s">
        <v>336</v>
      </c>
      <c r="H416" s="238">
        <v>1</v>
      </c>
      <c r="I416" s="239"/>
      <c r="J416" s="240">
        <f>ROUND(I416*H416,2)</f>
        <v>0</v>
      </c>
      <c r="K416" s="236" t="s">
        <v>227</v>
      </c>
      <c r="L416" s="241"/>
      <c r="M416" s="242" t="s">
        <v>19</v>
      </c>
      <c r="N416" s="243" t="s">
        <v>43</v>
      </c>
      <c r="O416" s="67"/>
      <c r="P416" s="191">
        <f>O416*H416</f>
        <v>0</v>
      </c>
      <c r="Q416" s="191">
        <v>6.1000000000000004E-3</v>
      </c>
      <c r="R416" s="191">
        <f>Q416*H416</f>
        <v>6.1000000000000004E-3</v>
      </c>
      <c r="S416" s="191">
        <v>0</v>
      </c>
      <c r="T416" s="192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93" t="s">
        <v>279</v>
      </c>
      <c r="AT416" s="193" t="s">
        <v>295</v>
      </c>
      <c r="AU416" s="193" t="s">
        <v>95</v>
      </c>
      <c r="AY416" s="20" t="s">
        <v>221</v>
      </c>
      <c r="BE416" s="194">
        <f>IF(N416="základní",J416,0)</f>
        <v>0</v>
      </c>
      <c r="BF416" s="194">
        <f>IF(N416="snížená",J416,0)</f>
        <v>0</v>
      </c>
      <c r="BG416" s="194">
        <f>IF(N416="zákl. přenesená",J416,0)</f>
        <v>0</v>
      </c>
      <c r="BH416" s="194">
        <f>IF(N416="sníž. přenesená",J416,0)</f>
        <v>0</v>
      </c>
      <c r="BI416" s="194">
        <f>IF(N416="nulová",J416,0)</f>
        <v>0</v>
      </c>
      <c r="BJ416" s="20" t="s">
        <v>80</v>
      </c>
      <c r="BK416" s="194">
        <f>ROUND(I416*H416,2)</f>
        <v>0</v>
      </c>
      <c r="BL416" s="20" t="s">
        <v>228</v>
      </c>
      <c r="BM416" s="193" t="s">
        <v>3302</v>
      </c>
    </row>
    <row r="417" spans="1:65" s="2" customFormat="1">
      <c r="A417" s="37"/>
      <c r="B417" s="38"/>
      <c r="C417" s="39"/>
      <c r="D417" s="195" t="s">
        <v>230</v>
      </c>
      <c r="E417" s="39"/>
      <c r="F417" s="196" t="s">
        <v>3301</v>
      </c>
      <c r="G417" s="39"/>
      <c r="H417" s="39"/>
      <c r="I417" s="197"/>
      <c r="J417" s="39"/>
      <c r="K417" s="39"/>
      <c r="L417" s="42"/>
      <c r="M417" s="198"/>
      <c r="N417" s="199"/>
      <c r="O417" s="67"/>
      <c r="P417" s="67"/>
      <c r="Q417" s="67"/>
      <c r="R417" s="67"/>
      <c r="S417" s="67"/>
      <c r="T417" s="68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20" t="s">
        <v>230</v>
      </c>
      <c r="AU417" s="20" t="s">
        <v>95</v>
      </c>
    </row>
    <row r="418" spans="1:65" s="2" customFormat="1" ht="16.5" customHeight="1">
      <c r="A418" s="37"/>
      <c r="B418" s="38"/>
      <c r="C418" s="234" t="s">
        <v>783</v>
      </c>
      <c r="D418" s="234" t="s">
        <v>295</v>
      </c>
      <c r="E418" s="235" t="s">
        <v>3303</v>
      </c>
      <c r="F418" s="236" t="s">
        <v>3304</v>
      </c>
      <c r="G418" s="237" t="s">
        <v>336</v>
      </c>
      <c r="H418" s="238">
        <v>1</v>
      </c>
      <c r="I418" s="239"/>
      <c r="J418" s="240">
        <f>ROUND(I418*H418,2)</f>
        <v>0</v>
      </c>
      <c r="K418" s="236" t="s">
        <v>227</v>
      </c>
      <c r="L418" s="241"/>
      <c r="M418" s="242" t="s">
        <v>19</v>
      </c>
      <c r="N418" s="243" t="s">
        <v>43</v>
      </c>
      <c r="O418" s="67"/>
      <c r="P418" s="191">
        <f>O418*H418</f>
        <v>0</v>
      </c>
      <c r="Q418" s="191">
        <v>3.0000000000000001E-3</v>
      </c>
      <c r="R418" s="191">
        <f>Q418*H418</f>
        <v>3.0000000000000001E-3</v>
      </c>
      <c r="S418" s="191">
        <v>0</v>
      </c>
      <c r="T418" s="192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193" t="s">
        <v>279</v>
      </c>
      <c r="AT418" s="193" t="s">
        <v>295</v>
      </c>
      <c r="AU418" s="193" t="s">
        <v>95</v>
      </c>
      <c r="AY418" s="20" t="s">
        <v>221</v>
      </c>
      <c r="BE418" s="194">
        <f>IF(N418="základní",J418,0)</f>
        <v>0</v>
      </c>
      <c r="BF418" s="194">
        <f>IF(N418="snížená",J418,0)</f>
        <v>0</v>
      </c>
      <c r="BG418" s="194">
        <f>IF(N418="zákl. přenesená",J418,0)</f>
        <v>0</v>
      </c>
      <c r="BH418" s="194">
        <f>IF(N418="sníž. přenesená",J418,0)</f>
        <v>0</v>
      </c>
      <c r="BI418" s="194">
        <f>IF(N418="nulová",J418,0)</f>
        <v>0</v>
      </c>
      <c r="BJ418" s="20" t="s">
        <v>80</v>
      </c>
      <c r="BK418" s="194">
        <f>ROUND(I418*H418,2)</f>
        <v>0</v>
      </c>
      <c r="BL418" s="20" t="s">
        <v>228</v>
      </c>
      <c r="BM418" s="193" t="s">
        <v>3305</v>
      </c>
    </row>
    <row r="419" spans="1:65" s="2" customFormat="1">
      <c r="A419" s="37"/>
      <c r="B419" s="38"/>
      <c r="C419" s="39"/>
      <c r="D419" s="195" t="s">
        <v>230</v>
      </c>
      <c r="E419" s="39"/>
      <c r="F419" s="196" t="s">
        <v>3304</v>
      </c>
      <c r="G419" s="39"/>
      <c r="H419" s="39"/>
      <c r="I419" s="197"/>
      <c r="J419" s="39"/>
      <c r="K419" s="39"/>
      <c r="L419" s="42"/>
      <c r="M419" s="198"/>
      <c r="N419" s="199"/>
      <c r="O419" s="67"/>
      <c r="P419" s="67"/>
      <c r="Q419" s="67"/>
      <c r="R419" s="67"/>
      <c r="S419" s="67"/>
      <c r="T419" s="68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T419" s="20" t="s">
        <v>230</v>
      </c>
      <c r="AU419" s="20" t="s">
        <v>95</v>
      </c>
    </row>
    <row r="420" spans="1:65" s="2" customFormat="1" ht="16.5" customHeight="1">
      <c r="A420" s="37"/>
      <c r="B420" s="38"/>
      <c r="C420" s="234" t="s">
        <v>790</v>
      </c>
      <c r="D420" s="234" t="s">
        <v>295</v>
      </c>
      <c r="E420" s="235" t="s">
        <v>3306</v>
      </c>
      <c r="F420" s="236" t="s">
        <v>3307</v>
      </c>
      <c r="G420" s="237" t="s">
        <v>336</v>
      </c>
      <c r="H420" s="238">
        <v>1</v>
      </c>
      <c r="I420" s="239"/>
      <c r="J420" s="240">
        <f>ROUND(I420*H420,2)</f>
        <v>0</v>
      </c>
      <c r="K420" s="236" t="s">
        <v>227</v>
      </c>
      <c r="L420" s="241"/>
      <c r="M420" s="242" t="s">
        <v>19</v>
      </c>
      <c r="N420" s="243" t="s">
        <v>43</v>
      </c>
      <c r="O420" s="67"/>
      <c r="P420" s="191">
        <f>O420*H420</f>
        <v>0</v>
      </c>
      <c r="Q420" s="191">
        <v>1E-4</v>
      </c>
      <c r="R420" s="191">
        <f>Q420*H420</f>
        <v>1E-4</v>
      </c>
      <c r="S420" s="191">
        <v>0</v>
      </c>
      <c r="T420" s="192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193" t="s">
        <v>279</v>
      </c>
      <c r="AT420" s="193" t="s">
        <v>295</v>
      </c>
      <c r="AU420" s="193" t="s">
        <v>95</v>
      </c>
      <c r="AY420" s="20" t="s">
        <v>221</v>
      </c>
      <c r="BE420" s="194">
        <f>IF(N420="základní",J420,0)</f>
        <v>0</v>
      </c>
      <c r="BF420" s="194">
        <f>IF(N420="snížená",J420,0)</f>
        <v>0</v>
      </c>
      <c r="BG420" s="194">
        <f>IF(N420="zákl. přenesená",J420,0)</f>
        <v>0</v>
      </c>
      <c r="BH420" s="194">
        <f>IF(N420="sníž. přenesená",J420,0)</f>
        <v>0</v>
      </c>
      <c r="BI420" s="194">
        <f>IF(N420="nulová",J420,0)</f>
        <v>0</v>
      </c>
      <c r="BJ420" s="20" t="s">
        <v>80</v>
      </c>
      <c r="BK420" s="194">
        <f>ROUND(I420*H420,2)</f>
        <v>0</v>
      </c>
      <c r="BL420" s="20" t="s">
        <v>228</v>
      </c>
      <c r="BM420" s="193" t="s">
        <v>3308</v>
      </c>
    </row>
    <row r="421" spans="1:65" s="2" customFormat="1">
      <c r="A421" s="37"/>
      <c r="B421" s="38"/>
      <c r="C421" s="39"/>
      <c r="D421" s="195" t="s">
        <v>230</v>
      </c>
      <c r="E421" s="39"/>
      <c r="F421" s="196" t="s">
        <v>3307</v>
      </c>
      <c r="G421" s="39"/>
      <c r="H421" s="39"/>
      <c r="I421" s="197"/>
      <c r="J421" s="39"/>
      <c r="K421" s="39"/>
      <c r="L421" s="42"/>
      <c r="M421" s="198"/>
      <c r="N421" s="199"/>
      <c r="O421" s="67"/>
      <c r="P421" s="67"/>
      <c r="Q421" s="67"/>
      <c r="R421" s="67"/>
      <c r="S421" s="67"/>
      <c r="T421" s="68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T421" s="20" t="s">
        <v>230</v>
      </c>
      <c r="AU421" s="20" t="s">
        <v>95</v>
      </c>
    </row>
    <row r="422" spans="1:65" s="2" customFormat="1" ht="21.75" customHeight="1">
      <c r="A422" s="37"/>
      <c r="B422" s="38"/>
      <c r="C422" s="234" t="s">
        <v>793</v>
      </c>
      <c r="D422" s="234" t="s">
        <v>295</v>
      </c>
      <c r="E422" s="235" t="s">
        <v>3309</v>
      </c>
      <c r="F422" s="236" t="s">
        <v>3310</v>
      </c>
      <c r="G422" s="237" t="s">
        <v>336</v>
      </c>
      <c r="H422" s="238">
        <v>2</v>
      </c>
      <c r="I422" s="239"/>
      <c r="J422" s="240">
        <f>ROUND(I422*H422,2)</f>
        <v>0</v>
      </c>
      <c r="K422" s="236" t="s">
        <v>227</v>
      </c>
      <c r="L422" s="241"/>
      <c r="M422" s="242" t="s">
        <v>19</v>
      </c>
      <c r="N422" s="243" t="s">
        <v>43</v>
      </c>
      <c r="O422" s="67"/>
      <c r="P422" s="191">
        <f>O422*H422</f>
        <v>0</v>
      </c>
      <c r="Q422" s="191">
        <v>3.5E-4</v>
      </c>
      <c r="R422" s="191">
        <f>Q422*H422</f>
        <v>6.9999999999999999E-4</v>
      </c>
      <c r="S422" s="191">
        <v>0</v>
      </c>
      <c r="T422" s="192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193" t="s">
        <v>279</v>
      </c>
      <c r="AT422" s="193" t="s">
        <v>295</v>
      </c>
      <c r="AU422" s="193" t="s">
        <v>95</v>
      </c>
      <c r="AY422" s="20" t="s">
        <v>221</v>
      </c>
      <c r="BE422" s="194">
        <f>IF(N422="základní",J422,0)</f>
        <v>0</v>
      </c>
      <c r="BF422" s="194">
        <f>IF(N422="snížená",J422,0)</f>
        <v>0</v>
      </c>
      <c r="BG422" s="194">
        <f>IF(N422="zákl. přenesená",J422,0)</f>
        <v>0</v>
      </c>
      <c r="BH422" s="194">
        <f>IF(N422="sníž. přenesená",J422,0)</f>
        <v>0</v>
      </c>
      <c r="BI422" s="194">
        <f>IF(N422="nulová",J422,0)</f>
        <v>0</v>
      </c>
      <c r="BJ422" s="20" t="s">
        <v>80</v>
      </c>
      <c r="BK422" s="194">
        <f>ROUND(I422*H422,2)</f>
        <v>0</v>
      </c>
      <c r="BL422" s="20" t="s">
        <v>228</v>
      </c>
      <c r="BM422" s="193" t="s">
        <v>3311</v>
      </c>
    </row>
    <row r="423" spans="1:65" s="2" customFormat="1">
      <c r="A423" s="37"/>
      <c r="B423" s="38"/>
      <c r="C423" s="39"/>
      <c r="D423" s="195" t="s">
        <v>230</v>
      </c>
      <c r="E423" s="39"/>
      <c r="F423" s="196" t="s">
        <v>3310</v>
      </c>
      <c r="G423" s="39"/>
      <c r="H423" s="39"/>
      <c r="I423" s="197"/>
      <c r="J423" s="39"/>
      <c r="K423" s="39"/>
      <c r="L423" s="42"/>
      <c r="M423" s="198"/>
      <c r="N423" s="199"/>
      <c r="O423" s="67"/>
      <c r="P423" s="67"/>
      <c r="Q423" s="67"/>
      <c r="R423" s="67"/>
      <c r="S423" s="67"/>
      <c r="T423" s="68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T423" s="20" t="s">
        <v>230</v>
      </c>
      <c r="AU423" s="20" t="s">
        <v>95</v>
      </c>
    </row>
    <row r="424" spans="1:65" s="2" customFormat="1" ht="24.2" customHeight="1">
      <c r="A424" s="37"/>
      <c r="B424" s="38"/>
      <c r="C424" s="182" t="s">
        <v>799</v>
      </c>
      <c r="D424" s="182" t="s">
        <v>223</v>
      </c>
      <c r="E424" s="183" t="s">
        <v>3312</v>
      </c>
      <c r="F424" s="184" t="s">
        <v>3313</v>
      </c>
      <c r="G424" s="185" t="s">
        <v>336</v>
      </c>
      <c r="H424" s="186">
        <v>1</v>
      </c>
      <c r="I424" s="187"/>
      <c r="J424" s="188">
        <f>ROUND(I424*H424,2)</f>
        <v>0</v>
      </c>
      <c r="K424" s="184" t="s">
        <v>227</v>
      </c>
      <c r="L424" s="42"/>
      <c r="M424" s="189" t="s">
        <v>19</v>
      </c>
      <c r="N424" s="190" t="s">
        <v>43</v>
      </c>
      <c r="O424" s="67"/>
      <c r="P424" s="191">
        <f>O424*H424</f>
        <v>0</v>
      </c>
      <c r="Q424" s="191">
        <v>1.58E-3</v>
      </c>
      <c r="R424" s="191">
        <f>Q424*H424</f>
        <v>1.58E-3</v>
      </c>
      <c r="S424" s="191">
        <v>0</v>
      </c>
      <c r="T424" s="192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193" t="s">
        <v>228</v>
      </c>
      <c r="AT424" s="193" t="s">
        <v>223</v>
      </c>
      <c r="AU424" s="193" t="s">
        <v>95</v>
      </c>
      <c r="AY424" s="20" t="s">
        <v>221</v>
      </c>
      <c r="BE424" s="194">
        <f>IF(N424="základní",J424,0)</f>
        <v>0</v>
      </c>
      <c r="BF424" s="194">
        <f>IF(N424="snížená",J424,0)</f>
        <v>0</v>
      </c>
      <c r="BG424" s="194">
        <f>IF(N424="zákl. přenesená",J424,0)</f>
        <v>0</v>
      </c>
      <c r="BH424" s="194">
        <f>IF(N424="sníž. přenesená",J424,0)</f>
        <v>0</v>
      </c>
      <c r="BI424" s="194">
        <f>IF(N424="nulová",J424,0)</f>
        <v>0</v>
      </c>
      <c r="BJ424" s="20" t="s">
        <v>80</v>
      </c>
      <c r="BK424" s="194">
        <f>ROUND(I424*H424,2)</f>
        <v>0</v>
      </c>
      <c r="BL424" s="20" t="s">
        <v>228</v>
      </c>
      <c r="BM424" s="193" t="s">
        <v>3314</v>
      </c>
    </row>
    <row r="425" spans="1:65" s="2" customFormat="1" ht="19.5">
      <c r="A425" s="37"/>
      <c r="B425" s="38"/>
      <c r="C425" s="39"/>
      <c r="D425" s="195" t="s">
        <v>230</v>
      </c>
      <c r="E425" s="39"/>
      <c r="F425" s="196" t="s">
        <v>3315</v>
      </c>
      <c r="G425" s="39"/>
      <c r="H425" s="39"/>
      <c r="I425" s="197"/>
      <c r="J425" s="39"/>
      <c r="K425" s="39"/>
      <c r="L425" s="42"/>
      <c r="M425" s="198"/>
      <c r="N425" s="199"/>
      <c r="O425" s="67"/>
      <c r="P425" s="67"/>
      <c r="Q425" s="67"/>
      <c r="R425" s="67"/>
      <c r="S425" s="67"/>
      <c r="T425" s="68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T425" s="20" t="s">
        <v>230</v>
      </c>
      <c r="AU425" s="20" t="s">
        <v>95</v>
      </c>
    </row>
    <row r="426" spans="1:65" s="2" customFormat="1">
      <c r="A426" s="37"/>
      <c r="B426" s="38"/>
      <c r="C426" s="39"/>
      <c r="D426" s="200" t="s">
        <v>232</v>
      </c>
      <c r="E426" s="39"/>
      <c r="F426" s="201" t="s">
        <v>3316</v>
      </c>
      <c r="G426" s="39"/>
      <c r="H426" s="39"/>
      <c r="I426" s="197"/>
      <c r="J426" s="39"/>
      <c r="K426" s="39"/>
      <c r="L426" s="42"/>
      <c r="M426" s="198"/>
      <c r="N426" s="199"/>
      <c r="O426" s="67"/>
      <c r="P426" s="67"/>
      <c r="Q426" s="67"/>
      <c r="R426" s="67"/>
      <c r="S426" s="67"/>
      <c r="T426" s="68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T426" s="20" t="s">
        <v>232</v>
      </c>
      <c r="AU426" s="20" t="s">
        <v>95</v>
      </c>
    </row>
    <row r="427" spans="1:65" s="13" customFormat="1">
      <c r="B427" s="202"/>
      <c r="C427" s="203"/>
      <c r="D427" s="195" t="s">
        <v>234</v>
      </c>
      <c r="E427" s="204" t="s">
        <v>19</v>
      </c>
      <c r="F427" s="205" t="s">
        <v>3317</v>
      </c>
      <c r="G427" s="203"/>
      <c r="H427" s="206">
        <v>1</v>
      </c>
      <c r="I427" s="207"/>
      <c r="J427" s="203"/>
      <c r="K427" s="203"/>
      <c r="L427" s="208"/>
      <c r="M427" s="209"/>
      <c r="N427" s="210"/>
      <c r="O427" s="210"/>
      <c r="P427" s="210"/>
      <c r="Q427" s="210"/>
      <c r="R427" s="210"/>
      <c r="S427" s="210"/>
      <c r="T427" s="211"/>
      <c r="AT427" s="212" t="s">
        <v>234</v>
      </c>
      <c r="AU427" s="212" t="s">
        <v>95</v>
      </c>
      <c r="AV427" s="13" t="s">
        <v>82</v>
      </c>
      <c r="AW427" s="13" t="s">
        <v>33</v>
      </c>
      <c r="AX427" s="13" t="s">
        <v>72</v>
      </c>
      <c r="AY427" s="212" t="s">
        <v>221</v>
      </c>
    </row>
    <row r="428" spans="1:65" s="15" customFormat="1">
      <c r="B428" s="223"/>
      <c r="C428" s="224"/>
      <c r="D428" s="195" t="s">
        <v>234</v>
      </c>
      <c r="E428" s="225" t="s">
        <v>19</v>
      </c>
      <c r="F428" s="226" t="s">
        <v>243</v>
      </c>
      <c r="G428" s="224"/>
      <c r="H428" s="227">
        <v>1</v>
      </c>
      <c r="I428" s="228"/>
      <c r="J428" s="224"/>
      <c r="K428" s="224"/>
      <c r="L428" s="229"/>
      <c r="M428" s="230"/>
      <c r="N428" s="231"/>
      <c r="O428" s="231"/>
      <c r="P428" s="231"/>
      <c r="Q428" s="231"/>
      <c r="R428" s="231"/>
      <c r="S428" s="231"/>
      <c r="T428" s="232"/>
      <c r="AT428" s="233" t="s">
        <v>234</v>
      </c>
      <c r="AU428" s="233" t="s">
        <v>95</v>
      </c>
      <c r="AV428" s="15" t="s">
        <v>228</v>
      </c>
      <c r="AW428" s="15" t="s">
        <v>33</v>
      </c>
      <c r="AX428" s="15" t="s">
        <v>80</v>
      </c>
      <c r="AY428" s="233" t="s">
        <v>221</v>
      </c>
    </row>
    <row r="429" spans="1:65" s="2" customFormat="1" ht="33" customHeight="1">
      <c r="A429" s="37"/>
      <c r="B429" s="38"/>
      <c r="C429" s="182" t="s">
        <v>804</v>
      </c>
      <c r="D429" s="182" t="s">
        <v>223</v>
      </c>
      <c r="E429" s="183" t="s">
        <v>3318</v>
      </c>
      <c r="F429" s="184" t="s">
        <v>3319</v>
      </c>
      <c r="G429" s="185" t="s">
        <v>305</v>
      </c>
      <c r="H429" s="186">
        <v>71.2</v>
      </c>
      <c r="I429" s="187"/>
      <c r="J429" s="188">
        <f>ROUND(I429*H429,2)</f>
        <v>0</v>
      </c>
      <c r="K429" s="184" t="s">
        <v>227</v>
      </c>
      <c r="L429" s="42"/>
      <c r="M429" s="189" t="s">
        <v>19</v>
      </c>
      <c r="N429" s="190" t="s">
        <v>43</v>
      </c>
      <c r="O429" s="67"/>
      <c r="P429" s="191">
        <f>O429*H429</f>
        <v>0</v>
      </c>
      <c r="Q429" s="191">
        <v>0.15539952000000001</v>
      </c>
      <c r="R429" s="191">
        <f>Q429*H429</f>
        <v>11.064445824000002</v>
      </c>
      <c r="S429" s="191">
        <v>0</v>
      </c>
      <c r="T429" s="192">
        <f>S429*H429</f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193" t="s">
        <v>228</v>
      </c>
      <c r="AT429" s="193" t="s">
        <v>223</v>
      </c>
      <c r="AU429" s="193" t="s">
        <v>95</v>
      </c>
      <c r="AY429" s="20" t="s">
        <v>221</v>
      </c>
      <c r="BE429" s="194">
        <f>IF(N429="základní",J429,0)</f>
        <v>0</v>
      </c>
      <c r="BF429" s="194">
        <f>IF(N429="snížená",J429,0)</f>
        <v>0</v>
      </c>
      <c r="BG429" s="194">
        <f>IF(N429="zákl. přenesená",J429,0)</f>
        <v>0</v>
      </c>
      <c r="BH429" s="194">
        <f>IF(N429="sníž. přenesená",J429,0)</f>
        <v>0</v>
      </c>
      <c r="BI429" s="194">
        <f>IF(N429="nulová",J429,0)</f>
        <v>0</v>
      </c>
      <c r="BJ429" s="20" t="s">
        <v>80</v>
      </c>
      <c r="BK429" s="194">
        <f>ROUND(I429*H429,2)</f>
        <v>0</v>
      </c>
      <c r="BL429" s="20" t="s">
        <v>228</v>
      </c>
      <c r="BM429" s="193" t="s">
        <v>3320</v>
      </c>
    </row>
    <row r="430" spans="1:65" s="2" customFormat="1" ht="29.25">
      <c r="A430" s="37"/>
      <c r="B430" s="38"/>
      <c r="C430" s="39"/>
      <c r="D430" s="195" t="s">
        <v>230</v>
      </c>
      <c r="E430" s="39"/>
      <c r="F430" s="196" t="s">
        <v>3321</v>
      </c>
      <c r="G430" s="39"/>
      <c r="H430" s="39"/>
      <c r="I430" s="197"/>
      <c r="J430" s="39"/>
      <c r="K430" s="39"/>
      <c r="L430" s="42"/>
      <c r="M430" s="198"/>
      <c r="N430" s="199"/>
      <c r="O430" s="67"/>
      <c r="P430" s="67"/>
      <c r="Q430" s="67"/>
      <c r="R430" s="67"/>
      <c r="S430" s="67"/>
      <c r="T430" s="68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T430" s="20" t="s">
        <v>230</v>
      </c>
      <c r="AU430" s="20" t="s">
        <v>95</v>
      </c>
    </row>
    <row r="431" spans="1:65" s="2" customFormat="1">
      <c r="A431" s="37"/>
      <c r="B431" s="38"/>
      <c r="C431" s="39"/>
      <c r="D431" s="200" t="s">
        <v>232</v>
      </c>
      <c r="E431" s="39"/>
      <c r="F431" s="201" t="s">
        <v>3322</v>
      </c>
      <c r="G431" s="39"/>
      <c r="H431" s="39"/>
      <c r="I431" s="197"/>
      <c r="J431" s="39"/>
      <c r="K431" s="39"/>
      <c r="L431" s="42"/>
      <c r="M431" s="198"/>
      <c r="N431" s="199"/>
      <c r="O431" s="67"/>
      <c r="P431" s="67"/>
      <c r="Q431" s="67"/>
      <c r="R431" s="67"/>
      <c r="S431" s="67"/>
      <c r="T431" s="68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T431" s="20" t="s">
        <v>232</v>
      </c>
      <c r="AU431" s="20" t="s">
        <v>95</v>
      </c>
    </row>
    <row r="432" spans="1:65" s="2" customFormat="1" ht="16.5" customHeight="1">
      <c r="A432" s="37"/>
      <c r="B432" s="38"/>
      <c r="C432" s="234" t="s">
        <v>810</v>
      </c>
      <c r="D432" s="234" t="s">
        <v>295</v>
      </c>
      <c r="E432" s="235" t="s">
        <v>3323</v>
      </c>
      <c r="F432" s="236" t="s">
        <v>3324</v>
      </c>
      <c r="G432" s="237" t="s">
        <v>305</v>
      </c>
      <c r="H432" s="238">
        <v>72.623999999999995</v>
      </c>
      <c r="I432" s="239"/>
      <c r="J432" s="240">
        <f>ROUND(I432*H432,2)</f>
        <v>0</v>
      </c>
      <c r="K432" s="236" t="s">
        <v>227</v>
      </c>
      <c r="L432" s="241"/>
      <c r="M432" s="242" t="s">
        <v>19</v>
      </c>
      <c r="N432" s="243" t="s">
        <v>43</v>
      </c>
      <c r="O432" s="67"/>
      <c r="P432" s="191">
        <f>O432*H432</f>
        <v>0</v>
      </c>
      <c r="Q432" s="191">
        <v>0.08</v>
      </c>
      <c r="R432" s="191">
        <f>Q432*H432</f>
        <v>5.80992</v>
      </c>
      <c r="S432" s="191">
        <v>0</v>
      </c>
      <c r="T432" s="192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193" t="s">
        <v>279</v>
      </c>
      <c r="AT432" s="193" t="s">
        <v>295</v>
      </c>
      <c r="AU432" s="193" t="s">
        <v>95</v>
      </c>
      <c r="AY432" s="20" t="s">
        <v>221</v>
      </c>
      <c r="BE432" s="194">
        <f>IF(N432="základní",J432,0)</f>
        <v>0</v>
      </c>
      <c r="BF432" s="194">
        <f>IF(N432="snížená",J432,0)</f>
        <v>0</v>
      </c>
      <c r="BG432" s="194">
        <f>IF(N432="zákl. přenesená",J432,0)</f>
        <v>0</v>
      </c>
      <c r="BH432" s="194">
        <f>IF(N432="sníž. přenesená",J432,0)</f>
        <v>0</v>
      </c>
      <c r="BI432" s="194">
        <f>IF(N432="nulová",J432,0)</f>
        <v>0</v>
      </c>
      <c r="BJ432" s="20" t="s">
        <v>80</v>
      </c>
      <c r="BK432" s="194">
        <f>ROUND(I432*H432,2)</f>
        <v>0</v>
      </c>
      <c r="BL432" s="20" t="s">
        <v>228</v>
      </c>
      <c r="BM432" s="193" t="s">
        <v>3325</v>
      </c>
    </row>
    <row r="433" spans="1:65" s="2" customFormat="1">
      <c r="A433" s="37"/>
      <c r="B433" s="38"/>
      <c r="C433" s="39"/>
      <c r="D433" s="195" t="s">
        <v>230</v>
      </c>
      <c r="E433" s="39"/>
      <c r="F433" s="196" t="s">
        <v>3324</v>
      </c>
      <c r="G433" s="39"/>
      <c r="H433" s="39"/>
      <c r="I433" s="197"/>
      <c r="J433" s="39"/>
      <c r="K433" s="39"/>
      <c r="L433" s="42"/>
      <c r="M433" s="198"/>
      <c r="N433" s="199"/>
      <c r="O433" s="67"/>
      <c r="P433" s="67"/>
      <c r="Q433" s="67"/>
      <c r="R433" s="67"/>
      <c r="S433" s="67"/>
      <c r="T433" s="68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20" t="s">
        <v>230</v>
      </c>
      <c r="AU433" s="20" t="s">
        <v>95</v>
      </c>
    </row>
    <row r="434" spans="1:65" s="13" customFormat="1">
      <c r="B434" s="202"/>
      <c r="C434" s="203"/>
      <c r="D434" s="195" t="s">
        <v>234</v>
      </c>
      <c r="E434" s="203"/>
      <c r="F434" s="205" t="s">
        <v>3326</v>
      </c>
      <c r="G434" s="203"/>
      <c r="H434" s="206">
        <v>72.623999999999995</v>
      </c>
      <c r="I434" s="207"/>
      <c r="J434" s="203"/>
      <c r="K434" s="203"/>
      <c r="L434" s="208"/>
      <c r="M434" s="209"/>
      <c r="N434" s="210"/>
      <c r="O434" s="210"/>
      <c r="P434" s="210"/>
      <c r="Q434" s="210"/>
      <c r="R434" s="210"/>
      <c r="S434" s="210"/>
      <c r="T434" s="211"/>
      <c r="AT434" s="212" t="s">
        <v>234</v>
      </c>
      <c r="AU434" s="212" t="s">
        <v>95</v>
      </c>
      <c r="AV434" s="13" t="s">
        <v>82</v>
      </c>
      <c r="AW434" s="13" t="s">
        <v>4</v>
      </c>
      <c r="AX434" s="13" t="s">
        <v>80</v>
      </c>
      <c r="AY434" s="212" t="s">
        <v>221</v>
      </c>
    </row>
    <row r="435" spans="1:65" s="2" customFormat="1" ht="33" customHeight="1">
      <c r="A435" s="37"/>
      <c r="B435" s="38"/>
      <c r="C435" s="182" t="s">
        <v>813</v>
      </c>
      <c r="D435" s="182" t="s">
        <v>223</v>
      </c>
      <c r="E435" s="183" t="s">
        <v>3327</v>
      </c>
      <c r="F435" s="184" t="s">
        <v>3328</v>
      </c>
      <c r="G435" s="185" t="s">
        <v>305</v>
      </c>
      <c r="H435" s="186">
        <v>59.5</v>
      </c>
      <c r="I435" s="187"/>
      <c r="J435" s="188">
        <f>ROUND(I435*H435,2)</f>
        <v>0</v>
      </c>
      <c r="K435" s="184" t="s">
        <v>227</v>
      </c>
      <c r="L435" s="42"/>
      <c r="M435" s="189" t="s">
        <v>19</v>
      </c>
      <c r="N435" s="190" t="s">
        <v>43</v>
      </c>
      <c r="O435" s="67"/>
      <c r="P435" s="191">
        <f>O435*H435</f>
        <v>0</v>
      </c>
      <c r="Q435" s="191">
        <v>0.12949959999999999</v>
      </c>
      <c r="R435" s="191">
        <f>Q435*H435</f>
        <v>7.7052261999999994</v>
      </c>
      <c r="S435" s="191">
        <v>0</v>
      </c>
      <c r="T435" s="192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193" t="s">
        <v>228</v>
      </c>
      <c r="AT435" s="193" t="s">
        <v>223</v>
      </c>
      <c r="AU435" s="193" t="s">
        <v>95</v>
      </c>
      <c r="AY435" s="20" t="s">
        <v>221</v>
      </c>
      <c r="BE435" s="194">
        <f>IF(N435="základní",J435,0)</f>
        <v>0</v>
      </c>
      <c r="BF435" s="194">
        <f>IF(N435="snížená",J435,0)</f>
        <v>0</v>
      </c>
      <c r="BG435" s="194">
        <f>IF(N435="zákl. přenesená",J435,0)</f>
        <v>0</v>
      </c>
      <c r="BH435" s="194">
        <f>IF(N435="sníž. přenesená",J435,0)</f>
        <v>0</v>
      </c>
      <c r="BI435" s="194">
        <f>IF(N435="nulová",J435,0)</f>
        <v>0</v>
      </c>
      <c r="BJ435" s="20" t="s">
        <v>80</v>
      </c>
      <c r="BK435" s="194">
        <f>ROUND(I435*H435,2)</f>
        <v>0</v>
      </c>
      <c r="BL435" s="20" t="s">
        <v>228</v>
      </c>
      <c r="BM435" s="193" t="s">
        <v>3329</v>
      </c>
    </row>
    <row r="436" spans="1:65" s="2" customFormat="1" ht="29.25">
      <c r="A436" s="37"/>
      <c r="B436" s="38"/>
      <c r="C436" s="39"/>
      <c r="D436" s="195" t="s">
        <v>230</v>
      </c>
      <c r="E436" s="39"/>
      <c r="F436" s="196" t="s">
        <v>3330</v>
      </c>
      <c r="G436" s="39"/>
      <c r="H436" s="39"/>
      <c r="I436" s="197"/>
      <c r="J436" s="39"/>
      <c r="K436" s="39"/>
      <c r="L436" s="42"/>
      <c r="M436" s="198"/>
      <c r="N436" s="199"/>
      <c r="O436" s="67"/>
      <c r="P436" s="67"/>
      <c r="Q436" s="67"/>
      <c r="R436" s="67"/>
      <c r="S436" s="67"/>
      <c r="T436" s="68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T436" s="20" t="s">
        <v>230</v>
      </c>
      <c r="AU436" s="20" t="s">
        <v>95</v>
      </c>
    </row>
    <row r="437" spans="1:65" s="2" customFormat="1">
      <c r="A437" s="37"/>
      <c r="B437" s="38"/>
      <c r="C437" s="39"/>
      <c r="D437" s="200" t="s">
        <v>232</v>
      </c>
      <c r="E437" s="39"/>
      <c r="F437" s="201" t="s">
        <v>3331</v>
      </c>
      <c r="G437" s="39"/>
      <c r="H437" s="39"/>
      <c r="I437" s="197"/>
      <c r="J437" s="39"/>
      <c r="K437" s="39"/>
      <c r="L437" s="42"/>
      <c r="M437" s="198"/>
      <c r="N437" s="199"/>
      <c r="O437" s="67"/>
      <c r="P437" s="67"/>
      <c r="Q437" s="67"/>
      <c r="R437" s="67"/>
      <c r="S437" s="67"/>
      <c r="T437" s="68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T437" s="20" t="s">
        <v>232</v>
      </c>
      <c r="AU437" s="20" t="s">
        <v>95</v>
      </c>
    </row>
    <row r="438" spans="1:65" s="2" customFormat="1" ht="16.5" customHeight="1">
      <c r="A438" s="37"/>
      <c r="B438" s="38"/>
      <c r="C438" s="234" t="s">
        <v>821</v>
      </c>
      <c r="D438" s="234" t="s">
        <v>295</v>
      </c>
      <c r="E438" s="235" t="s">
        <v>3332</v>
      </c>
      <c r="F438" s="236" t="s">
        <v>3333</v>
      </c>
      <c r="G438" s="237" t="s">
        <v>305</v>
      </c>
      <c r="H438" s="238">
        <v>60.69</v>
      </c>
      <c r="I438" s="239"/>
      <c r="J438" s="240">
        <f>ROUND(I438*H438,2)</f>
        <v>0</v>
      </c>
      <c r="K438" s="236" t="s">
        <v>227</v>
      </c>
      <c r="L438" s="241"/>
      <c r="M438" s="242" t="s">
        <v>19</v>
      </c>
      <c r="N438" s="243" t="s">
        <v>43</v>
      </c>
      <c r="O438" s="67"/>
      <c r="P438" s="191">
        <f>O438*H438</f>
        <v>0</v>
      </c>
      <c r="Q438" s="191">
        <v>5.6120000000000003E-2</v>
      </c>
      <c r="R438" s="191">
        <f>Q438*H438</f>
        <v>3.4059227999999999</v>
      </c>
      <c r="S438" s="191">
        <v>0</v>
      </c>
      <c r="T438" s="192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193" t="s">
        <v>279</v>
      </c>
      <c r="AT438" s="193" t="s">
        <v>295</v>
      </c>
      <c r="AU438" s="193" t="s">
        <v>95</v>
      </c>
      <c r="AY438" s="20" t="s">
        <v>221</v>
      </c>
      <c r="BE438" s="194">
        <f>IF(N438="základní",J438,0)</f>
        <v>0</v>
      </c>
      <c r="BF438" s="194">
        <f>IF(N438="snížená",J438,0)</f>
        <v>0</v>
      </c>
      <c r="BG438" s="194">
        <f>IF(N438="zákl. přenesená",J438,0)</f>
        <v>0</v>
      </c>
      <c r="BH438" s="194">
        <f>IF(N438="sníž. přenesená",J438,0)</f>
        <v>0</v>
      </c>
      <c r="BI438" s="194">
        <f>IF(N438="nulová",J438,0)</f>
        <v>0</v>
      </c>
      <c r="BJ438" s="20" t="s">
        <v>80</v>
      </c>
      <c r="BK438" s="194">
        <f>ROUND(I438*H438,2)</f>
        <v>0</v>
      </c>
      <c r="BL438" s="20" t="s">
        <v>228</v>
      </c>
      <c r="BM438" s="193" t="s">
        <v>3334</v>
      </c>
    </row>
    <row r="439" spans="1:65" s="2" customFormat="1">
      <c r="A439" s="37"/>
      <c r="B439" s="38"/>
      <c r="C439" s="39"/>
      <c r="D439" s="195" t="s">
        <v>230</v>
      </c>
      <c r="E439" s="39"/>
      <c r="F439" s="196" t="s">
        <v>3333</v>
      </c>
      <c r="G439" s="39"/>
      <c r="H439" s="39"/>
      <c r="I439" s="197"/>
      <c r="J439" s="39"/>
      <c r="K439" s="39"/>
      <c r="L439" s="42"/>
      <c r="M439" s="198"/>
      <c r="N439" s="199"/>
      <c r="O439" s="67"/>
      <c r="P439" s="67"/>
      <c r="Q439" s="67"/>
      <c r="R439" s="67"/>
      <c r="S439" s="67"/>
      <c r="T439" s="68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T439" s="20" t="s">
        <v>230</v>
      </c>
      <c r="AU439" s="20" t="s">
        <v>95</v>
      </c>
    </row>
    <row r="440" spans="1:65" s="13" customFormat="1">
      <c r="B440" s="202"/>
      <c r="C440" s="203"/>
      <c r="D440" s="195" t="s">
        <v>234</v>
      </c>
      <c r="E440" s="203"/>
      <c r="F440" s="205" t="s">
        <v>3335</v>
      </c>
      <c r="G440" s="203"/>
      <c r="H440" s="206">
        <v>60.69</v>
      </c>
      <c r="I440" s="207"/>
      <c r="J440" s="203"/>
      <c r="K440" s="203"/>
      <c r="L440" s="208"/>
      <c r="M440" s="209"/>
      <c r="N440" s="210"/>
      <c r="O440" s="210"/>
      <c r="P440" s="210"/>
      <c r="Q440" s="210"/>
      <c r="R440" s="210"/>
      <c r="S440" s="210"/>
      <c r="T440" s="211"/>
      <c r="AT440" s="212" t="s">
        <v>234</v>
      </c>
      <c r="AU440" s="212" t="s">
        <v>95</v>
      </c>
      <c r="AV440" s="13" t="s">
        <v>82</v>
      </c>
      <c r="AW440" s="13" t="s">
        <v>4</v>
      </c>
      <c r="AX440" s="13" t="s">
        <v>80</v>
      </c>
      <c r="AY440" s="212" t="s">
        <v>221</v>
      </c>
    </row>
    <row r="441" spans="1:65" s="2" customFormat="1" ht="24.2" customHeight="1">
      <c r="A441" s="37"/>
      <c r="B441" s="38"/>
      <c r="C441" s="182" t="s">
        <v>828</v>
      </c>
      <c r="D441" s="182" t="s">
        <v>223</v>
      </c>
      <c r="E441" s="183" t="s">
        <v>3336</v>
      </c>
      <c r="F441" s="184" t="s">
        <v>3337</v>
      </c>
      <c r="G441" s="185" t="s">
        <v>305</v>
      </c>
      <c r="H441" s="186">
        <v>201.7</v>
      </c>
      <c r="I441" s="187"/>
      <c r="J441" s="188">
        <f>ROUND(I441*H441,2)</f>
        <v>0</v>
      </c>
      <c r="K441" s="184" t="s">
        <v>227</v>
      </c>
      <c r="L441" s="42"/>
      <c r="M441" s="189" t="s">
        <v>19</v>
      </c>
      <c r="N441" s="190" t="s">
        <v>43</v>
      </c>
      <c r="O441" s="67"/>
      <c r="P441" s="191">
        <f>O441*H441</f>
        <v>0</v>
      </c>
      <c r="Q441" s="191">
        <v>0.10094599999999999</v>
      </c>
      <c r="R441" s="191">
        <f>Q441*H441</f>
        <v>20.360808199999997</v>
      </c>
      <c r="S441" s="191">
        <v>0</v>
      </c>
      <c r="T441" s="192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193" t="s">
        <v>228</v>
      </c>
      <c r="AT441" s="193" t="s">
        <v>223</v>
      </c>
      <c r="AU441" s="193" t="s">
        <v>95</v>
      </c>
      <c r="AY441" s="20" t="s">
        <v>221</v>
      </c>
      <c r="BE441" s="194">
        <f>IF(N441="základní",J441,0)</f>
        <v>0</v>
      </c>
      <c r="BF441" s="194">
        <f>IF(N441="snížená",J441,0)</f>
        <v>0</v>
      </c>
      <c r="BG441" s="194">
        <f>IF(N441="zákl. přenesená",J441,0)</f>
        <v>0</v>
      </c>
      <c r="BH441" s="194">
        <f>IF(N441="sníž. přenesená",J441,0)</f>
        <v>0</v>
      </c>
      <c r="BI441" s="194">
        <f>IF(N441="nulová",J441,0)</f>
        <v>0</v>
      </c>
      <c r="BJ441" s="20" t="s">
        <v>80</v>
      </c>
      <c r="BK441" s="194">
        <f>ROUND(I441*H441,2)</f>
        <v>0</v>
      </c>
      <c r="BL441" s="20" t="s">
        <v>228</v>
      </c>
      <c r="BM441" s="193" t="s">
        <v>3338</v>
      </c>
    </row>
    <row r="442" spans="1:65" s="2" customFormat="1" ht="29.25">
      <c r="A442" s="37"/>
      <c r="B442" s="38"/>
      <c r="C442" s="39"/>
      <c r="D442" s="195" t="s">
        <v>230</v>
      </c>
      <c r="E442" s="39"/>
      <c r="F442" s="196" t="s">
        <v>3339</v>
      </c>
      <c r="G442" s="39"/>
      <c r="H442" s="39"/>
      <c r="I442" s="197"/>
      <c r="J442" s="39"/>
      <c r="K442" s="39"/>
      <c r="L442" s="42"/>
      <c r="M442" s="198"/>
      <c r="N442" s="199"/>
      <c r="O442" s="67"/>
      <c r="P442" s="67"/>
      <c r="Q442" s="67"/>
      <c r="R442" s="67"/>
      <c r="S442" s="67"/>
      <c r="T442" s="68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T442" s="20" t="s">
        <v>230</v>
      </c>
      <c r="AU442" s="20" t="s">
        <v>95</v>
      </c>
    </row>
    <row r="443" spans="1:65" s="2" customFormat="1">
      <c r="A443" s="37"/>
      <c r="B443" s="38"/>
      <c r="C443" s="39"/>
      <c r="D443" s="200" t="s">
        <v>232</v>
      </c>
      <c r="E443" s="39"/>
      <c r="F443" s="201" t="s">
        <v>3340</v>
      </c>
      <c r="G443" s="39"/>
      <c r="H443" s="39"/>
      <c r="I443" s="197"/>
      <c r="J443" s="39"/>
      <c r="K443" s="39"/>
      <c r="L443" s="42"/>
      <c r="M443" s="198"/>
      <c r="N443" s="199"/>
      <c r="O443" s="67"/>
      <c r="P443" s="67"/>
      <c r="Q443" s="67"/>
      <c r="R443" s="67"/>
      <c r="S443" s="67"/>
      <c r="T443" s="68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T443" s="20" t="s">
        <v>232</v>
      </c>
      <c r="AU443" s="20" t="s">
        <v>95</v>
      </c>
    </row>
    <row r="444" spans="1:65" s="2" customFormat="1" ht="16.5" customHeight="1">
      <c r="A444" s="37"/>
      <c r="B444" s="38"/>
      <c r="C444" s="234" t="s">
        <v>835</v>
      </c>
      <c r="D444" s="234" t="s">
        <v>295</v>
      </c>
      <c r="E444" s="235" t="s">
        <v>3341</v>
      </c>
      <c r="F444" s="236" t="s">
        <v>3342</v>
      </c>
      <c r="G444" s="237" t="s">
        <v>305</v>
      </c>
      <c r="H444" s="238">
        <v>205.73400000000001</v>
      </c>
      <c r="I444" s="239"/>
      <c r="J444" s="240">
        <f>ROUND(I444*H444,2)</f>
        <v>0</v>
      </c>
      <c r="K444" s="236" t="s">
        <v>227</v>
      </c>
      <c r="L444" s="241"/>
      <c r="M444" s="242" t="s">
        <v>19</v>
      </c>
      <c r="N444" s="243" t="s">
        <v>43</v>
      </c>
      <c r="O444" s="67"/>
      <c r="P444" s="191">
        <f>O444*H444</f>
        <v>0</v>
      </c>
      <c r="Q444" s="191">
        <v>2.4E-2</v>
      </c>
      <c r="R444" s="191">
        <f>Q444*H444</f>
        <v>4.9376160000000002</v>
      </c>
      <c r="S444" s="191">
        <v>0</v>
      </c>
      <c r="T444" s="192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193" t="s">
        <v>279</v>
      </c>
      <c r="AT444" s="193" t="s">
        <v>295</v>
      </c>
      <c r="AU444" s="193" t="s">
        <v>95</v>
      </c>
      <c r="AY444" s="20" t="s">
        <v>221</v>
      </c>
      <c r="BE444" s="194">
        <f>IF(N444="základní",J444,0)</f>
        <v>0</v>
      </c>
      <c r="BF444" s="194">
        <f>IF(N444="snížená",J444,0)</f>
        <v>0</v>
      </c>
      <c r="BG444" s="194">
        <f>IF(N444="zákl. přenesená",J444,0)</f>
        <v>0</v>
      </c>
      <c r="BH444" s="194">
        <f>IF(N444="sníž. přenesená",J444,0)</f>
        <v>0</v>
      </c>
      <c r="BI444" s="194">
        <f>IF(N444="nulová",J444,0)</f>
        <v>0</v>
      </c>
      <c r="BJ444" s="20" t="s">
        <v>80</v>
      </c>
      <c r="BK444" s="194">
        <f>ROUND(I444*H444,2)</f>
        <v>0</v>
      </c>
      <c r="BL444" s="20" t="s">
        <v>228</v>
      </c>
      <c r="BM444" s="193" t="s">
        <v>3343</v>
      </c>
    </row>
    <row r="445" spans="1:65" s="2" customFormat="1">
      <c r="A445" s="37"/>
      <c r="B445" s="38"/>
      <c r="C445" s="39"/>
      <c r="D445" s="195" t="s">
        <v>230</v>
      </c>
      <c r="E445" s="39"/>
      <c r="F445" s="196" t="s">
        <v>3342</v>
      </c>
      <c r="G445" s="39"/>
      <c r="H445" s="39"/>
      <c r="I445" s="197"/>
      <c r="J445" s="39"/>
      <c r="K445" s="39"/>
      <c r="L445" s="42"/>
      <c r="M445" s="198"/>
      <c r="N445" s="199"/>
      <c r="O445" s="67"/>
      <c r="P445" s="67"/>
      <c r="Q445" s="67"/>
      <c r="R445" s="67"/>
      <c r="S445" s="67"/>
      <c r="T445" s="68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T445" s="20" t="s">
        <v>230</v>
      </c>
      <c r="AU445" s="20" t="s">
        <v>95</v>
      </c>
    </row>
    <row r="446" spans="1:65" s="13" customFormat="1">
      <c r="B446" s="202"/>
      <c r="C446" s="203"/>
      <c r="D446" s="195" t="s">
        <v>234</v>
      </c>
      <c r="E446" s="203"/>
      <c r="F446" s="205" t="s">
        <v>3344</v>
      </c>
      <c r="G446" s="203"/>
      <c r="H446" s="206">
        <v>205.73400000000001</v>
      </c>
      <c r="I446" s="207"/>
      <c r="J446" s="203"/>
      <c r="K446" s="203"/>
      <c r="L446" s="208"/>
      <c r="M446" s="209"/>
      <c r="N446" s="210"/>
      <c r="O446" s="210"/>
      <c r="P446" s="210"/>
      <c r="Q446" s="210"/>
      <c r="R446" s="210"/>
      <c r="S446" s="210"/>
      <c r="T446" s="211"/>
      <c r="AT446" s="212" t="s">
        <v>234</v>
      </c>
      <c r="AU446" s="212" t="s">
        <v>95</v>
      </c>
      <c r="AV446" s="13" t="s">
        <v>82</v>
      </c>
      <c r="AW446" s="13" t="s">
        <v>4</v>
      </c>
      <c r="AX446" s="13" t="s">
        <v>80</v>
      </c>
      <c r="AY446" s="212" t="s">
        <v>221</v>
      </c>
    </row>
    <row r="447" spans="1:65" s="2" customFormat="1" ht="24.2" customHeight="1">
      <c r="A447" s="37"/>
      <c r="B447" s="38"/>
      <c r="C447" s="182" t="s">
        <v>842</v>
      </c>
      <c r="D447" s="182" t="s">
        <v>223</v>
      </c>
      <c r="E447" s="183" t="s">
        <v>3345</v>
      </c>
      <c r="F447" s="184" t="s">
        <v>3346</v>
      </c>
      <c r="G447" s="185" t="s">
        <v>267</v>
      </c>
      <c r="H447" s="186">
        <v>0.2</v>
      </c>
      <c r="I447" s="187"/>
      <c r="J447" s="188">
        <f>ROUND(I447*H447,2)</f>
        <v>0</v>
      </c>
      <c r="K447" s="184" t="s">
        <v>227</v>
      </c>
      <c r="L447" s="42"/>
      <c r="M447" s="189" t="s">
        <v>19</v>
      </c>
      <c r="N447" s="190" t="s">
        <v>43</v>
      </c>
      <c r="O447" s="67"/>
      <c r="P447" s="191">
        <f>O447*H447</f>
        <v>0</v>
      </c>
      <c r="Q447" s="191">
        <v>1.0160145021</v>
      </c>
      <c r="R447" s="191">
        <f>Q447*H447</f>
        <v>0.20320290042</v>
      </c>
      <c r="S447" s="191">
        <v>0</v>
      </c>
      <c r="T447" s="192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193" t="s">
        <v>228</v>
      </c>
      <c r="AT447" s="193" t="s">
        <v>223</v>
      </c>
      <c r="AU447" s="193" t="s">
        <v>95</v>
      </c>
      <c r="AY447" s="20" t="s">
        <v>221</v>
      </c>
      <c r="BE447" s="194">
        <f>IF(N447="základní",J447,0)</f>
        <v>0</v>
      </c>
      <c r="BF447" s="194">
        <f>IF(N447="snížená",J447,0)</f>
        <v>0</v>
      </c>
      <c r="BG447" s="194">
        <f>IF(N447="zákl. přenesená",J447,0)</f>
        <v>0</v>
      </c>
      <c r="BH447" s="194">
        <f>IF(N447="sníž. přenesená",J447,0)</f>
        <v>0</v>
      </c>
      <c r="BI447" s="194">
        <f>IF(N447="nulová",J447,0)</f>
        <v>0</v>
      </c>
      <c r="BJ447" s="20" t="s">
        <v>80</v>
      </c>
      <c r="BK447" s="194">
        <f>ROUND(I447*H447,2)</f>
        <v>0</v>
      </c>
      <c r="BL447" s="20" t="s">
        <v>228</v>
      </c>
      <c r="BM447" s="193" t="s">
        <v>3347</v>
      </c>
    </row>
    <row r="448" spans="1:65" s="2" customFormat="1" ht="19.5">
      <c r="A448" s="37"/>
      <c r="B448" s="38"/>
      <c r="C448" s="39"/>
      <c r="D448" s="195" t="s">
        <v>230</v>
      </c>
      <c r="E448" s="39"/>
      <c r="F448" s="196" t="s">
        <v>3348</v>
      </c>
      <c r="G448" s="39"/>
      <c r="H448" s="39"/>
      <c r="I448" s="197"/>
      <c r="J448" s="39"/>
      <c r="K448" s="39"/>
      <c r="L448" s="42"/>
      <c r="M448" s="198"/>
      <c r="N448" s="199"/>
      <c r="O448" s="67"/>
      <c r="P448" s="67"/>
      <c r="Q448" s="67"/>
      <c r="R448" s="67"/>
      <c r="S448" s="67"/>
      <c r="T448" s="68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T448" s="20" t="s">
        <v>230</v>
      </c>
      <c r="AU448" s="20" t="s">
        <v>95</v>
      </c>
    </row>
    <row r="449" spans="1:65" s="2" customFormat="1">
      <c r="A449" s="37"/>
      <c r="B449" s="38"/>
      <c r="C449" s="39"/>
      <c r="D449" s="200" t="s">
        <v>232</v>
      </c>
      <c r="E449" s="39"/>
      <c r="F449" s="201" t="s">
        <v>3349</v>
      </c>
      <c r="G449" s="39"/>
      <c r="H449" s="39"/>
      <c r="I449" s="197"/>
      <c r="J449" s="39"/>
      <c r="K449" s="39"/>
      <c r="L449" s="42"/>
      <c r="M449" s="198"/>
      <c r="N449" s="199"/>
      <c r="O449" s="67"/>
      <c r="P449" s="67"/>
      <c r="Q449" s="67"/>
      <c r="R449" s="67"/>
      <c r="S449" s="67"/>
      <c r="T449" s="68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T449" s="20" t="s">
        <v>232</v>
      </c>
      <c r="AU449" s="20" t="s">
        <v>95</v>
      </c>
    </row>
    <row r="450" spans="1:65" s="13" customFormat="1">
      <c r="B450" s="202"/>
      <c r="C450" s="203"/>
      <c r="D450" s="195" t="s">
        <v>234</v>
      </c>
      <c r="E450" s="204" t="s">
        <v>19</v>
      </c>
      <c r="F450" s="205" t="s">
        <v>3244</v>
      </c>
      <c r="G450" s="203"/>
      <c r="H450" s="206">
        <v>0.2</v>
      </c>
      <c r="I450" s="207"/>
      <c r="J450" s="203"/>
      <c r="K450" s="203"/>
      <c r="L450" s="208"/>
      <c r="M450" s="209"/>
      <c r="N450" s="210"/>
      <c r="O450" s="210"/>
      <c r="P450" s="210"/>
      <c r="Q450" s="210"/>
      <c r="R450" s="210"/>
      <c r="S450" s="210"/>
      <c r="T450" s="211"/>
      <c r="AT450" s="212" t="s">
        <v>234</v>
      </c>
      <c r="AU450" s="212" t="s">
        <v>95</v>
      </c>
      <c r="AV450" s="13" t="s">
        <v>82</v>
      </c>
      <c r="AW450" s="13" t="s">
        <v>33</v>
      </c>
      <c r="AX450" s="13" t="s">
        <v>72</v>
      </c>
      <c r="AY450" s="212" t="s">
        <v>221</v>
      </c>
    </row>
    <row r="451" spans="1:65" s="15" customFormat="1">
      <c r="B451" s="223"/>
      <c r="C451" s="224"/>
      <c r="D451" s="195" t="s">
        <v>234</v>
      </c>
      <c r="E451" s="225" t="s">
        <v>19</v>
      </c>
      <c r="F451" s="226" t="s">
        <v>243</v>
      </c>
      <c r="G451" s="224"/>
      <c r="H451" s="227">
        <v>0.2</v>
      </c>
      <c r="I451" s="228"/>
      <c r="J451" s="224"/>
      <c r="K451" s="224"/>
      <c r="L451" s="229"/>
      <c r="M451" s="230"/>
      <c r="N451" s="231"/>
      <c r="O451" s="231"/>
      <c r="P451" s="231"/>
      <c r="Q451" s="231"/>
      <c r="R451" s="231"/>
      <c r="S451" s="231"/>
      <c r="T451" s="232"/>
      <c r="AT451" s="233" t="s">
        <v>234</v>
      </c>
      <c r="AU451" s="233" t="s">
        <v>95</v>
      </c>
      <c r="AV451" s="15" t="s">
        <v>228</v>
      </c>
      <c r="AW451" s="15" t="s">
        <v>33</v>
      </c>
      <c r="AX451" s="15" t="s">
        <v>80</v>
      </c>
      <c r="AY451" s="233" t="s">
        <v>221</v>
      </c>
    </row>
    <row r="452" spans="1:65" s="2" customFormat="1" ht="24.2" customHeight="1">
      <c r="A452" s="37"/>
      <c r="B452" s="38"/>
      <c r="C452" s="182" t="s">
        <v>847</v>
      </c>
      <c r="D452" s="182" t="s">
        <v>223</v>
      </c>
      <c r="E452" s="183" t="s">
        <v>3350</v>
      </c>
      <c r="F452" s="184" t="s">
        <v>3351</v>
      </c>
      <c r="G452" s="185" t="s">
        <v>305</v>
      </c>
      <c r="H452" s="186">
        <v>70.695999999999998</v>
      </c>
      <c r="I452" s="187"/>
      <c r="J452" s="188">
        <f>ROUND(I452*H452,2)</f>
        <v>0</v>
      </c>
      <c r="K452" s="184" t="s">
        <v>227</v>
      </c>
      <c r="L452" s="42"/>
      <c r="M452" s="189" t="s">
        <v>19</v>
      </c>
      <c r="N452" s="190" t="s">
        <v>43</v>
      </c>
      <c r="O452" s="67"/>
      <c r="P452" s="191">
        <f>O452*H452</f>
        <v>0</v>
      </c>
      <c r="Q452" s="191">
        <v>1.995E-6</v>
      </c>
      <c r="R452" s="191">
        <f>Q452*H452</f>
        <v>1.4103852E-4</v>
      </c>
      <c r="S452" s="191">
        <v>0</v>
      </c>
      <c r="T452" s="192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193" t="s">
        <v>228</v>
      </c>
      <c r="AT452" s="193" t="s">
        <v>223</v>
      </c>
      <c r="AU452" s="193" t="s">
        <v>95</v>
      </c>
      <c r="AY452" s="20" t="s">
        <v>221</v>
      </c>
      <c r="BE452" s="194">
        <f>IF(N452="základní",J452,0)</f>
        <v>0</v>
      </c>
      <c r="BF452" s="194">
        <f>IF(N452="snížená",J452,0)</f>
        <v>0</v>
      </c>
      <c r="BG452" s="194">
        <f>IF(N452="zákl. přenesená",J452,0)</f>
        <v>0</v>
      </c>
      <c r="BH452" s="194">
        <f>IF(N452="sníž. přenesená",J452,0)</f>
        <v>0</v>
      </c>
      <c r="BI452" s="194">
        <f>IF(N452="nulová",J452,0)</f>
        <v>0</v>
      </c>
      <c r="BJ452" s="20" t="s">
        <v>80</v>
      </c>
      <c r="BK452" s="194">
        <f>ROUND(I452*H452,2)</f>
        <v>0</v>
      </c>
      <c r="BL452" s="20" t="s">
        <v>228</v>
      </c>
      <c r="BM452" s="193" t="s">
        <v>3352</v>
      </c>
    </row>
    <row r="453" spans="1:65" s="2" customFormat="1" ht="19.5">
      <c r="A453" s="37"/>
      <c r="B453" s="38"/>
      <c r="C453" s="39"/>
      <c r="D453" s="195" t="s">
        <v>230</v>
      </c>
      <c r="E453" s="39"/>
      <c r="F453" s="196" t="s">
        <v>3353</v>
      </c>
      <c r="G453" s="39"/>
      <c r="H453" s="39"/>
      <c r="I453" s="197"/>
      <c r="J453" s="39"/>
      <c r="K453" s="39"/>
      <c r="L453" s="42"/>
      <c r="M453" s="198"/>
      <c r="N453" s="199"/>
      <c r="O453" s="67"/>
      <c r="P453" s="67"/>
      <c r="Q453" s="67"/>
      <c r="R453" s="67"/>
      <c r="S453" s="67"/>
      <c r="T453" s="68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T453" s="20" t="s">
        <v>230</v>
      </c>
      <c r="AU453" s="20" t="s">
        <v>95</v>
      </c>
    </row>
    <row r="454" spans="1:65" s="2" customFormat="1">
      <c r="A454" s="37"/>
      <c r="B454" s="38"/>
      <c r="C454" s="39"/>
      <c r="D454" s="200" t="s">
        <v>232</v>
      </c>
      <c r="E454" s="39"/>
      <c r="F454" s="201" t="s">
        <v>3354</v>
      </c>
      <c r="G454" s="39"/>
      <c r="H454" s="39"/>
      <c r="I454" s="197"/>
      <c r="J454" s="39"/>
      <c r="K454" s="39"/>
      <c r="L454" s="42"/>
      <c r="M454" s="198"/>
      <c r="N454" s="199"/>
      <c r="O454" s="67"/>
      <c r="P454" s="67"/>
      <c r="Q454" s="67"/>
      <c r="R454" s="67"/>
      <c r="S454" s="67"/>
      <c r="T454" s="68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T454" s="20" t="s">
        <v>232</v>
      </c>
      <c r="AU454" s="20" t="s">
        <v>95</v>
      </c>
    </row>
    <row r="455" spans="1:65" s="13" customFormat="1">
      <c r="B455" s="202"/>
      <c r="C455" s="203"/>
      <c r="D455" s="195" t="s">
        <v>234</v>
      </c>
      <c r="E455" s="204" t="s">
        <v>19</v>
      </c>
      <c r="F455" s="205" t="s">
        <v>3355</v>
      </c>
      <c r="G455" s="203"/>
      <c r="H455" s="206">
        <v>70.695999999999998</v>
      </c>
      <c r="I455" s="207"/>
      <c r="J455" s="203"/>
      <c r="K455" s="203"/>
      <c r="L455" s="208"/>
      <c r="M455" s="209"/>
      <c r="N455" s="210"/>
      <c r="O455" s="210"/>
      <c r="P455" s="210"/>
      <c r="Q455" s="210"/>
      <c r="R455" s="210"/>
      <c r="S455" s="210"/>
      <c r="T455" s="211"/>
      <c r="AT455" s="212" t="s">
        <v>234</v>
      </c>
      <c r="AU455" s="212" t="s">
        <v>95</v>
      </c>
      <c r="AV455" s="13" t="s">
        <v>82</v>
      </c>
      <c r="AW455" s="13" t="s">
        <v>33</v>
      </c>
      <c r="AX455" s="13" t="s">
        <v>72</v>
      </c>
      <c r="AY455" s="212" t="s">
        <v>221</v>
      </c>
    </row>
    <row r="456" spans="1:65" s="15" customFormat="1">
      <c r="B456" s="223"/>
      <c r="C456" s="224"/>
      <c r="D456" s="195" t="s">
        <v>234</v>
      </c>
      <c r="E456" s="225" t="s">
        <v>19</v>
      </c>
      <c r="F456" s="226" t="s">
        <v>243</v>
      </c>
      <c r="G456" s="224"/>
      <c r="H456" s="227">
        <v>70.695999999999998</v>
      </c>
      <c r="I456" s="228"/>
      <c r="J456" s="224"/>
      <c r="K456" s="224"/>
      <c r="L456" s="229"/>
      <c r="M456" s="230"/>
      <c r="N456" s="231"/>
      <c r="O456" s="231"/>
      <c r="P456" s="231"/>
      <c r="Q456" s="231"/>
      <c r="R456" s="231"/>
      <c r="S456" s="231"/>
      <c r="T456" s="232"/>
      <c r="AT456" s="233" t="s">
        <v>234</v>
      </c>
      <c r="AU456" s="233" t="s">
        <v>95</v>
      </c>
      <c r="AV456" s="15" t="s">
        <v>228</v>
      </c>
      <c r="AW456" s="15" t="s">
        <v>33</v>
      </c>
      <c r="AX456" s="15" t="s">
        <v>80</v>
      </c>
      <c r="AY456" s="233" t="s">
        <v>221</v>
      </c>
    </row>
    <row r="457" spans="1:65" s="2" customFormat="1" ht="24.2" customHeight="1">
      <c r="A457" s="37"/>
      <c r="B457" s="38"/>
      <c r="C457" s="182" t="s">
        <v>855</v>
      </c>
      <c r="D457" s="182" t="s">
        <v>223</v>
      </c>
      <c r="E457" s="183" t="s">
        <v>3356</v>
      </c>
      <c r="F457" s="184" t="s">
        <v>3357</v>
      </c>
      <c r="G457" s="185" t="s">
        <v>305</v>
      </c>
      <c r="H457" s="186">
        <v>149.08500000000001</v>
      </c>
      <c r="I457" s="187"/>
      <c r="J457" s="188">
        <f>ROUND(I457*H457,2)</f>
        <v>0</v>
      </c>
      <c r="K457" s="184" t="s">
        <v>227</v>
      </c>
      <c r="L457" s="42"/>
      <c r="M457" s="189" t="s">
        <v>19</v>
      </c>
      <c r="N457" s="190" t="s">
        <v>43</v>
      </c>
      <c r="O457" s="67"/>
      <c r="P457" s="191">
        <f>O457*H457</f>
        <v>0</v>
      </c>
      <c r="Q457" s="191">
        <v>0</v>
      </c>
      <c r="R457" s="191">
        <f>Q457*H457</f>
        <v>0</v>
      </c>
      <c r="S457" s="191">
        <v>0</v>
      </c>
      <c r="T457" s="192">
        <f>S457*H457</f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193" t="s">
        <v>228</v>
      </c>
      <c r="AT457" s="193" t="s">
        <v>223</v>
      </c>
      <c r="AU457" s="193" t="s">
        <v>95</v>
      </c>
      <c r="AY457" s="20" t="s">
        <v>221</v>
      </c>
      <c r="BE457" s="194">
        <f>IF(N457="základní",J457,0)</f>
        <v>0</v>
      </c>
      <c r="BF457" s="194">
        <f>IF(N457="snížená",J457,0)</f>
        <v>0</v>
      </c>
      <c r="BG457" s="194">
        <f>IF(N457="zákl. přenesená",J457,0)</f>
        <v>0</v>
      </c>
      <c r="BH457" s="194">
        <f>IF(N457="sníž. přenesená",J457,0)</f>
        <v>0</v>
      </c>
      <c r="BI457" s="194">
        <f>IF(N457="nulová",J457,0)</f>
        <v>0</v>
      </c>
      <c r="BJ457" s="20" t="s">
        <v>80</v>
      </c>
      <c r="BK457" s="194">
        <f>ROUND(I457*H457,2)</f>
        <v>0</v>
      </c>
      <c r="BL457" s="20" t="s">
        <v>228</v>
      </c>
      <c r="BM457" s="193" t="s">
        <v>3358</v>
      </c>
    </row>
    <row r="458" spans="1:65" s="2" customFormat="1" ht="19.5">
      <c r="A458" s="37"/>
      <c r="B458" s="38"/>
      <c r="C458" s="39"/>
      <c r="D458" s="195" t="s">
        <v>230</v>
      </c>
      <c r="E458" s="39"/>
      <c r="F458" s="196" t="s">
        <v>3359</v>
      </c>
      <c r="G458" s="39"/>
      <c r="H458" s="39"/>
      <c r="I458" s="197"/>
      <c r="J458" s="39"/>
      <c r="K458" s="39"/>
      <c r="L458" s="42"/>
      <c r="M458" s="198"/>
      <c r="N458" s="199"/>
      <c r="O458" s="67"/>
      <c r="P458" s="67"/>
      <c r="Q458" s="67"/>
      <c r="R458" s="67"/>
      <c r="S458" s="67"/>
      <c r="T458" s="68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T458" s="20" t="s">
        <v>230</v>
      </c>
      <c r="AU458" s="20" t="s">
        <v>95</v>
      </c>
    </row>
    <row r="459" spans="1:65" s="2" customFormat="1">
      <c r="A459" s="37"/>
      <c r="B459" s="38"/>
      <c r="C459" s="39"/>
      <c r="D459" s="200" t="s">
        <v>232</v>
      </c>
      <c r="E459" s="39"/>
      <c r="F459" s="201" t="s">
        <v>3360</v>
      </c>
      <c r="G459" s="39"/>
      <c r="H459" s="39"/>
      <c r="I459" s="197"/>
      <c r="J459" s="39"/>
      <c r="K459" s="39"/>
      <c r="L459" s="42"/>
      <c r="M459" s="198"/>
      <c r="N459" s="199"/>
      <c r="O459" s="67"/>
      <c r="P459" s="67"/>
      <c r="Q459" s="67"/>
      <c r="R459" s="67"/>
      <c r="S459" s="67"/>
      <c r="T459" s="68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T459" s="20" t="s">
        <v>232</v>
      </c>
      <c r="AU459" s="20" t="s">
        <v>95</v>
      </c>
    </row>
    <row r="460" spans="1:65" s="2" customFormat="1" ht="24.2" customHeight="1">
      <c r="A460" s="37"/>
      <c r="B460" s="38"/>
      <c r="C460" s="182" t="s">
        <v>862</v>
      </c>
      <c r="D460" s="182" t="s">
        <v>223</v>
      </c>
      <c r="E460" s="183" t="s">
        <v>3361</v>
      </c>
      <c r="F460" s="184" t="s">
        <v>3362</v>
      </c>
      <c r="G460" s="185" t="s">
        <v>305</v>
      </c>
      <c r="H460" s="186">
        <v>149.08500000000001</v>
      </c>
      <c r="I460" s="187"/>
      <c r="J460" s="188">
        <f>ROUND(I460*H460,2)</f>
        <v>0</v>
      </c>
      <c r="K460" s="184" t="s">
        <v>227</v>
      </c>
      <c r="L460" s="42"/>
      <c r="M460" s="189" t="s">
        <v>19</v>
      </c>
      <c r="N460" s="190" t="s">
        <v>43</v>
      </c>
      <c r="O460" s="67"/>
      <c r="P460" s="191">
        <f>O460*H460</f>
        <v>0</v>
      </c>
      <c r="Q460" s="191">
        <v>5.0000000000000001E-4</v>
      </c>
      <c r="R460" s="191">
        <f>Q460*H460</f>
        <v>7.4542500000000012E-2</v>
      </c>
      <c r="S460" s="191">
        <v>0</v>
      </c>
      <c r="T460" s="192">
        <f>S460*H460</f>
        <v>0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193" t="s">
        <v>228</v>
      </c>
      <c r="AT460" s="193" t="s">
        <v>223</v>
      </c>
      <c r="AU460" s="193" t="s">
        <v>95</v>
      </c>
      <c r="AY460" s="20" t="s">
        <v>221</v>
      </c>
      <c r="BE460" s="194">
        <f>IF(N460="základní",J460,0)</f>
        <v>0</v>
      </c>
      <c r="BF460" s="194">
        <f>IF(N460="snížená",J460,0)</f>
        <v>0</v>
      </c>
      <c r="BG460" s="194">
        <f>IF(N460="zákl. přenesená",J460,0)</f>
        <v>0</v>
      </c>
      <c r="BH460" s="194">
        <f>IF(N460="sníž. přenesená",J460,0)</f>
        <v>0</v>
      </c>
      <c r="BI460" s="194">
        <f>IF(N460="nulová",J460,0)</f>
        <v>0</v>
      </c>
      <c r="BJ460" s="20" t="s">
        <v>80</v>
      </c>
      <c r="BK460" s="194">
        <f>ROUND(I460*H460,2)</f>
        <v>0</v>
      </c>
      <c r="BL460" s="20" t="s">
        <v>228</v>
      </c>
      <c r="BM460" s="193" t="s">
        <v>3363</v>
      </c>
    </row>
    <row r="461" spans="1:65" s="2" customFormat="1" ht="29.25">
      <c r="A461" s="37"/>
      <c r="B461" s="38"/>
      <c r="C461" s="39"/>
      <c r="D461" s="195" t="s">
        <v>230</v>
      </c>
      <c r="E461" s="39"/>
      <c r="F461" s="196" t="s">
        <v>3364</v>
      </c>
      <c r="G461" s="39"/>
      <c r="H461" s="39"/>
      <c r="I461" s="197"/>
      <c r="J461" s="39"/>
      <c r="K461" s="39"/>
      <c r="L461" s="42"/>
      <c r="M461" s="198"/>
      <c r="N461" s="199"/>
      <c r="O461" s="67"/>
      <c r="P461" s="67"/>
      <c r="Q461" s="67"/>
      <c r="R461" s="67"/>
      <c r="S461" s="67"/>
      <c r="T461" s="68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T461" s="20" t="s">
        <v>230</v>
      </c>
      <c r="AU461" s="20" t="s">
        <v>95</v>
      </c>
    </row>
    <row r="462" spans="1:65" s="2" customFormat="1">
      <c r="A462" s="37"/>
      <c r="B462" s="38"/>
      <c r="C462" s="39"/>
      <c r="D462" s="200" t="s">
        <v>232</v>
      </c>
      <c r="E462" s="39"/>
      <c r="F462" s="201" t="s">
        <v>3365</v>
      </c>
      <c r="G462" s="39"/>
      <c r="H462" s="39"/>
      <c r="I462" s="197"/>
      <c r="J462" s="39"/>
      <c r="K462" s="39"/>
      <c r="L462" s="42"/>
      <c r="M462" s="198"/>
      <c r="N462" s="199"/>
      <c r="O462" s="67"/>
      <c r="P462" s="67"/>
      <c r="Q462" s="67"/>
      <c r="R462" s="67"/>
      <c r="S462" s="67"/>
      <c r="T462" s="68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T462" s="20" t="s">
        <v>232</v>
      </c>
      <c r="AU462" s="20" t="s">
        <v>95</v>
      </c>
    </row>
    <row r="463" spans="1:65" s="12" customFormat="1" ht="22.9" customHeight="1">
      <c r="B463" s="166"/>
      <c r="C463" s="167"/>
      <c r="D463" s="168" t="s">
        <v>71</v>
      </c>
      <c r="E463" s="180" t="s">
        <v>3366</v>
      </c>
      <c r="F463" s="180" t="s">
        <v>3367</v>
      </c>
      <c r="G463" s="167"/>
      <c r="H463" s="167"/>
      <c r="I463" s="170"/>
      <c r="J463" s="181">
        <f>BK463</f>
        <v>0</v>
      </c>
      <c r="K463" s="167"/>
      <c r="L463" s="172"/>
      <c r="M463" s="173"/>
      <c r="N463" s="174"/>
      <c r="O463" s="174"/>
      <c r="P463" s="175">
        <f>SUM(P464:P480)</f>
        <v>0</v>
      </c>
      <c r="Q463" s="174"/>
      <c r="R463" s="175">
        <f>SUM(R464:R480)</f>
        <v>0</v>
      </c>
      <c r="S463" s="174"/>
      <c r="T463" s="176">
        <f>SUM(T464:T480)</f>
        <v>0</v>
      </c>
      <c r="AR463" s="177" t="s">
        <v>80</v>
      </c>
      <c r="AT463" s="178" t="s">
        <v>71</v>
      </c>
      <c r="AU463" s="178" t="s">
        <v>80</v>
      </c>
      <c r="AY463" s="177" t="s">
        <v>221</v>
      </c>
      <c r="BK463" s="179">
        <f>SUM(BK464:BK480)</f>
        <v>0</v>
      </c>
    </row>
    <row r="464" spans="1:65" s="2" customFormat="1" ht="21.75" customHeight="1">
      <c r="A464" s="37"/>
      <c r="B464" s="38"/>
      <c r="C464" s="182" t="s">
        <v>865</v>
      </c>
      <c r="D464" s="182" t="s">
        <v>223</v>
      </c>
      <c r="E464" s="183" t="s">
        <v>3368</v>
      </c>
      <c r="F464" s="184" t="s">
        <v>3369</v>
      </c>
      <c r="G464" s="185" t="s">
        <v>267</v>
      </c>
      <c r="H464" s="186">
        <v>41.682000000000002</v>
      </c>
      <c r="I464" s="187"/>
      <c r="J464" s="188">
        <f>ROUND(I464*H464,2)</f>
        <v>0</v>
      </c>
      <c r="K464" s="184" t="s">
        <v>227</v>
      </c>
      <c r="L464" s="42"/>
      <c r="M464" s="189" t="s">
        <v>19</v>
      </c>
      <c r="N464" s="190" t="s">
        <v>43</v>
      </c>
      <c r="O464" s="67"/>
      <c r="P464" s="191">
        <f>O464*H464</f>
        <v>0</v>
      </c>
      <c r="Q464" s="191">
        <v>0</v>
      </c>
      <c r="R464" s="191">
        <f>Q464*H464</f>
        <v>0</v>
      </c>
      <c r="S464" s="191">
        <v>0</v>
      </c>
      <c r="T464" s="192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193" t="s">
        <v>228</v>
      </c>
      <c r="AT464" s="193" t="s">
        <v>223</v>
      </c>
      <c r="AU464" s="193" t="s">
        <v>82</v>
      </c>
      <c r="AY464" s="20" t="s">
        <v>221</v>
      </c>
      <c r="BE464" s="194">
        <f>IF(N464="základní",J464,0)</f>
        <v>0</v>
      </c>
      <c r="BF464" s="194">
        <f>IF(N464="snížená",J464,0)</f>
        <v>0</v>
      </c>
      <c r="BG464" s="194">
        <f>IF(N464="zákl. přenesená",J464,0)</f>
        <v>0</v>
      </c>
      <c r="BH464" s="194">
        <f>IF(N464="sníž. přenesená",J464,0)</f>
        <v>0</v>
      </c>
      <c r="BI464" s="194">
        <f>IF(N464="nulová",J464,0)</f>
        <v>0</v>
      </c>
      <c r="BJ464" s="20" t="s">
        <v>80</v>
      </c>
      <c r="BK464" s="194">
        <f>ROUND(I464*H464,2)</f>
        <v>0</v>
      </c>
      <c r="BL464" s="20" t="s">
        <v>228</v>
      </c>
      <c r="BM464" s="193" t="s">
        <v>3370</v>
      </c>
    </row>
    <row r="465" spans="1:65" s="2" customFormat="1" ht="19.5">
      <c r="A465" s="37"/>
      <c r="B465" s="38"/>
      <c r="C465" s="39"/>
      <c r="D465" s="195" t="s">
        <v>230</v>
      </c>
      <c r="E465" s="39"/>
      <c r="F465" s="196" t="s">
        <v>3371</v>
      </c>
      <c r="G465" s="39"/>
      <c r="H465" s="39"/>
      <c r="I465" s="197"/>
      <c r="J465" s="39"/>
      <c r="K465" s="39"/>
      <c r="L465" s="42"/>
      <c r="M465" s="198"/>
      <c r="N465" s="199"/>
      <c r="O465" s="67"/>
      <c r="P465" s="67"/>
      <c r="Q465" s="67"/>
      <c r="R465" s="67"/>
      <c r="S465" s="67"/>
      <c r="T465" s="68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T465" s="20" t="s">
        <v>230</v>
      </c>
      <c r="AU465" s="20" t="s">
        <v>82</v>
      </c>
    </row>
    <row r="466" spans="1:65" s="2" customFormat="1">
      <c r="A466" s="37"/>
      <c r="B466" s="38"/>
      <c r="C466" s="39"/>
      <c r="D466" s="200" t="s">
        <v>232</v>
      </c>
      <c r="E466" s="39"/>
      <c r="F466" s="201" t="s">
        <v>3372</v>
      </c>
      <c r="G466" s="39"/>
      <c r="H466" s="39"/>
      <c r="I466" s="197"/>
      <c r="J466" s="39"/>
      <c r="K466" s="39"/>
      <c r="L466" s="42"/>
      <c r="M466" s="198"/>
      <c r="N466" s="199"/>
      <c r="O466" s="67"/>
      <c r="P466" s="67"/>
      <c r="Q466" s="67"/>
      <c r="R466" s="67"/>
      <c r="S466" s="67"/>
      <c r="T466" s="68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T466" s="20" t="s">
        <v>232</v>
      </c>
      <c r="AU466" s="20" t="s">
        <v>82</v>
      </c>
    </row>
    <row r="467" spans="1:65" s="2" customFormat="1" ht="24.2" customHeight="1">
      <c r="A467" s="37"/>
      <c r="B467" s="38"/>
      <c r="C467" s="182" t="s">
        <v>871</v>
      </c>
      <c r="D467" s="182" t="s">
        <v>223</v>
      </c>
      <c r="E467" s="183" t="s">
        <v>3373</v>
      </c>
      <c r="F467" s="184" t="s">
        <v>3374</v>
      </c>
      <c r="G467" s="185" t="s">
        <v>267</v>
      </c>
      <c r="H467" s="186">
        <v>791.95799999999997</v>
      </c>
      <c r="I467" s="187"/>
      <c r="J467" s="188">
        <f>ROUND(I467*H467,2)</f>
        <v>0</v>
      </c>
      <c r="K467" s="184" t="s">
        <v>227</v>
      </c>
      <c r="L467" s="42"/>
      <c r="M467" s="189" t="s">
        <v>19</v>
      </c>
      <c r="N467" s="190" t="s">
        <v>43</v>
      </c>
      <c r="O467" s="67"/>
      <c r="P467" s="191">
        <f>O467*H467</f>
        <v>0</v>
      </c>
      <c r="Q467" s="191">
        <v>0</v>
      </c>
      <c r="R467" s="191">
        <f>Q467*H467</f>
        <v>0</v>
      </c>
      <c r="S467" s="191">
        <v>0</v>
      </c>
      <c r="T467" s="192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193" t="s">
        <v>228</v>
      </c>
      <c r="AT467" s="193" t="s">
        <v>223</v>
      </c>
      <c r="AU467" s="193" t="s">
        <v>82</v>
      </c>
      <c r="AY467" s="20" t="s">
        <v>221</v>
      </c>
      <c r="BE467" s="194">
        <f>IF(N467="základní",J467,0)</f>
        <v>0</v>
      </c>
      <c r="BF467" s="194">
        <f>IF(N467="snížená",J467,0)</f>
        <v>0</v>
      </c>
      <c r="BG467" s="194">
        <f>IF(N467="zákl. přenesená",J467,0)</f>
        <v>0</v>
      </c>
      <c r="BH467" s="194">
        <f>IF(N467="sníž. přenesená",J467,0)</f>
        <v>0</v>
      </c>
      <c r="BI467" s="194">
        <f>IF(N467="nulová",J467,0)</f>
        <v>0</v>
      </c>
      <c r="BJ467" s="20" t="s">
        <v>80</v>
      </c>
      <c r="BK467" s="194">
        <f>ROUND(I467*H467,2)</f>
        <v>0</v>
      </c>
      <c r="BL467" s="20" t="s">
        <v>228</v>
      </c>
      <c r="BM467" s="193" t="s">
        <v>3375</v>
      </c>
    </row>
    <row r="468" spans="1:65" s="2" customFormat="1" ht="19.5">
      <c r="A468" s="37"/>
      <c r="B468" s="38"/>
      <c r="C468" s="39"/>
      <c r="D468" s="195" t="s">
        <v>230</v>
      </c>
      <c r="E468" s="39"/>
      <c r="F468" s="196" t="s">
        <v>3376</v>
      </c>
      <c r="G468" s="39"/>
      <c r="H468" s="39"/>
      <c r="I468" s="197"/>
      <c r="J468" s="39"/>
      <c r="K468" s="39"/>
      <c r="L468" s="42"/>
      <c r="M468" s="198"/>
      <c r="N468" s="199"/>
      <c r="O468" s="67"/>
      <c r="P468" s="67"/>
      <c r="Q468" s="67"/>
      <c r="R468" s="67"/>
      <c r="S468" s="67"/>
      <c r="T468" s="68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T468" s="20" t="s">
        <v>230</v>
      </c>
      <c r="AU468" s="20" t="s">
        <v>82</v>
      </c>
    </row>
    <row r="469" spans="1:65" s="2" customFormat="1">
      <c r="A469" s="37"/>
      <c r="B469" s="38"/>
      <c r="C469" s="39"/>
      <c r="D469" s="200" t="s">
        <v>232</v>
      </c>
      <c r="E469" s="39"/>
      <c r="F469" s="201" t="s">
        <v>3377</v>
      </c>
      <c r="G469" s="39"/>
      <c r="H469" s="39"/>
      <c r="I469" s="197"/>
      <c r="J469" s="39"/>
      <c r="K469" s="39"/>
      <c r="L469" s="42"/>
      <c r="M469" s="198"/>
      <c r="N469" s="199"/>
      <c r="O469" s="67"/>
      <c r="P469" s="67"/>
      <c r="Q469" s="67"/>
      <c r="R469" s="67"/>
      <c r="S469" s="67"/>
      <c r="T469" s="68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T469" s="20" t="s">
        <v>232</v>
      </c>
      <c r="AU469" s="20" t="s">
        <v>82</v>
      </c>
    </row>
    <row r="470" spans="1:65" s="13" customFormat="1">
      <c r="B470" s="202"/>
      <c r="C470" s="203"/>
      <c r="D470" s="195" t="s">
        <v>234</v>
      </c>
      <c r="E470" s="203"/>
      <c r="F470" s="205" t="s">
        <v>3378</v>
      </c>
      <c r="G470" s="203"/>
      <c r="H470" s="206">
        <v>791.95799999999997</v>
      </c>
      <c r="I470" s="207"/>
      <c r="J470" s="203"/>
      <c r="K470" s="203"/>
      <c r="L470" s="208"/>
      <c r="M470" s="209"/>
      <c r="N470" s="210"/>
      <c r="O470" s="210"/>
      <c r="P470" s="210"/>
      <c r="Q470" s="210"/>
      <c r="R470" s="210"/>
      <c r="S470" s="210"/>
      <c r="T470" s="211"/>
      <c r="AT470" s="212" t="s">
        <v>234</v>
      </c>
      <c r="AU470" s="212" t="s">
        <v>82</v>
      </c>
      <c r="AV470" s="13" t="s">
        <v>82</v>
      </c>
      <c r="AW470" s="13" t="s">
        <v>4</v>
      </c>
      <c r="AX470" s="13" t="s">
        <v>80</v>
      </c>
      <c r="AY470" s="212" t="s">
        <v>221</v>
      </c>
    </row>
    <row r="471" spans="1:65" s="2" customFormat="1" ht="44.25" customHeight="1">
      <c r="A471" s="37"/>
      <c r="B471" s="38"/>
      <c r="C471" s="182" t="s">
        <v>653</v>
      </c>
      <c r="D471" s="182" t="s">
        <v>223</v>
      </c>
      <c r="E471" s="183" t="s">
        <v>3379</v>
      </c>
      <c r="F471" s="184" t="s">
        <v>3380</v>
      </c>
      <c r="G471" s="185" t="s">
        <v>267</v>
      </c>
      <c r="H471" s="186">
        <v>12.074999999999999</v>
      </c>
      <c r="I471" s="187"/>
      <c r="J471" s="188">
        <f>ROUND(I471*H471,2)</f>
        <v>0</v>
      </c>
      <c r="K471" s="184" t="s">
        <v>227</v>
      </c>
      <c r="L471" s="42"/>
      <c r="M471" s="189" t="s">
        <v>19</v>
      </c>
      <c r="N471" s="190" t="s">
        <v>43</v>
      </c>
      <c r="O471" s="67"/>
      <c r="P471" s="191">
        <f>O471*H471</f>
        <v>0</v>
      </c>
      <c r="Q471" s="191">
        <v>0</v>
      </c>
      <c r="R471" s="191">
        <f>Q471*H471</f>
        <v>0</v>
      </c>
      <c r="S471" s="191">
        <v>0</v>
      </c>
      <c r="T471" s="192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193" t="s">
        <v>228</v>
      </c>
      <c r="AT471" s="193" t="s">
        <v>223</v>
      </c>
      <c r="AU471" s="193" t="s">
        <v>82</v>
      </c>
      <c r="AY471" s="20" t="s">
        <v>221</v>
      </c>
      <c r="BE471" s="194">
        <f>IF(N471="základní",J471,0)</f>
        <v>0</v>
      </c>
      <c r="BF471" s="194">
        <f>IF(N471="snížená",J471,0)</f>
        <v>0</v>
      </c>
      <c r="BG471" s="194">
        <f>IF(N471="zákl. přenesená",J471,0)</f>
        <v>0</v>
      </c>
      <c r="BH471" s="194">
        <f>IF(N471="sníž. přenesená",J471,0)</f>
        <v>0</v>
      </c>
      <c r="BI471" s="194">
        <f>IF(N471="nulová",J471,0)</f>
        <v>0</v>
      </c>
      <c r="BJ471" s="20" t="s">
        <v>80</v>
      </c>
      <c r="BK471" s="194">
        <f>ROUND(I471*H471,2)</f>
        <v>0</v>
      </c>
      <c r="BL471" s="20" t="s">
        <v>228</v>
      </c>
      <c r="BM471" s="193" t="s">
        <v>3381</v>
      </c>
    </row>
    <row r="472" spans="1:65" s="2" customFormat="1" ht="29.25">
      <c r="A472" s="37"/>
      <c r="B472" s="38"/>
      <c r="C472" s="39"/>
      <c r="D472" s="195" t="s">
        <v>230</v>
      </c>
      <c r="E472" s="39"/>
      <c r="F472" s="196" t="s">
        <v>3382</v>
      </c>
      <c r="G472" s="39"/>
      <c r="H472" s="39"/>
      <c r="I472" s="197"/>
      <c r="J472" s="39"/>
      <c r="K472" s="39"/>
      <c r="L472" s="42"/>
      <c r="M472" s="198"/>
      <c r="N472" s="199"/>
      <c r="O472" s="67"/>
      <c r="P472" s="67"/>
      <c r="Q472" s="67"/>
      <c r="R472" s="67"/>
      <c r="S472" s="67"/>
      <c r="T472" s="68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T472" s="20" t="s">
        <v>230</v>
      </c>
      <c r="AU472" s="20" t="s">
        <v>82</v>
      </c>
    </row>
    <row r="473" spans="1:65" s="2" customFormat="1">
      <c r="A473" s="37"/>
      <c r="B473" s="38"/>
      <c r="C473" s="39"/>
      <c r="D473" s="200" t="s">
        <v>232</v>
      </c>
      <c r="E473" s="39"/>
      <c r="F473" s="201" t="s">
        <v>3383</v>
      </c>
      <c r="G473" s="39"/>
      <c r="H473" s="39"/>
      <c r="I473" s="197"/>
      <c r="J473" s="39"/>
      <c r="K473" s="39"/>
      <c r="L473" s="42"/>
      <c r="M473" s="198"/>
      <c r="N473" s="199"/>
      <c r="O473" s="67"/>
      <c r="P473" s="67"/>
      <c r="Q473" s="67"/>
      <c r="R473" s="67"/>
      <c r="S473" s="67"/>
      <c r="T473" s="68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T473" s="20" t="s">
        <v>232</v>
      </c>
      <c r="AU473" s="20" t="s">
        <v>82</v>
      </c>
    </row>
    <row r="474" spans="1:65" s="13" customFormat="1">
      <c r="B474" s="202"/>
      <c r="C474" s="203"/>
      <c r="D474" s="195" t="s">
        <v>234</v>
      </c>
      <c r="E474" s="204" t="s">
        <v>19</v>
      </c>
      <c r="F474" s="205" t="s">
        <v>3384</v>
      </c>
      <c r="G474" s="203"/>
      <c r="H474" s="206">
        <v>12.074999999999999</v>
      </c>
      <c r="I474" s="207"/>
      <c r="J474" s="203"/>
      <c r="K474" s="203"/>
      <c r="L474" s="208"/>
      <c r="M474" s="209"/>
      <c r="N474" s="210"/>
      <c r="O474" s="210"/>
      <c r="P474" s="210"/>
      <c r="Q474" s="210"/>
      <c r="R474" s="210"/>
      <c r="S474" s="210"/>
      <c r="T474" s="211"/>
      <c r="AT474" s="212" t="s">
        <v>234</v>
      </c>
      <c r="AU474" s="212" t="s">
        <v>82</v>
      </c>
      <c r="AV474" s="13" t="s">
        <v>82</v>
      </c>
      <c r="AW474" s="13" t="s">
        <v>33</v>
      </c>
      <c r="AX474" s="13" t="s">
        <v>80</v>
      </c>
      <c r="AY474" s="212" t="s">
        <v>221</v>
      </c>
    </row>
    <row r="475" spans="1:65" s="2" customFormat="1" ht="37.9" customHeight="1">
      <c r="A475" s="37"/>
      <c r="B475" s="38"/>
      <c r="C475" s="182" t="s">
        <v>715</v>
      </c>
      <c r="D475" s="182" t="s">
        <v>223</v>
      </c>
      <c r="E475" s="183" t="s">
        <v>3385</v>
      </c>
      <c r="F475" s="184" t="s">
        <v>3386</v>
      </c>
      <c r="G475" s="185" t="s">
        <v>267</v>
      </c>
      <c r="H475" s="186">
        <v>14.207000000000001</v>
      </c>
      <c r="I475" s="187"/>
      <c r="J475" s="188">
        <f>ROUND(I475*H475,2)</f>
        <v>0</v>
      </c>
      <c r="K475" s="184" t="s">
        <v>227</v>
      </c>
      <c r="L475" s="42"/>
      <c r="M475" s="189" t="s">
        <v>19</v>
      </c>
      <c r="N475" s="190" t="s">
        <v>43</v>
      </c>
      <c r="O475" s="67"/>
      <c r="P475" s="191">
        <f>O475*H475</f>
        <v>0</v>
      </c>
      <c r="Q475" s="191">
        <v>0</v>
      </c>
      <c r="R475" s="191">
        <f>Q475*H475</f>
        <v>0</v>
      </c>
      <c r="S475" s="191">
        <v>0</v>
      </c>
      <c r="T475" s="192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193" t="s">
        <v>228</v>
      </c>
      <c r="AT475" s="193" t="s">
        <v>223</v>
      </c>
      <c r="AU475" s="193" t="s">
        <v>82</v>
      </c>
      <c r="AY475" s="20" t="s">
        <v>221</v>
      </c>
      <c r="BE475" s="194">
        <f>IF(N475="základní",J475,0)</f>
        <v>0</v>
      </c>
      <c r="BF475" s="194">
        <f>IF(N475="snížená",J475,0)</f>
        <v>0</v>
      </c>
      <c r="BG475" s="194">
        <f>IF(N475="zákl. přenesená",J475,0)</f>
        <v>0</v>
      </c>
      <c r="BH475" s="194">
        <f>IF(N475="sníž. přenesená",J475,0)</f>
        <v>0</v>
      </c>
      <c r="BI475" s="194">
        <f>IF(N475="nulová",J475,0)</f>
        <v>0</v>
      </c>
      <c r="BJ475" s="20" t="s">
        <v>80</v>
      </c>
      <c r="BK475" s="194">
        <f>ROUND(I475*H475,2)</f>
        <v>0</v>
      </c>
      <c r="BL475" s="20" t="s">
        <v>228</v>
      </c>
      <c r="BM475" s="193" t="s">
        <v>3387</v>
      </c>
    </row>
    <row r="476" spans="1:65" s="2" customFormat="1" ht="29.25">
      <c r="A476" s="37"/>
      <c r="B476" s="38"/>
      <c r="C476" s="39"/>
      <c r="D476" s="195" t="s">
        <v>230</v>
      </c>
      <c r="E476" s="39"/>
      <c r="F476" s="196" t="s">
        <v>3388</v>
      </c>
      <c r="G476" s="39"/>
      <c r="H476" s="39"/>
      <c r="I476" s="197"/>
      <c r="J476" s="39"/>
      <c r="K476" s="39"/>
      <c r="L476" s="42"/>
      <c r="M476" s="198"/>
      <c r="N476" s="199"/>
      <c r="O476" s="67"/>
      <c r="P476" s="67"/>
      <c r="Q476" s="67"/>
      <c r="R476" s="67"/>
      <c r="S476" s="67"/>
      <c r="T476" s="68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T476" s="20" t="s">
        <v>230</v>
      </c>
      <c r="AU476" s="20" t="s">
        <v>82</v>
      </c>
    </row>
    <row r="477" spans="1:65" s="2" customFormat="1">
      <c r="A477" s="37"/>
      <c r="B477" s="38"/>
      <c r="C477" s="39"/>
      <c r="D477" s="200" t="s">
        <v>232</v>
      </c>
      <c r="E477" s="39"/>
      <c r="F477" s="201" t="s">
        <v>3389</v>
      </c>
      <c r="G477" s="39"/>
      <c r="H477" s="39"/>
      <c r="I477" s="197"/>
      <c r="J477" s="39"/>
      <c r="K477" s="39"/>
      <c r="L477" s="42"/>
      <c r="M477" s="198"/>
      <c r="N477" s="199"/>
      <c r="O477" s="67"/>
      <c r="P477" s="67"/>
      <c r="Q477" s="67"/>
      <c r="R477" s="67"/>
      <c r="S477" s="67"/>
      <c r="T477" s="68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T477" s="20" t="s">
        <v>232</v>
      </c>
      <c r="AU477" s="20" t="s">
        <v>82</v>
      </c>
    </row>
    <row r="478" spans="1:65" s="2" customFormat="1" ht="44.25" customHeight="1">
      <c r="A478" s="37"/>
      <c r="B478" s="38"/>
      <c r="C478" s="182" t="s">
        <v>884</v>
      </c>
      <c r="D478" s="182" t="s">
        <v>223</v>
      </c>
      <c r="E478" s="183" t="s">
        <v>3390</v>
      </c>
      <c r="F478" s="184" t="s">
        <v>3391</v>
      </c>
      <c r="G478" s="185" t="s">
        <v>267</v>
      </c>
      <c r="H478" s="186">
        <v>15.4</v>
      </c>
      <c r="I478" s="187"/>
      <c r="J478" s="188">
        <f>ROUND(I478*H478,2)</f>
        <v>0</v>
      </c>
      <c r="K478" s="184" t="s">
        <v>227</v>
      </c>
      <c r="L478" s="42"/>
      <c r="M478" s="189" t="s">
        <v>19</v>
      </c>
      <c r="N478" s="190" t="s">
        <v>43</v>
      </c>
      <c r="O478" s="67"/>
      <c r="P478" s="191">
        <f>O478*H478</f>
        <v>0</v>
      </c>
      <c r="Q478" s="191">
        <v>0</v>
      </c>
      <c r="R478" s="191">
        <f>Q478*H478</f>
        <v>0</v>
      </c>
      <c r="S478" s="191">
        <v>0</v>
      </c>
      <c r="T478" s="192">
        <f>S478*H478</f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193" t="s">
        <v>228</v>
      </c>
      <c r="AT478" s="193" t="s">
        <v>223</v>
      </c>
      <c r="AU478" s="193" t="s">
        <v>82</v>
      </c>
      <c r="AY478" s="20" t="s">
        <v>221</v>
      </c>
      <c r="BE478" s="194">
        <f>IF(N478="základní",J478,0)</f>
        <v>0</v>
      </c>
      <c r="BF478" s="194">
        <f>IF(N478="snížená",J478,0)</f>
        <v>0</v>
      </c>
      <c r="BG478" s="194">
        <f>IF(N478="zákl. přenesená",J478,0)</f>
        <v>0</v>
      </c>
      <c r="BH478" s="194">
        <f>IF(N478="sníž. přenesená",J478,0)</f>
        <v>0</v>
      </c>
      <c r="BI478" s="194">
        <f>IF(N478="nulová",J478,0)</f>
        <v>0</v>
      </c>
      <c r="BJ478" s="20" t="s">
        <v>80</v>
      </c>
      <c r="BK478" s="194">
        <f>ROUND(I478*H478,2)</f>
        <v>0</v>
      </c>
      <c r="BL478" s="20" t="s">
        <v>228</v>
      </c>
      <c r="BM478" s="193" t="s">
        <v>3392</v>
      </c>
    </row>
    <row r="479" spans="1:65" s="2" customFormat="1" ht="29.25">
      <c r="A479" s="37"/>
      <c r="B479" s="38"/>
      <c r="C479" s="39"/>
      <c r="D479" s="195" t="s">
        <v>230</v>
      </c>
      <c r="E479" s="39"/>
      <c r="F479" s="196" t="s">
        <v>269</v>
      </c>
      <c r="G479" s="39"/>
      <c r="H479" s="39"/>
      <c r="I479" s="197"/>
      <c r="J479" s="39"/>
      <c r="K479" s="39"/>
      <c r="L479" s="42"/>
      <c r="M479" s="198"/>
      <c r="N479" s="199"/>
      <c r="O479" s="67"/>
      <c r="P479" s="67"/>
      <c r="Q479" s="67"/>
      <c r="R479" s="67"/>
      <c r="S479" s="67"/>
      <c r="T479" s="68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T479" s="20" t="s">
        <v>230</v>
      </c>
      <c r="AU479" s="20" t="s">
        <v>82</v>
      </c>
    </row>
    <row r="480" spans="1:65" s="2" customFormat="1">
      <c r="A480" s="37"/>
      <c r="B480" s="38"/>
      <c r="C480" s="39"/>
      <c r="D480" s="200" t="s">
        <v>232</v>
      </c>
      <c r="E480" s="39"/>
      <c r="F480" s="201" t="s">
        <v>3393</v>
      </c>
      <c r="G480" s="39"/>
      <c r="H480" s="39"/>
      <c r="I480" s="197"/>
      <c r="J480" s="39"/>
      <c r="K480" s="39"/>
      <c r="L480" s="42"/>
      <c r="M480" s="198"/>
      <c r="N480" s="199"/>
      <c r="O480" s="67"/>
      <c r="P480" s="67"/>
      <c r="Q480" s="67"/>
      <c r="R480" s="67"/>
      <c r="S480" s="67"/>
      <c r="T480" s="68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T480" s="20" t="s">
        <v>232</v>
      </c>
      <c r="AU480" s="20" t="s">
        <v>82</v>
      </c>
    </row>
    <row r="481" spans="1:65" s="12" customFormat="1" ht="22.9" customHeight="1">
      <c r="B481" s="166"/>
      <c r="C481" s="167"/>
      <c r="D481" s="168" t="s">
        <v>71</v>
      </c>
      <c r="E481" s="180" t="s">
        <v>758</v>
      </c>
      <c r="F481" s="180" t="s">
        <v>759</v>
      </c>
      <c r="G481" s="167"/>
      <c r="H481" s="167"/>
      <c r="I481" s="170"/>
      <c r="J481" s="181">
        <f>BK481</f>
        <v>0</v>
      </c>
      <c r="K481" s="167"/>
      <c r="L481" s="172"/>
      <c r="M481" s="173"/>
      <c r="N481" s="174"/>
      <c r="O481" s="174"/>
      <c r="P481" s="175">
        <f>SUM(P482:P484)</f>
        <v>0</v>
      </c>
      <c r="Q481" s="174"/>
      <c r="R481" s="175">
        <f>SUM(R482:R484)</f>
        <v>0</v>
      </c>
      <c r="S481" s="174"/>
      <c r="T481" s="176">
        <f>SUM(T482:T484)</f>
        <v>0</v>
      </c>
      <c r="AR481" s="177" t="s">
        <v>80</v>
      </c>
      <c r="AT481" s="178" t="s">
        <v>71</v>
      </c>
      <c r="AU481" s="178" t="s">
        <v>80</v>
      </c>
      <c r="AY481" s="177" t="s">
        <v>221</v>
      </c>
      <c r="BK481" s="179">
        <f>SUM(BK482:BK484)</f>
        <v>0</v>
      </c>
    </row>
    <row r="482" spans="1:65" s="2" customFormat="1" ht="24.2" customHeight="1">
      <c r="A482" s="37"/>
      <c r="B482" s="38"/>
      <c r="C482" s="182" t="s">
        <v>891</v>
      </c>
      <c r="D482" s="182" t="s">
        <v>223</v>
      </c>
      <c r="E482" s="183" t="s">
        <v>3394</v>
      </c>
      <c r="F482" s="184" t="s">
        <v>3395</v>
      </c>
      <c r="G482" s="185" t="s">
        <v>267</v>
      </c>
      <c r="H482" s="186">
        <v>362.80900000000003</v>
      </c>
      <c r="I482" s="187"/>
      <c r="J482" s="188">
        <f>ROUND(I482*H482,2)</f>
        <v>0</v>
      </c>
      <c r="K482" s="184" t="s">
        <v>227</v>
      </c>
      <c r="L482" s="42"/>
      <c r="M482" s="189" t="s">
        <v>19</v>
      </c>
      <c r="N482" s="190" t="s">
        <v>43</v>
      </c>
      <c r="O482" s="67"/>
      <c r="P482" s="191">
        <f>O482*H482</f>
        <v>0</v>
      </c>
      <c r="Q482" s="191">
        <v>0</v>
      </c>
      <c r="R482" s="191">
        <f>Q482*H482</f>
        <v>0</v>
      </c>
      <c r="S482" s="191">
        <v>0</v>
      </c>
      <c r="T482" s="192">
        <f>S482*H482</f>
        <v>0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R482" s="193" t="s">
        <v>228</v>
      </c>
      <c r="AT482" s="193" t="s">
        <v>223</v>
      </c>
      <c r="AU482" s="193" t="s">
        <v>82</v>
      </c>
      <c r="AY482" s="20" t="s">
        <v>221</v>
      </c>
      <c r="BE482" s="194">
        <f>IF(N482="základní",J482,0)</f>
        <v>0</v>
      </c>
      <c r="BF482" s="194">
        <f>IF(N482="snížená",J482,0)</f>
        <v>0</v>
      </c>
      <c r="BG482" s="194">
        <f>IF(N482="zákl. přenesená",J482,0)</f>
        <v>0</v>
      </c>
      <c r="BH482" s="194">
        <f>IF(N482="sníž. přenesená",J482,0)</f>
        <v>0</v>
      </c>
      <c r="BI482" s="194">
        <f>IF(N482="nulová",J482,0)</f>
        <v>0</v>
      </c>
      <c r="BJ482" s="20" t="s">
        <v>80</v>
      </c>
      <c r="BK482" s="194">
        <f>ROUND(I482*H482,2)</f>
        <v>0</v>
      </c>
      <c r="BL482" s="20" t="s">
        <v>228</v>
      </c>
      <c r="BM482" s="193" t="s">
        <v>3396</v>
      </c>
    </row>
    <row r="483" spans="1:65" s="2" customFormat="1" ht="19.5">
      <c r="A483" s="37"/>
      <c r="B483" s="38"/>
      <c r="C483" s="39"/>
      <c r="D483" s="195" t="s">
        <v>230</v>
      </c>
      <c r="E483" s="39"/>
      <c r="F483" s="196" t="s">
        <v>3397</v>
      </c>
      <c r="G483" s="39"/>
      <c r="H483" s="39"/>
      <c r="I483" s="197"/>
      <c r="J483" s="39"/>
      <c r="K483" s="39"/>
      <c r="L483" s="42"/>
      <c r="M483" s="198"/>
      <c r="N483" s="199"/>
      <c r="O483" s="67"/>
      <c r="P483" s="67"/>
      <c r="Q483" s="67"/>
      <c r="R483" s="67"/>
      <c r="S483" s="67"/>
      <c r="T483" s="68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T483" s="20" t="s">
        <v>230</v>
      </c>
      <c r="AU483" s="20" t="s">
        <v>82</v>
      </c>
    </row>
    <row r="484" spans="1:65" s="2" customFormat="1">
      <c r="A484" s="37"/>
      <c r="B484" s="38"/>
      <c r="C484" s="39"/>
      <c r="D484" s="200" t="s">
        <v>232</v>
      </c>
      <c r="E484" s="39"/>
      <c r="F484" s="201" t="s">
        <v>3398</v>
      </c>
      <c r="G484" s="39"/>
      <c r="H484" s="39"/>
      <c r="I484" s="197"/>
      <c r="J484" s="39"/>
      <c r="K484" s="39"/>
      <c r="L484" s="42"/>
      <c r="M484" s="198"/>
      <c r="N484" s="199"/>
      <c r="O484" s="67"/>
      <c r="P484" s="67"/>
      <c r="Q484" s="67"/>
      <c r="R484" s="67"/>
      <c r="S484" s="67"/>
      <c r="T484" s="68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T484" s="20" t="s">
        <v>232</v>
      </c>
      <c r="AU484" s="20" t="s">
        <v>82</v>
      </c>
    </row>
    <row r="485" spans="1:65" s="12" customFormat="1" ht="25.9" customHeight="1">
      <c r="B485" s="166"/>
      <c r="C485" s="167"/>
      <c r="D485" s="168" t="s">
        <v>71</v>
      </c>
      <c r="E485" s="169" t="s">
        <v>766</v>
      </c>
      <c r="F485" s="169" t="s">
        <v>767</v>
      </c>
      <c r="G485" s="167"/>
      <c r="H485" s="167"/>
      <c r="I485" s="170"/>
      <c r="J485" s="171">
        <f>BK485</f>
        <v>0</v>
      </c>
      <c r="K485" s="167"/>
      <c r="L485" s="172"/>
      <c r="M485" s="173"/>
      <c r="N485" s="174"/>
      <c r="O485" s="174"/>
      <c r="P485" s="175">
        <f>P486+P489</f>
        <v>0</v>
      </c>
      <c r="Q485" s="174"/>
      <c r="R485" s="175">
        <f>R486+R489</f>
        <v>0</v>
      </c>
      <c r="S485" s="174"/>
      <c r="T485" s="176">
        <f>T486+T489</f>
        <v>0</v>
      </c>
      <c r="AR485" s="177" t="s">
        <v>82</v>
      </c>
      <c r="AT485" s="178" t="s">
        <v>71</v>
      </c>
      <c r="AU485" s="178" t="s">
        <v>72</v>
      </c>
      <c r="AY485" s="177" t="s">
        <v>221</v>
      </c>
      <c r="BK485" s="179">
        <f>BK486+BK489</f>
        <v>0</v>
      </c>
    </row>
    <row r="486" spans="1:65" s="12" customFormat="1" ht="22.9" customHeight="1">
      <c r="B486" s="166"/>
      <c r="C486" s="167"/>
      <c r="D486" s="168" t="s">
        <v>71</v>
      </c>
      <c r="E486" s="180" t="s">
        <v>1548</v>
      </c>
      <c r="F486" s="180" t="s">
        <v>1549</v>
      </c>
      <c r="G486" s="167"/>
      <c r="H486" s="167"/>
      <c r="I486" s="170"/>
      <c r="J486" s="181">
        <f>BK486</f>
        <v>0</v>
      </c>
      <c r="K486" s="167"/>
      <c r="L486" s="172"/>
      <c r="M486" s="173"/>
      <c r="N486" s="174"/>
      <c r="O486" s="174"/>
      <c r="P486" s="175">
        <f>SUM(P487:P488)</f>
        <v>0</v>
      </c>
      <c r="Q486" s="174"/>
      <c r="R486" s="175">
        <f>SUM(R487:R488)</f>
        <v>0</v>
      </c>
      <c r="S486" s="174"/>
      <c r="T486" s="176">
        <f>SUM(T487:T488)</f>
        <v>0</v>
      </c>
      <c r="AR486" s="177" t="s">
        <v>82</v>
      </c>
      <c r="AT486" s="178" t="s">
        <v>71</v>
      </c>
      <c r="AU486" s="178" t="s">
        <v>80</v>
      </c>
      <c r="AY486" s="177" t="s">
        <v>221</v>
      </c>
      <c r="BK486" s="179">
        <f>SUM(BK487:BK488)</f>
        <v>0</v>
      </c>
    </row>
    <row r="487" spans="1:65" s="2" customFormat="1" ht="24.2" customHeight="1">
      <c r="A487" s="37"/>
      <c r="B487" s="38"/>
      <c r="C487" s="182" t="s">
        <v>896</v>
      </c>
      <c r="D487" s="182" t="s">
        <v>223</v>
      </c>
      <c r="E487" s="183" t="s">
        <v>2104</v>
      </c>
      <c r="F487" s="184" t="s">
        <v>3399</v>
      </c>
      <c r="G487" s="185" t="s">
        <v>336</v>
      </c>
      <c r="H487" s="186">
        <v>1</v>
      </c>
      <c r="I487" s="187"/>
      <c r="J487" s="188">
        <f>ROUND(I487*H487,2)</f>
        <v>0</v>
      </c>
      <c r="K487" s="184" t="s">
        <v>632</v>
      </c>
      <c r="L487" s="42"/>
      <c r="M487" s="189" t="s">
        <v>19</v>
      </c>
      <c r="N487" s="190" t="s">
        <v>43</v>
      </c>
      <c r="O487" s="67"/>
      <c r="P487" s="191">
        <f>O487*H487</f>
        <v>0</v>
      </c>
      <c r="Q487" s="191">
        <v>0</v>
      </c>
      <c r="R487" s="191">
        <f>Q487*H487</f>
        <v>0</v>
      </c>
      <c r="S487" s="191">
        <v>0</v>
      </c>
      <c r="T487" s="192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193" t="s">
        <v>341</v>
      </c>
      <c r="AT487" s="193" t="s">
        <v>223</v>
      </c>
      <c r="AU487" s="193" t="s">
        <v>82</v>
      </c>
      <c r="AY487" s="20" t="s">
        <v>221</v>
      </c>
      <c r="BE487" s="194">
        <f>IF(N487="základní",J487,0)</f>
        <v>0</v>
      </c>
      <c r="BF487" s="194">
        <f>IF(N487="snížená",J487,0)</f>
        <v>0</v>
      </c>
      <c r="BG487" s="194">
        <f>IF(N487="zákl. přenesená",J487,0)</f>
        <v>0</v>
      </c>
      <c r="BH487" s="194">
        <f>IF(N487="sníž. přenesená",J487,0)</f>
        <v>0</v>
      </c>
      <c r="BI487" s="194">
        <f>IF(N487="nulová",J487,0)</f>
        <v>0</v>
      </c>
      <c r="BJ487" s="20" t="s">
        <v>80</v>
      </c>
      <c r="BK487" s="194">
        <f>ROUND(I487*H487,2)</f>
        <v>0</v>
      </c>
      <c r="BL487" s="20" t="s">
        <v>341</v>
      </c>
      <c r="BM487" s="193" t="s">
        <v>3400</v>
      </c>
    </row>
    <row r="488" spans="1:65" s="2" customFormat="1" ht="19.5">
      <c r="A488" s="37"/>
      <c r="B488" s="38"/>
      <c r="C488" s="39"/>
      <c r="D488" s="195" t="s">
        <v>230</v>
      </c>
      <c r="E488" s="39"/>
      <c r="F488" s="196" t="s">
        <v>3399</v>
      </c>
      <c r="G488" s="39"/>
      <c r="H488" s="39"/>
      <c r="I488" s="197"/>
      <c r="J488" s="39"/>
      <c r="K488" s="39"/>
      <c r="L488" s="42"/>
      <c r="M488" s="198"/>
      <c r="N488" s="199"/>
      <c r="O488" s="67"/>
      <c r="P488" s="67"/>
      <c r="Q488" s="67"/>
      <c r="R488" s="67"/>
      <c r="S488" s="67"/>
      <c r="T488" s="68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T488" s="20" t="s">
        <v>230</v>
      </c>
      <c r="AU488" s="20" t="s">
        <v>82</v>
      </c>
    </row>
    <row r="489" spans="1:65" s="12" customFormat="1" ht="22.9" customHeight="1">
      <c r="B489" s="166"/>
      <c r="C489" s="167"/>
      <c r="D489" s="168" t="s">
        <v>71</v>
      </c>
      <c r="E489" s="180" t="s">
        <v>3401</v>
      </c>
      <c r="F489" s="180" t="s">
        <v>3401</v>
      </c>
      <c r="G489" s="167"/>
      <c r="H489" s="167"/>
      <c r="I489" s="170"/>
      <c r="J489" s="181">
        <f>BK489</f>
        <v>0</v>
      </c>
      <c r="K489" s="167"/>
      <c r="L489" s="172"/>
      <c r="M489" s="173"/>
      <c r="N489" s="174"/>
      <c r="O489" s="174"/>
      <c r="P489" s="175">
        <f>SUM(P490:P518)</f>
        <v>0</v>
      </c>
      <c r="Q489" s="174"/>
      <c r="R489" s="175">
        <f>SUM(R490:R518)</f>
        <v>0</v>
      </c>
      <c r="S489" s="174"/>
      <c r="T489" s="176">
        <f>SUM(T490:T518)</f>
        <v>0</v>
      </c>
      <c r="AR489" s="177" t="s">
        <v>82</v>
      </c>
      <c r="AT489" s="178" t="s">
        <v>71</v>
      </c>
      <c r="AU489" s="178" t="s">
        <v>80</v>
      </c>
      <c r="AY489" s="177" t="s">
        <v>221</v>
      </c>
      <c r="BK489" s="179">
        <f>SUM(BK490:BK518)</f>
        <v>0</v>
      </c>
    </row>
    <row r="490" spans="1:65" s="2" customFormat="1" ht="24.2" customHeight="1">
      <c r="A490" s="37"/>
      <c r="B490" s="38"/>
      <c r="C490" s="182" t="s">
        <v>902</v>
      </c>
      <c r="D490" s="182" t="s">
        <v>223</v>
      </c>
      <c r="E490" s="183" t="s">
        <v>3402</v>
      </c>
      <c r="F490" s="184" t="s">
        <v>3403</v>
      </c>
      <c r="G490" s="185" t="s">
        <v>336</v>
      </c>
      <c r="H490" s="186">
        <v>1</v>
      </c>
      <c r="I490" s="187"/>
      <c r="J490" s="188">
        <f>ROUND(I490*H490,2)</f>
        <v>0</v>
      </c>
      <c r="K490" s="184" t="s">
        <v>632</v>
      </c>
      <c r="L490" s="42"/>
      <c r="M490" s="189" t="s">
        <v>19</v>
      </c>
      <c r="N490" s="190" t="s">
        <v>43</v>
      </c>
      <c r="O490" s="67"/>
      <c r="P490" s="191">
        <f>O490*H490</f>
        <v>0</v>
      </c>
      <c r="Q490" s="191">
        <v>0</v>
      </c>
      <c r="R490" s="191">
        <f>Q490*H490</f>
        <v>0</v>
      </c>
      <c r="S490" s="191">
        <v>0</v>
      </c>
      <c r="T490" s="192">
        <f>S490*H490</f>
        <v>0</v>
      </c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R490" s="193" t="s">
        <v>341</v>
      </c>
      <c r="AT490" s="193" t="s">
        <v>223</v>
      </c>
      <c r="AU490" s="193" t="s">
        <v>82</v>
      </c>
      <c r="AY490" s="20" t="s">
        <v>221</v>
      </c>
      <c r="BE490" s="194">
        <f>IF(N490="základní",J490,0)</f>
        <v>0</v>
      </c>
      <c r="BF490" s="194">
        <f>IF(N490="snížená",J490,0)</f>
        <v>0</v>
      </c>
      <c r="BG490" s="194">
        <f>IF(N490="zákl. přenesená",J490,0)</f>
        <v>0</v>
      </c>
      <c r="BH490" s="194">
        <f>IF(N490="sníž. přenesená",J490,0)</f>
        <v>0</v>
      </c>
      <c r="BI490" s="194">
        <f>IF(N490="nulová",J490,0)</f>
        <v>0</v>
      </c>
      <c r="BJ490" s="20" t="s">
        <v>80</v>
      </c>
      <c r="BK490" s="194">
        <f>ROUND(I490*H490,2)</f>
        <v>0</v>
      </c>
      <c r="BL490" s="20" t="s">
        <v>341</v>
      </c>
      <c r="BM490" s="193" t="s">
        <v>3404</v>
      </c>
    </row>
    <row r="491" spans="1:65" s="2" customFormat="1" ht="19.5">
      <c r="A491" s="37"/>
      <c r="B491" s="38"/>
      <c r="C491" s="39"/>
      <c r="D491" s="195" t="s">
        <v>230</v>
      </c>
      <c r="E491" s="39"/>
      <c r="F491" s="196" t="s">
        <v>3403</v>
      </c>
      <c r="G491" s="39"/>
      <c r="H491" s="39"/>
      <c r="I491" s="197"/>
      <c r="J491" s="39"/>
      <c r="K491" s="39"/>
      <c r="L491" s="42"/>
      <c r="M491" s="198"/>
      <c r="N491" s="199"/>
      <c r="O491" s="67"/>
      <c r="P491" s="67"/>
      <c r="Q491" s="67"/>
      <c r="R491" s="67"/>
      <c r="S491" s="67"/>
      <c r="T491" s="68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T491" s="20" t="s">
        <v>230</v>
      </c>
      <c r="AU491" s="20" t="s">
        <v>82</v>
      </c>
    </row>
    <row r="492" spans="1:65" s="2" customFormat="1" ht="224.25">
      <c r="A492" s="37"/>
      <c r="B492" s="38"/>
      <c r="C492" s="39"/>
      <c r="D492" s="195" t="s">
        <v>1665</v>
      </c>
      <c r="E492" s="39"/>
      <c r="F492" s="255" t="s">
        <v>3405</v>
      </c>
      <c r="G492" s="39"/>
      <c r="H492" s="39"/>
      <c r="I492" s="197"/>
      <c r="J492" s="39"/>
      <c r="K492" s="39"/>
      <c r="L492" s="42"/>
      <c r="M492" s="198"/>
      <c r="N492" s="199"/>
      <c r="O492" s="67"/>
      <c r="P492" s="67"/>
      <c r="Q492" s="67"/>
      <c r="R492" s="67"/>
      <c r="S492" s="67"/>
      <c r="T492" s="68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T492" s="20" t="s">
        <v>1665</v>
      </c>
      <c r="AU492" s="20" t="s">
        <v>82</v>
      </c>
    </row>
    <row r="493" spans="1:65" s="2" customFormat="1" ht="37.9" customHeight="1">
      <c r="A493" s="37"/>
      <c r="B493" s="38"/>
      <c r="C493" s="182" t="s">
        <v>909</v>
      </c>
      <c r="D493" s="182" t="s">
        <v>223</v>
      </c>
      <c r="E493" s="183" t="s">
        <v>3406</v>
      </c>
      <c r="F493" s="184" t="s">
        <v>3407</v>
      </c>
      <c r="G493" s="185" t="s">
        <v>336</v>
      </c>
      <c r="H493" s="186">
        <v>1</v>
      </c>
      <c r="I493" s="187"/>
      <c r="J493" s="188">
        <f>ROUND(I493*H493,2)</f>
        <v>0</v>
      </c>
      <c r="K493" s="184" t="s">
        <v>632</v>
      </c>
      <c r="L493" s="42"/>
      <c r="M493" s="189" t="s">
        <v>19</v>
      </c>
      <c r="N493" s="190" t="s">
        <v>43</v>
      </c>
      <c r="O493" s="67"/>
      <c r="P493" s="191">
        <f>O493*H493</f>
        <v>0</v>
      </c>
      <c r="Q493" s="191">
        <v>0</v>
      </c>
      <c r="R493" s="191">
        <f>Q493*H493</f>
        <v>0</v>
      </c>
      <c r="S493" s="191">
        <v>0</v>
      </c>
      <c r="T493" s="192">
        <f>S493*H493</f>
        <v>0</v>
      </c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R493" s="193" t="s">
        <v>341</v>
      </c>
      <c r="AT493" s="193" t="s">
        <v>223</v>
      </c>
      <c r="AU493" s="193" t="s">
        <v>82</v>
      </c>
      <c r="AY493" s="20" t="s">
        <v>221</v>
      </c>
      <c r="BE493" s="194">
        <f>IF(N493="základní",J493,0)</f>
        <v>0</v>
      </c>
      <c r="BF493" s="194">
        <f>IF(N493="snížená",J493,0)</f>
        <v>0</v>
      </c>
      <c r="BG493" s="194">
        <f>IF(N493="zákl. přenesená",J493,0)</f>
        <v>0</v>
      </c>
      <c r="BH493" s="194">
        <f>IF(N493="sníž. přenesená",J493,0)</f>
        <v>0</v>
      </c>
      <c r="BI493" s="194">
        <f>IF(N493="nulová",J493,0)</f>
        <v>0</v>
      </c>
      <c r="BJ493" s="20" t="s">
        <v>80</v>
      </c>
      <c r="BK493" s="194">
        <f>ROUND(I493*H493,2)</f>
        <v>0</v>
      </c>
      <c r="BL493" s="20" t="s">
        <v>341</v>
      </c>
      <c r="BM493" s="193" t="s">
        <v>3408</v>
      </c>
    </row>
    <row r="494" spans="1:65" s="2" customFormat="1" ht="19.5">
      <c r="A494" s="37"/>
      <c r="B494" s="38"/>
      <c r="C494" s="39"/>
      <c r="D494" s="195" t="s">
        <v>230</v>
      </c>
      <c r="E494" s="39"/>
      <c r="F494" s="196" t="s">
        <v>3407</v>
      </c>
      <c r="G494" s="39"/>
      <c r="H494" s="39"/>
      <c r="I494" s="197"/>
      <c r="J494" s="39"/>
      <c r="K494" s="39"/>
      <c r="L494" s="42"/>
      <c r="M494" s="198"/>
      <c r="N494" s="199"/>
      <c r="O494" s="67"/>
      <c r="P494" s="67"/>
      <c r="Q494" s="67"/>
      <c r="R494" s="67"/>
      <c r="S494" s="67"/>
      <c r="T494" s="68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T494" s="20" t="s">
        <v>230</v>
      </c>
      <c r="AU494" s="20" t="s">
        <v>82</v>
      </c>
    </row>
    <row r="495" spans="1:65" s="2" customFormat="1" ht="39">
      <c r="A495" s="37"/>
      <c r="B495" s="38"/>
      <c r="C495" s="39"/>
      <c r="D495" s="195" t="s">
        <v>1665</v>
      </c>
      <c r="E495" s="39"/>
      <c r="F495" s="255" t="s">
        <v>3409</v>
      </c>
      <c r="G495" s="39"/>
      <c r="H495" s="39"/>
      <c r="I495" s="197"/>
      <c r="J495" s="39"/>
      <c r="K495" s="39"/>
      <c r="L495" s="42"/>
      <c r="M495" s="198"/>
      <c r="N495" s="199"/>
      <c r="O495" s="67"/>
      <c r="P495" s="67"/>
      <c r="Q495" s="67"/>
      <c r="R495" s="67"/>
      <c r="S495" s="67"/>
      <c r="T495" s="68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T495" s="20" t="s">
        <v>1665</v>
      </c>
      <c r="AU495" s="20" t="s">
        <v>82</v>
      </c>
    </row>
    <row r="496" spans="1:65" s="2" customFormat="1" ht="24.2" customHeight="1">
      <c r="A496" s="37"/>
      <c r="B496" s="38"/>
      <c r="C496" s="182" t="s">
        <v>916</v>
      </c>
      <c r="D496" s="182" t="s">
        <v>223</v>
      </c>
      <c r="E496" s="183" t="s">
        <v>3410</v>
      </c>
      <c r="F496" s="184" t="s">
        <v>3411</v>
      </c>
      <c r="G496" s="185" t="s">
        <v>336</v>
      </c>
      <c r="H496" s="186">
        <v>1</v>
      </c>
      <c r="I496" s="187"/>
      <c r="J496" s="188">
        <f>ROUND(I496*H496,2)</f>
        <v>0</v>
      </c>
      <c r="K496" s="184" t="s">
        <v>632</v>
      </c>
      <c r="L496" s="42"/>
      <c r="M496" s="189" t="s">
        <v>19</v>
      </c>
      <c r="N496" s="190" t="s">
        <v>43</v>
      </c>
      <c r="O496" s="67"/>
      <c r="P496" s="191">
        <f>O496*H496</f>
        <v>0</v>
      </c>
      <c r="Q496" s="191">
        <v>0</v>
      </c>
      <c r="R496" s="191">
        <f>Q496*H496</f>
        <v>0</v>
      </c>
      <c r="S496" s="191">
        <v>0</v>
      </c>
      <c r="T496" s="192">
        <f>S496*H496</f>
        <v>0</v>
      </c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R496" s="193" t="s">
        <v>341</v>
      </c>
      <c r="AT496" s="193" t="s">
        <v>223</v>
      </c>
      <c r="AU496" s="193" t="s">
        <v>82</v>
      </c>
      <c r="AY496" s="20" t="s">
        <v>221</v>
      </c>
      <c r="BE496" s="194">
        <f>IF(N496="základní",J496,0)</f>
        <v>0</v>
      </c>
      <c r="BF496" s="194">
        <f>IF(N496="snížená",J496,0)</f>
        <v>0</v>
      </c>
      <c r="BG496" s="194">
        <f>IF(N496="zákl. přenesená",J496,0)</f>
        <v>0</v>
      </c>
      <c r="BH496" s="194">
        <f>IF(N496="sníž. přenesená",J496,0)</f>
        <v>0</v>
      </c>
      <c r="BI496" s="194">
        <f>IF(N496="nulová",J496,0)</f>
        <v>0</v>
      </c>
      <c r="BJ496" s="20" t="s">
        <v>80</v>
      </c>
      <c r="BK496" s="194">
        <f>ROUND(I496*H496,2)</f>
        <v>0</v>
      </c>
      <c r="BL496" s="20" t="s">
        <v>341</v>
      </c>
      <c r="BM496" s="193" t="s">
        <v>3412</v>
      </c>
    </row>
    <row r="497" spans="1:65" s="2" customFormat="1" ht="19.5">
      <c r="A497" s="37"/>
      <c r="B497" s="38"/>
      <c r="C497" s="39"/>
      <c r="D497" s="195" t="s">
        <v>230</v>
      </c>
      <c r="E497" s="39"/>
      <c r="F497" s="196" t="s">
        <v>3411</v>
      </c>
      <c r="G497" s="39"/>
      <c r="H497" s="39"/>
      <c r="I497" s="197"/>
      <c r="J497" s="39"/>
      <c r="K497" s="39"/>
      <c r="L497" s="42"/>
      <c r="M497" s="198"/>
      <c r="N497" s="199"/>
      <c r="O497" s="67"/>
      <c r="P497" s="67"/>
      <c r="Q497" s="67"/>
      <c r="R497" s="67"/>
      <c r="S497" s="67"/>
      <c r="T497" s="68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T497" s="20" t="s">
        <v>230</v>
      </c>
      <c r="AU497" s="20" t="s">
        <v>82</v>
      </c>
    </row>
    <row r="498" spans="1:65" s="2" customFormat="1" ht="58.5">
      <c r="A498" s="37"/>
      <c r="B498" s="38"/>
      <c r="C498" s="39"/>
      <c r="D498" s="195" t="s">
        <v>1665</v>
      </c>
      <c r="E498" s="39"/>
      <c r="F498" s="255" t="s">
        <v>3413</v>
      </c>
      <c r="G498" s="39"/>
      <c r="H498" s="39"/>
      <c r="I498" s="197"/>
      <c r="J498" s="39"/>
      <c r="K498" s="39"/>
      <c r="L498" s="42"/>
      <c r="M498" s="198"/>
      <c r="N498" s="199"/>
      <c r="O498" s="67"/>
      <c r="P498" s="67"/>
      <c r="Q498" s="67"/>
      <c r="R498" s="67"/>
      <c r="S498" s="67"/>
      <c r="T498" s="68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T498" s="20" t="s">
        <v>1665</v>
      </c>
      <c r="AU498" s="20" t="s">
        <v>82</v>
      </c>
    </row>
    <row r="499" spans="1:65" s="2" customFormat="1" ht="24.2" customHeight="1">
      <c r="A499" s="37"/>
      <c r="B499" s="38"/>
      <c r="C499" s="182" t="s">
        <v>923</v>
      </c>
      <c r="D499" s="182" t="s">
        <v>223</v>
      </c>
      <c r="E499" s="183" t="s">
        <v>3414</v>
      </c>
      <c r="F499" s="184" t="s">
        <v>3415</v>
      </c>
      <c r="G499" s="185" t="s">
        <v>336</v>
      </c>
      <c r="H499" s="186">
        <v>1</v>
      </c>
      <c r="I499" s="187"/>
      <c r="J499" s="188">
        <f>ROUND(I499*H499,2)</f>
        <v>0</v>
      </c>
      <c r="K499" s="184" t="s">
        <v>632</v>
      </c>
      <c r="L499" s="42"/>
      <c r="M499" s="189" t="s">
        <v>19</v>
      </c>
      <c r="N499" s="190" t="s">
        <v>43</v>
      </c>
      <c r="O499" s="67"/>
      <c r="P499" s="191">
        <f>O499*H499</f>
        <v>0</v>
      </c>
      <c r="Q499" s="191">
        <v>0</v>
      </c>
      <c r="R499" s="191">
        <f>Q499*H499</f>
        <v>0</v>
      </c>
      <c r="S499" s="191">
        <v>0</v>
      </c>
      <c r="T499" s="192">
        <f>S499*H499</f>
        <v>0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R499" s="193" t="s">
        <v>341</v>
      </c>
      <c r="AT499" s="193" t="s">
        <v>223</v>
      </c>
      <c r="AU499" s="193" t="s">
        <v>82</v>
      </c>
      <c r="AY499" s="20" t="s">
        <v>221</v>
      </c>
      <c r="BE499" s="194">
        <f>IF(N499="základní",J499,0)</f>
        <v>0</v>
      </c>
      <c r="BF499" s="194">
        <f>IF(N499="snížená",J499,0)</f>
        <v>0</v>
      </c>
      <c r="BG499" s="194">
        <f>IF(N499="zákl. přenesená",J499,0)</f>
        <v>0</v>
      </c>
      <c r="BH499" s="194">
        <f>IF(N499="sníž. přenesená",J499,0)</f>
        <v>0</v>
      </c>
      <c r="BI499" s="194">
        <f>IF(N499="nulová",J499,0)</f>
        <v>0</v>
      </c>
      <c r="BJ499" s="20" t="s">
        <v>80</v>
      </c>
      <c r="BK499" s="194">
        <f>ROUND(I499*H499,2)</f>
        <v>0</v>
      </c>
      <c r="BL499" s="20" t="s">
        <v>341</v>
      </c>
      <c r="BM499" s="193" t="s">
        <v>3416</v>
      </c>
    </row>
    <row r="500" spans="1:65" s="2" customFormat="1" ht="19.5">
      <c r="A500" s="37"/>
      <c r="B500" s="38"/>
      <c r="C500" s="39"/>
      <c r="D500" s="195" t="s">
        <v>230</v>
      </c>
      <c r="E500" s="39"/>
      <c r="F500" s="196" t="s">
        <v>3415</v>
      </c>
      <c r="G500" s="39"/>
      <c r="H500" s="39"/>
      <c r="I500" s="197"/>
      <c r="J500" s="39"/>
      <c r="K500" s="39"/>
      <c r="L500" s="42"/>
      <c r="M500" s="198"/>
      <c r="N500" s="199"/>
      <c r="O500" s="67"/>
      <c r="P500" s="67"/>
      <c r="Q500" s="67"/>
      <c r="R500" s="67"/>
      <c r="S500" s="67"/>
      <c r="T500" s="68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T500" s="20" t="s">
        <v>230</v>
      </c>
      <c r="AU500" s="20" t="s">
        <v>82</v>
      </c>
    </row>
    <row r="501" spans="1:65" s="2" customFormat="1" ht="97.5">
      <c r="A501" s="37"/>
      <c r="B501" s="38"/>
      <c r="C501" s="39"/>
      <c r="D501" s="195" t="s">
        <v>1665</v>
      </c>
      <c r="E501" s="39"/>
      <c r="F501" s="255" t="s">
        <v>3417</v>
      </c>
      <c r="G501" s="39"/>
      <c r="H501" s="39"/>
      <c r="I501" s="197"/>
      <c r="J501" s="39"/>
      <c r="K501" s="39"/>
      <c r="L501" s="42"/>
      <c r="M501" s="198"/>
      <c r="N501" s="199"/>
      <c r="O501" s="67"/>
      <c r="P501" s="67"/>
      <c r="Q501" s="67"/>
      <c r="R501" s="67"/>
      <c r="S501" s="67"/>
      <c r="T501" s="68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T501" s="20" t="s">
        <v>1665</v>
      </c>
      <c r="AU501" s="20" t="s">
        <v>82</v>
      </c>
    </row>
    <row r="502" spans="1:65" s="2" customFormat="1" ht="24.2" customHeight="1">
      <c r="A502" s="37"/>
      <c r="B502" s="38"/>
      <c r="C502" s="182" t="s">
        <v>929</v>
      </c>
      <c r="D502" s="182" t="s">
        <v>223</v>
      </c>
      <c r="E502" s="183" t="s">
        <v>3418</v>
      </c>
      <c r="F502" s="184" t="s">
        <v>3419</v>
      </c>
      <c r="G502" s="185" t="s">
        <v>336</v>
      </c>
      <c r="H502" s="186">
        <v>1</v>
      </c>
      <c r="I502" s="187"/>
      <c r="J502" s="188">
        <f>ROUND(I502*H502,2)</f>
        <v>0</v>
      </c>
      <c r="K502" s="184" t="s">
        <v>632</v>
      </c>
      <c r="L502" s="42"/>
      <c r="M502" s="189" t="s">
        <v>19</v>
      </c>
      <c r="N502" s="190" t="s">
        <v>43</v>
      </c>
      <c r="O502" s="67"/>
      <c r="P502" s="191">
        <f>O502*H502</f>
        <v>0</v>
      </c>
      <c r="Q502" s="191">
        <v>0</v>
      </c>
      <c r="R502" s="191">
        <f>Q502*H502</f>
        <v>0</v>
      </c>
      <c r="S502" s="191">
        <v>0</v>
      </c>
      <c r="T502" s="192">
        <f>S502*H502</f>
        <v>0</v>
      </c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R502" s="193" t="s">
        <v>341</v>
      </c>
      <c r="AT502" s="193" t="s">
        <v>223</v>
      </c>
      <c r="AU502" s="193" t="s">
        <v>82</v>
      </c>
      <c r="AY502" s="20" t="s">
        <v>221</v>
      </c>
      <c r="BE502" s="194">
        <f>IF(N502="základní",J502,0)</f>
        <v>0</v>
      </c>
      <c r="BF502" s="194">
        <f>IF(N502="snížená",J502,0)</f>
        <v>0</v>
      </c>
      <c r="BG502" s="194">
        <f>IF(N502="zákl. přenesená",J502,0)</f>
        <v>0</v>
      </c>
      <c r="BH502" s="194">
        <f>IF(N502="sníž. přenesená",J502,0)</f>
        <v>0</v>
      </c>
      <c r="BI502" s="194">
        <f>IF(N502="nulová",J502,0)</f>
        <v>0</v>
      </c>
      <c r="BJ502" s="20" t="s">
        <v>80</v>
      </c>
      <c r="BK502" s="194">
        <f>ROUND(I502*H502,2)</f>
        <v>0</v>
      </c>
      <c r="BL502" s="20" t="s">
        <v>341</v>
      </c>
      <c r="BM502" s="193" t="s">
        <v>3420</v>
      </c>
    </row>
    <row r="503" spans="1:65" s="2" customFormat="1" ht="19.5">
      <c r="A503" s="37"/>
      <c r="B503" s="38"/>
      <c r="C503" s="39"/>
      <c r="D503" s="195" t="s">
        <v>230</v>
      </c>
      <c r="E503" s="39"/>
      <c r="F503" s="196" t="s">
        <v>3419</v>
      </c>
      <c r="G503" s="39"/>
      <c r="H503" s="39"/>
      <c r="I503" s="197"/>
      <c r="J503" s="39"/>
      <c r="K503" s="39"/>
      <c r="L503" s="42"/>
      <c r="M503" s="198"/>
      <c r="N503" s="199"/>
      <c r="O503" s="67"/>
      <c r="P503" s="67"/>
      <c r="Q503" s="67"/>
      <c r="R503" s="67"/>
      <c r="S503" s="67"/>
      <c r="T503" s="68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T503" s="20" t="s">
        <v>230</v>
      </c>
      <c r="AU503" s="20" t="s">
        <v>82</v>
      </c>
    </row>
    <row r="504" spans="1:65" s="2" customFormat="1" ht="58.5">
      <c r="A504" s="37"/>
      <c r="B504" s="38"/>
      <c r="C504" s="39"/>
      <c r="D504" s="195" t="s">
        <v>1665</v>
      </c>
      <c r="E504" s="39"/>
      <c r="F504" s="255" t="s">
        <v>3421</v>
      </c>
      <c r="G504" s="39"/>
      <c r="H504" s="39"/>
      <c r="I504" s="197"/>
      <c r="J504" s="39"/>
      <c r="K504" s="39"/>
      <c r="L504" s="42"/>
      <c r="M504" s="198"/>
      <c r="N504" s="199"/>
      <c r="O504" s="67"/>
      <c r="P504" s="67"/>
      <c r="Q504" s="67"/>
      <c r="R504" s="67"/>
      <c r="S504" s="67"/>
      <c r="T504" s="68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T504" s="20" t="s">
        <v>1665</v>
      </c>
      <c r="AU504" s="20" t="s">
        <v>82</v>
      </c>
    </row>
    <row r="505" spans="1:65" s="2" customFormat="1" ht="16.5" customHeight="1">
      <c r="A505" s="37"/>
      <c r="B505" s="38"/>
      <c r="C505" s="182" t="s">
        <v>934</v>
      </c>
      <c r="D505" s="182" t="s">
        <v>223</v>
      </c>
      <c r="E505" s="183" t="s">
        <v>3422</v>
      </c>
      <c r="F505" s="184" t="s">
        <v>3423</v>
      </c>
      <c r="G505" s="185" t="s">
        <v>336</v>
      </c>
      <c r="H505" s="186">
        <v>1</v>
      </c>
      <c r="I505" s="187"/>
      <c r="J505" s="188">
        <f>ROUND(I505*H505,2)</f>
        <v>0</v>
      </c>
      <c r="K505" s="184" t="s">
        <v>632</v>
      </c>
      <c r="L505" s="42"/>
      <c r="M505" s="189" t="s">
        <v>19</v>
      </c>
      <c r="N505" s="190" t="s">
        <v>43</v>
      </c>
      <c r="O505" s="67"/>
      <c r="P505" s="191">
        <f>O505*H505</f>
        <v>0</v>
      </c>
      <c r="Q505" s="191">
        <v>0</v>
      </c>
      <c r="R505" s="191">
        <f>Q505*H505</f>
        <v>0</v>
      </c>
      <c r="S505" s="191">
        <v>0</v>
      </c>
      <c r="T505" s="192">
        <f>S505*H505</f>
        <v>0</v>
      </c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R505" s="193" t="s">
        <v>341</v>
      </c>
      <c r="AT505" s="193" t="s">
        <v>223</v>
      </c>
      <c r="AU505" s="193" t="s">
        <v>82</v>
      </c>
      <c r="AY505" s="20" t="s">
        <v>221</v>
      </c>
      <c r="BE505" s="194">
        <f>IF(N505="základní",J505,0)</f>
        <v>0</v>
      </c>
      <c r="BF505" s="194">
        <f>IF(N505="snížená",J505,0)</f>
        <v>0</v>
      </c>
      <c r="BG505" s="194">
        <f>IF(N505="zákl. přenesená",J505,0)</f>
        <v>0</v>
      </c>
      <c r="BH505" s="194">
        <f>IF(N505="sníž. přenesená",J505,0)</f>
        <v>0</v>
      </c>
      <c r="BI505" s="194">
        <f>IF(N505="nulová",J505,0)</f>
        <v>0</v>
      </c>
      <c r="BJ505" s="20" t="s">
        <v>80</v>
      </c>
      <c r="BK505" s="194">
        <f>ROUND(I505*H505,2)</f>
        <v>0</v>
      </c>
      <c r="BL505" s="20" t="s">
        <v>341</v>
      </c>
      <c r="BM505" s="193" t="s">
        <v>3424</v>
      </c>
    </row>
    <row r="506" spans="1:65" s="2" customFormat="1">
      <c r="A506" s="37"/>
      <c r="B506" s="38"/>
      <c r="C506" s="39"/>
      <c r="D506" s="195" t="s">
        <v>230</v>
      </c>
      <c r="E506" s="39"/>
      <c r="F506" s="196" t="s">
        <v>3423</v>
      </c>
      <c r="G506" s="39"/>
      <c r="H506" s="39"/>
      <c r="I506" s="197"/>
      <c r="J506" s="39"/>
      <c r="K506" s="39"/>
      <c r="L506" s="42"/>
      <c r="M506" s="198"/>
      <c r="N506" s="199"/>
      <c r="O506" s="67"/>
      <c r="P506" s="67"/>
      <c r="Q506" s="67"/>
      <c r="R506" s="67"/>
      <c r="S506" s="67"/>
      <c r="T506" s="68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T506" s="20" t="s">
        <v>230</v>
      </c>
      <c r="AU506" s="20" t="s">
        <v>82</v>
      </c>
    </row>
    <row r="507" spans="1:65" s="2" customFormat="1" ht="68.25">
      <c r="A507" s="37"/>
      <c r="B507" s="38"/>
      <c r="C507" s="39"/>
      <c r="D507" s="195" t="s">
        <v>1665</v>
      </c>
      <c r="E507" s="39"/>
      <c r="F507" s="255" t="s">
        <v>3425</v>
      </c>
      <c r="G507" s="39"/>
      <c r="H507" s="39"/>
      <c r="I507" s="197"/>
      <c r="J507" s="39"/>
      <c r="K507" s="39"/>
      <c r="L507" s="42"/>
      <c r="M507" s="198"/>
      <c r="N507" s="199"/>
      <c r="O507" s="67"/>
      <c r="P507" s="67"/>
      <c r="Q507" s="67"/>
      <c r="R507" s="67"/>
      <c r="S507" s="67"/>
      <c r="T507" s="68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T507" s="20" t="s">
        <v>1665</v>
      </c>
      <c r="AU507" s="20" t="s">
        <v>82</v>
      </c>
    </row>
    <row r="508" spans="1:65" s="2" customFormat="1" ht="37.9" customHeight="1">
      <c r="A508" s="37"/>
      <c r="B508" s="38"/>
      <c r="C508" s="182" t="s">
        <v>945</v>
      </c>
      <c r="D508" s="182" t="s">
        <v>223</v>
      </c>
      <c r="E508" s="183" t="s">
        <v>3426</v>
      </c>
      <c r="F508" s="184" t="s">
        <v>3427</v>
      </c>
      <c r="G508" s="185" t="s">
        <v>336</v>
      </c>
      <c r="H508" s="186">
        <v>1</v>
      </c>
      <c r="I508" s="187"/>
      <c r="J508" s="188">
        <f>ROUND(I508*H508,2)</f>
        <v>0</v>
      </c>
      <c r="K508" s="184" t="s">
        <v>632</v>
      </c>
      <c r="L508" s="42"/>
      <c r="M508" s="189" t="s">
        <v>19</v>
      </c>
      <c r="N508" s="190" t="s">
        <v>43</v>
      </c>
      <c r="O508" s="67"/>
      <c r="P508" s="191">
        <f>O508*H508</f>
        <v>0</v>
      </c>
      <c r="Q508" s="191">
        <v>0</v>
      </c>
      <c r="R508" s="191">
        <f>Q508*H508</f>
        <v>0</v>
      </c>
      <c r="S508" s="191">
        <v>0</v>
      </c>
      <c r="T508" s="192">
        <f>S508*H508</f>
        <v>0</v>
      </c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R508" s="193" t="s">
        <v>341</v>
      </c>
      <c r="AT508" s="193" t="s">
        <v>223</v>
      </c>
      <c r="AU508" s="193" t="s">
        <v>82</v>
      </c>
      <c r="AY508" s="20" t="s">
        <v>221</v>
      </c>
      <c r="BE508" s="194">
        <f>IF(N508="základní",J508,0)</f>
        <v>0</v>
      </c>
      <c r="BF508" s="194">
        <f>IF(N508="snížená",J508,0)</f>
        <v>0</v>
      </c>
      <c r="BG508" s="194">
        <f>IF(N508="zákl. přenesená",J508,0)</f>
        <v>0</v>
      </c>
      <c r="BH508" s="194">
        <f>IF(N508="sníž. přenesená",J508,0)</f>
        <v>0</v>
      </c>
      <c r="BI508" s="194">
        <f>IF(N508="nulová",J508,0)</f>
        <v>0</v>
      </c>
      <c r="BJ508" s="20" t="s">
        <v>80</v>
      </c>
      <c r="BK508" s="194">
        <f>ROUND(I508*H508,2)</f>
        <v>0</v>
      </c>
      <c r="BL508" s="20" t="s">
        <v>341</v>
      </c>
      <c r="BM508" s="193" t="s">
        <v>3428</v>
      </c>
    </row>
    <row r="509" spans="1:65" s="2" customFormat="1" ht="19.5">
      <c r="A509" s="37"/>
      <c r="B509" s="38"/>
      <c r="C509" s="39"/>
      <c r="D509" s="195" t="s">
        <v>230</v>
      </c>
      <c r="E509" s="39"/>
      <c r="F509" s="196" t="s">
        <v>3427</v>
      </c>
      <c r="G509" s="39"/>
      <c r="H509" s="39"/>
      <c r="I509" s="197"/>
      <c r="J509" s="39"/>
      <c r="K509" s="39"/>
      <c r="L509" s="42"/>
      <c r="M509" s="198"/>
      <c r="N509" s="199"/>
      <c r="O509" s="67"/>
      <c r="P509" s="67"/>
      <c r="Q509" s="67"/>
      <c r="R509" s="67"/>
      <c r="S509" s="67"/>
      <c r="T509" s="68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T509" s="20" t="s">
        <v>230</v>
      </c>
      <c r="AU509" s="20" t="s">
        <v>82</v>
      </c>
    </row>
    <row r="510" spans="1:65" s="2" customFormat="1" ht="24.2" customHeight="1">
      <c r="A510" s="37"/>
      <c r="B510" s="38"/>
      <c r="C510" s="182" t="s">
        <v>948</v>
      </c>
      <c r="D510" s="182" t="s">
        <v>223</v>
      </c>
      <c r="E510" s="183" t="s">
        <v>3429</v>
      </c>
      <c r="F510" s="184" t="s">
        <v>3430</v>
      </c>
      <c r="G510" s="185" t="s">
        <v>336</v>
      </c>
      <c r="H510" s="186">
        <v>1</v>
      </c>
      <c r="I510" s="187"/>
      <c r="J510" s="188">
        <f>ROUND(I510*H510,2)</f>
        <v>0</v>
      </c>
      <c r="K510" s="184" t="s">
        <v>632</v>
      </c>
      <c r="L510" s="42"/>
      <c r="M510" s="189" t="s">
        <v>19</v>
      </c>
      <c r="N510" s="190" t="s">
        <v>43</v>
      </c>
      <c r="O510" s="67"/>
      <c r="P510" s="191">
        <f>O510*H510</f>
        <v>0</v>
      </c>
      <c r="Q510" s="191">
        <v>0</v>
      </c>
      <c r="R510" s="191">
        <f>Q510*H510</f>
        <v>0</v>
      </c>
      <c r="S510" s="191">
        <v>0</v>
      </c>
      <c r="T510" s="192">
        <f>S510*H510</f>
        <v>0</v>
      </c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R510" s="193" t="s">
        <v>341</v>
      </c>
      <c r="AT510" s="193" t="s">
        <v>223</v>
      </c>
      <c r="AU510" s="193" t="s">
        <v>82</v>
      </c>
      <c r="AY510" s="20" t="s">
        <v>221</v>
      </c>
      <c r="BE510" s="194">
        <f>IF(N510="základní",J510,0)</f>
        <v>0</v>
      </c>
      <c r="BF510" s="194">
        <f>IF(N510="snížená",J510,0)</f>
        <v>0</v>
      </c>
      <c r="BG510" s="194">
        <f>IF(N510="zákl. přenesená",J510,0)</f>
        <v>0</v>
      </c>
      <c r="BH510" s="194">
        <f>IF(N510="sníž. přenesená",J510,0)</f>
        <v>0</v>
      </c>
      <c r="BI510" s="194">
        <f>IF(N510="nulová",J510,0)</f>
        <v>0</v>
      </c>
      <c r="BJ510" s="20" t="s">
        <v>80</v>
      </c>
      <c r="BK510" s="194">
        <f>ROUND(I510*H510,2)</f>
        <v>0</v>
      </c>
      <c r="BL510" s="20" t="s">
        <v>341</v>
      </c>
      <c r="BM510" s="193" t="s">
        <v>3431</v>
      </c>
    </row>
    <row r="511" spans="1:65" s="2" customFormat="1" ht="19.5">
      <c r="A511" s="37"/>
      <c r="B511" s="38"/>
      <c r="C511" s="39"/>
      <c r="D511" s="195" t="s">
        <v>230</v>
      </c>
      <c r="E511" s="39"/>
      <c r="F511" s="196" t="s">
        <v>3430</v>
      </c>
      <c r="G511" s="39"/>
      <c r="H511" s="39"/>
      <c r="I511" s="197"/>
      <c r="J511" s="39"/>
      <c r="K511" s="39"/>
      <c r="L511" s="42"/>
      <c r="M511" s="198"/>
      <c r="N511" s="199"/>
      <c r="O511" s="67"/>
      <c r="P511" s="67"/>
      <c r="Q511" s="67"/>
      <c r="R511" s="67"/>
      <c r="S511" s="67"/>
      <c r="T511" s="68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T511" s="20" t="s">
        <v>230</v>
      </c>
      <c r="AU511" s="20" t="s">
        <v>82</v>
      </c>
    </row>
    <row r="512" spans="1:65" s="2" customFormat="1" ht="87.75">
      <c r="A512" s="37"/>
      <c r="B512" s="38"/>
      <c r="C512" s="39"/>
      <c r="D512" s="195" t="s">
        <v>1665</v>
      </c>
      <c r="E512" s="39"/>
      <c r="F512" s="255" t="s">
        <v>3432</v>
      </c>
      <c r="G512" s="39"/>
      <c r="H512" s="39"/>
      <c r="I512" s="197"/>
      <c r="J512" s="39"/>
      <c r="K512" s="39"/>
      <c r="L512" s="42"/>
      <c r="M512" s="198"/>
      <c r="N512" s="199"/>
      <c r="O512" s="67"/>
      <c r="P512" s="67"/>
      <c r="Q512" s="67"/>
      <c r="R512" s="67"/>
      <c r="S512" s="67"/>
      <c r="T512" s="68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T512" s="20" t="s">
        <v>1665</v>
      </c>
      <c r="AU512" s="20" t="s">
        <v>82</v>
      </c>
    </row>
    <row r="513" spans="1:65" s="2" customFormat="1" ht="24.2" customHeight="1">
      <c r="A513" s="37"/>
      <c r="B513" s="38"/>
      <c r="C513" s="182" t="s">
        <v>954</v>
      </c>
      <c r="D513" s="182" t="s">
        <v>223</v>
      </c>
      <c r="E513" s="183" t="s">
        <v>3433</v>
      </c>
      <c r="F513" s="184" t="s">
        <v>3434</v>
      </c>
      <c r="G513" s="185" t="s">
        <v>336</v>
      </c>
      <c r="H513" s="186">
        <v>1</v>
      </c>
      <c r="I513" s="187"/>
      <c r="J513" s="188">
        <f>ROUND(I513*H513,2)</f>
        <v>0</v>
      </c>
      <c r="K513" s="184" t="s">
        <v>632</v>
      </c>
      <c r="L513" s="42"/>
      <c r="M513" s="189" t="s">
        <v>19</v>
      </c>
      <c r="N513" s="190" t="s">
        <v>43</v>
      </c>
      <c r="O513" s="67"/>
      <c r="P513" s="191">
        <f>O513*H513</f>
        <v>0</v>
      </c>
      <c r="Q513" s="191">
        <v>0</v>
      </c>
      <c r="R513" s="191">
        <f>Q513*H513</f>
        <v>0</v>
      </c>
      <c r="S513" s="191">
        <v>0</v>
      </c>
      <c r="T513" s="192">
        <f>S513*H513</f>
        <v>0</v>
      </c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R513" s="193" t="s">
        <v>341</v>
      </c>
      <c r="AT513" s="193" t="s">
        <v>223</v>
      </c>
      <c r="AU513" s="193" t="s">
        <v>82</v>
      </c>
      <c r="AY513" s="20" t="s">
        <v>221</v>
      </c>
      <c r="BE513" s="194">
        <f>IF(N513="základní",J513,0)</f>
        <v>0</v>
      </c>
      <c r="BF513" s="194">
        <f>IF(N513="snížená",J513,0)</f>
        <v>0</v>
      </c>
      <c r="BG513" s="194">
        <f>IF(N513="zákl. přenesená",J513,0)</f>
        <v>0</v>
      </c>
      <c r="BH513" s="194">
        <f>IF(N513="sníž. přenesená",J513,0)</f>
        <v>0</v>
      </c>
      <c r="BI513" s="194">
        <f>IF(N513="nulová",J513,0)</f>
        <v>0</v>
      </c>
      <c r="BJ513" s="20" t="s">
        <v>80</v>
      </c>
      <c r="BK513" s="194">
        <f>ROUND(I513*H513,2)</f>
        <v>0</v>
      </c>
      <c r="BL513" s="20" t="s">
        <v>341</v>
      </c>
      <c r="BM513" s="193" t="s">
        <v>3435</v>
      </c>
    </row>
    <row r="514" spans="1:65" s="2" customFormat="1" ht="19.5">
      <c r="A514" s="37"/>
      <c r="B514" s="38"/>
      <c r="C514" s="39"/>
      <c r="D514" s="195" t="s">
        <v>230</v>
      </c>
      <c r="E514" s="39"/>
      <c r="F514" s="196" t="s">
        <v>3434</v>
      </c>
      <c r="G514" s="39"/>
      <c r="H514" s="39"/>
      <c r="I514" s="197"/>
      <c r="J514" s="39"/>
      <c r="K514" s="39"/>
      <c r="L514" s="42"/>
      <c r="M514" s="198"/>
      <c r="N514" s="199"/>
      <c r="O514" s="67"/>
      <c r="P514" s="67"/>
      <c r="Q514" s="67"/>
      <c r="R514" s="67"/>
      <c r="S514" s="67"/>
      <c r="T514" s="68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T514" s="20" t="s">
        <v>230</v>
      </c>
      <c r="AU514" s="20" t="s">
        <v>82</v>
      </c>
    </row>
    <row r="515" spans="1:65" s="2" customFormat="1" ht="97.5">
      <c r="A515" s="37"/>
      <c r="B515" s="38"/>
      <c r="C515" s="39"/>
      <c r="D515" s="195" t="s">
        <v>1665</v>
      </c>
      <c r="E515" s="39"/>
      <c r="F515" s="255" t="s">
        <v>3436</v>
      </c>
      <c r="G515" s="39"/>
      <c r="H515" s="39"/>
      <c r="I515" s="197"/>
      <c r="J515" s="39"/>
      <c r="K515" s="39"/>
      <c r="L515" s="42"/>
      <c r="M515" s="198"/>
      <c r="N515" s="199"/>
      <c r="O515" s="67"/>
      <c r="P515" s="67"/>
      <c r="Q515" s="67"/>
      <c r="R515" s="67"/>
      <c r="S515" s="67"/>
      <c r="T515" s="68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T515" s="20" t="s">
        <v>1665</v>
      </c>
      <c r="AU515" s="20" t="s">
        <v>82</v>
      </c>
    </row>
    <row r="516" spans="1:65" s="2" customFormat="1" ht="24.2" customHeight="1">
      <c r="A516" s="37"/>
      <c r="B516" s="38"/>
      <c r="C516" s="182" t="s">
        <v>958</v>
      </c>
      <c r="D516" s="182" t="s">
        <v>223</v>
      </c>
      <c r="E516" s="183" t="s">
        <v>3437</v>
      </c>
      <c r="F516" s="184" t="s">
        <v>3438</v>
      </c>
      <c r="G516" s="185" t="s">
        <v>336</v>
      </c>
      <c r="H516" s="186">
        <v>1</v>
      </c>
      <c r="I516" s="187"/>
      <c r="J516" s="188">
        <f>ROUND(I516*H516,2)</f>
        <v>0</v>
      </c>
      <c r="K516" s="184" t="s">
        <v>632</v>
      </c>
      <c r="L516" s="42"/>
      <c r="M516" s="189" t="s">
        <v>19</v>
      </c>
      <c r="N516" s="190" t="s">
        <v>43</v>
      </c>
      <c r="O516" s="67"/>
      <c r="P516" s="191">
        <f>O516*H516</f>
        <v>0</v>
      </c>
      <c r="Q516" s="191">
        <v>0</v>
      </c>
      <c r="R516" s="191">
        <f>Q516*H516</f>
        <v>0</v>
      </c>
      <c r="S516" s="191">
        <v>0</v>
      </c>
      <c r="T516" s="192">
        <f>S516*H516</f>
        <v>0</v>
      </c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R516" s="193" t="s">
        <v>341</v>
      </c>
      <c r="AT516" s="193" t="s">
        <v>223</v>
      </c>
      <c r="AU516" s="193" t="s">
        <v>82</v>
      </c>
      <c r="AY516" s="20" t="s">
        <v>221</v>
      </c>
      <c r="BE516" s="194">
        <f>IF(N516="základní",J516,0)</f>
        <v>0</v>
      </c>
      <c r="BF516" s="194">
        <f>IF(N516="snížená",J516,0)</f>
        <v>0</v>
      </c>
      <c r="BG516" s="194">
        <f>IF(N516="zákl. přenesená",J516,0)</f>
        <v>0</v>
      </c>
      <c r="BH516" s="194">
        <f>IF(N516="sníž. přenesená",J516,0)</f>
        <v>0</v>
      </c>
      <c r="BI516" s="194">
        <f>IF(N516="nulová",J516,0)</f>
        <v>0</v>
      </c>
      <c r="BJ516" s="20" t="s">
        <v>80</v>
      </c>
      <c r="BK516" s="194">
        <f>ROUND(I516*H516,2)</f>
        <v>0</v>
      </c>
      <c r="BL516" s="20" t="s">
        <v>341</v>
      </c>
      <c r="BM516" s="193" t="s">
        <v>3439</v>
      </c>
    </row>
    <row r="517" spans="1:65" s="2" customFormat="1" ht="19.5">
      <c r="A517" s="37"/>
      <c r="B517" s="38"/>
      <c r="C517" s="39"/>
      <c r="D517" s="195" t="s">
        <v>230</v>
      </c>
      <c r="E517" s="39"/>
      <c r="F517" s="196" t="s">
        <v>3438</v>
      </c>
      <c r="G517" s="39"/>
      <c r="H517" s="39"/>
      <c r="I517" s="197"/>
      <c r="J517" s="39"/>
      <c r="K517" s="39"/>
      <c r="L517" s="42"/>
      <c r="M517" s="198"/>
      <c r="N517" s="199"/>
      <c r="O517" s="67"/>
      <c r="P517" s="67"/>
      <c r="Q517" s="67"/>
      <c r="R517" s="67"/>
      <c r="S517" s="67"/>
      <c r="T517" s="68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T517" s="20" t="s">
        <v>230</v>
      </c>
      <c r="AU517" s="20" t="s">
        <v>82</v>
      </c>
    </row>
    <row r="518" spans="1:65" s="2" customFormat="1" ht="48.75">
      <c r="A518" s="37"/>
      <c r="B518" s="38"/>
      <c r="C518" s="39"/>
      <c r="D518" s="195" t="s">
        <v>1665</v>
      </c>
      <c r="E518" s="39"/>
      <c r="F518" s="255" t="s">
        <v>3440</v>
      </c>
      <c r="G518" s="39"/>
      <c r="H518" s="39"/>
      <c r="I518" s="197"/>
      <c r="J518" s="39"/>
      <c r="K518" s="39"/>
      <c r="L518" s="42"/>
      <c r="M518" s="259"/>
      <c r="N518" s="260"/>
      <c r="O518" s="261"/>
      <c r="P518" s="261"/>
      <c r="Q518" s="261"/>
      <c r="R518" s="261"/>
      <c r="S518" s="261"/>
      <c r="T518" s="262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T518" s="20" t="s">
        <v>1665</v>
      </c>
      <c r="AU518" s="20" t="s">
        <v>82</v>
      </c>
    </row>
    <row r="519" spans="1:65" s="2" customFormat="1" ht="6.95" customHeight="1">
      <c r="A519" s="37"/>
      <c r="B519" s="50"/>
      <c r="C519" s="51"/>
      <c r="D519" s="51"/>
      <c r="E519" s="51"/>
      <c r="F519" s="51"/>
      <c r="G519" s="51"/>
      <c r="H519" s="51"/>
      <c r="I519" s="51"/>
      <c r="J519" s="51"/>
      <c r="K519" s="51"/>
      <c r="L519" s="42"/>
      <c r="M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</row>
  </sheetData>
  <sheetProtection algorithmName="SHA-512" hashValue="Rvrp7aMCxfnt/xY4r0GhwLjSHWDPjQeWpj9E1GI0gXnpGor9MzFs+BcL84Ee5SL9HdyayDPhFnFUwSbYhaP4kg==" saltValue="NbHKEuOcyjPVUXl19ZQQuDwp3iFDMZ0/wp7N95roNXzJbuuSbvLWbegNeB+uKuaFMcu1n/bdujMLcTj0n6185Q==" spinCount="100000" sheet="1" objects="1" scenarios="1" formatColumns="0" formatRows="0" autoFilter="0"/>
  <autoFilter ref="C94:K518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100" r:id="rId1"/>
    <hyperlink ref="F103" r:id="rId2"/>
    <hyperlink ref="F106" r:id="rId3"/>
    <hyperlink ref="F109" r:id="rId4"/>
    <hyperlink ref="F115" r:id="rId5"/>
    <hyperlink ref="F123" r:id="rId6"/>
    <hyperlink ref="F129" r:id="rId7"/>
    <hyperlink ref="F134" r:id="rId8"/>
    <hyperlink ref="F139" r:id="rId9"/>
    <hyperlink ref="F147" r:id="rId10"/>
    <hyperlink ref="F151" r:id="rId11"/>
    <hyperlink ref="F161" r:id="rId12"/>
    <hyperlink ref="F166" r:id="rId13"/>
    <hyperlink ref="F170" r:id="rId14"/>
    <hyperlink ref="F174" r:id="rId15"/>
    <hyperlink ref="F178" r:id="rId16"/>
    <hyperlink ref="F186" r:id="rId17"/>
    <hyperlink ref="F189" r:id="rId18"/>
    <hyperlink ref="F194" r:id="rId19"/>
    <hyperlink ref="F202" r:id="rId20"/>
    <hyperlink ref="F207" r:id="rId21"/>
    <hyperlink ref="F215" r:id="rId22"/>
    <hyperlink ref="F218" r:id="rId23"/>
    <hyperlink ref="F226" r:id="rId24"/>
    <hyperlink ref="F229" r:id="rId25"/>
    <hyperlink ref="F232" r:id="rId26"/>
    <hyperlink ref="F235" r:id="rId27"/>
    <hyperlink ref="F241" r:id="rId28"/>
    <hyperlink ref="F246" r:id="rId29"/>
    <hyperlink ref="F264" r:id="rId30"/>
    <hyperlink ref="F270" r:id="rId31"/>
    <hyperlink ref="F277" r:id="rId32"/>
    <hyperlink ref="F290" r:id="rId33"/>
    <hyperlink ref="F297" r:id="rId34"/>
    <hyperlink ref="F306" r:id="rId35"/>
    <hyperlink ref="F315" r:id="rId36"/>
    <hyperlink ref="F320" r:id="rId37"/>
    <hyperlink ref="F325" r:id="rId38"/>
    <hyperlink ref="F330" r:id="rId39"/>
    <hyperlink ref="F334" r:id="rId40"/>
    <hyperlink ref="F340" r:id="rId41"/>
    <hyperlink ref="F345" r:id="rId42"/>
    <hyperlink ref="F348" r:id="rId43"/>
    <hyperlink ref="F351" r:id="rId44"/>
    <hyperlink ref="F355" r:id="rId45"/>
    <hyperlink ref="F358" r:id="rId46"/>
    <hyperlink ref="F363" r:id="rId47"/>
    <hyperlink ref="F372" r:id="rId48"/>
    <hyperlink ref="F377" r:id="rId49"/>
    <hyperlink ref="F386" r:id="rId50"/>
    <hyperlink ref="F394" r:id="rId51"/>
    <hyperlink ref="F404" r:id="rId52"/>
    <hyperlink ref="F409" r:id="rId53"/>
    <hyperlink ref="F415" r:id="rId54"/>
    <hyperlink ref="F426" r:id="rId55"/>
    <hyperlink ref="F431" r:id="rId56"/>
    <hyperlink ref="F437" r:id="rId57"/>
    <hyperlink ref="F443" r:id="rId58"/>
    <hyperlink ref="F449" r:id="rId59"/>
    <hyperlink ref="F454" r:id="rId60"/>
    <hyperlink ref="F459" r:id="rId61"/>
    <hyperlink ref="F462" r:id="rId62"/>
    <hyperlink ref="F466" r:id="rId63"/>
    <hyperlink ref="F469" r:id="rId64"/>
    <hyperlink ref="F473" r:id="rId65"/>
    <hyperlink ref="F477" r:id="rId66"/>
    <hyperlink ref="F480" r:id="rId67"/>
    <hyperlink ref="F484" r:id="rId6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9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20" t="s">
        <v>130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135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21" t="str">
        <f>'Rekapitulace stavby'!K6</f>
        <v>DĚTSKÁ SKUPINA TURNOV</v>
      </c>
      <c r="F7" s="422"/>
      <c r="G7" s="422"/>
      <c r="H7" s="422"/>
      <c r="L7" s="23"/>
    </row>
    <row r="8" spans="1:46" s="2" customFormat="1" ht="12" customHeight="1">
      <c r="A8" s="37"/>
      <c r="B8" s="42"/>
      <c r="C8" s="37"/>
      <c r="D8" s="116" t="s">
        <v>144</v>
      </c>
      <c r="E8" s="37"/>
      <c r="F8" s="37"/>
      <c r="G8" s="37"/>
      <c r="H8" s="37"/>
      <c r="I8" s="37"/>
      <c r="J8" s="37"/>
      <c r="K8" s="37"/>
      <c r="L8" s="11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423" t="s">
        <v>3441</v>
      </c>
      <c r="F9" s="424"/>
      <c r="G9" s="424"/>
      <c r="H9" s="424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6" t="s">
        <v>18</v>
      </c>
      <c r="E11" s="37"/>
      <c r="F11" s="106" t="s">
        <v>19</v>
      </c>
      <c r="G11" s="37"/>
      <c r="H11" s="37"/>
      <c r="I11" s="116" t="s">
        <v>20</v>
      </c>
      <c r="J11" s="106" t="s">
        <v>19</v>
      </c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6" t="s">
        <v>21</v>
      </c>
      <c r="E12" s="37"/>
      <c r="F12" s="106" t="s">
        <v>22</v>
      </c>
      <c r="G12" s="37"/>
      <c r="H12" s="37"/>
      <c r="I12" s="116" t="s">
        <v>23</v>
      </c>
      <c r="J12" s="118" t="str">
        <f>'Rekapitulace stavby'!AN8</f>
        <v>3. 10. 2023</v>
      </c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25</v>
      </c>
      <c r="E14" s="37"/>
      <c r="F14" s="37"/>
      <c r="G14" s="37"/>
      <c r="H14" s="37"/>
      <c r="I14" s="116" t="s">
        <v>26</v>
      </c>
      <c r="J14" s="106" t="s">
        <v>19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6" t="s">
        <v>27</v>
      </c>
      <c r="F15" s="37"/>
      <c r="G15" s="37"/>
      <c r="H15" s="37"/>
      <c r="I15" s="116" t="s">
        <v>28</v>
      </c>
      <c r="J15" s="106" t="s">
        <v>19</v>
      </c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6" t="s">
        <v>29</v>
      </c>
      <c r="E17" s="37"/>
      <c r="F17" s="37"/>
      <c r="G17" s="37"/>
      <c r="H17" s="37"/>
      <c r="I17" s="116" t="s">
        <v>26</v>
      </c>
      <c r="J17" s="33" t="str">
        <f>'Rekapitulace stavby'!AN13</f>
        <v>Vyplň údaj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25" t="str">
        <f>'Rekapitulace stavby'!E14</f>
        <v>Vyplň údaj</v>
      </c>
      <c r="F18" s="426"/>
      <c r="G18" s="426"/>
      <c r="H18" s="426"/>
      <c r="I18" s="116" t="s">
        <v>28</v>
      </c>
      <c r="J18" s="33" t="str">
        <f>'Rekapitulace stavby'!AN14</f>
        <v>Vyplň údaj</v>
      </c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6" t="s">
        <v>31</v>
      </c>
      <c r="E20" s="37"/>
      <c r="F20" s="37"/>
      <c r="G20" s="37"/>
      <c r="H20" s="37"/>
      <c r="I20" s="116" t="s">
        <v>26</v>
      </c>
      <c r="J20" s="106" t="s">
        <v>19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">
        <v>32</v>
      </c>
      <c r="F21" s="37"/>
      <c r="G21" s="37"/>
      <c r="H21" s="37"/>
      <c r="I21" s="116" t="s">
        <v>28</v>
      </c>
      <c r="J21" s="106" t="s">
        <v>19</v>
      </c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6" t="s">
        <v>34</v>
      </c>
      <c r="E23" s="37"/>
      <c r="F23" s="37"/>
      <c r="G23" s="37"/>
      <c r="H23" s="37"/>
      <c r="I23" s="116" t="s">
        <v>26</v>
      </c>
      <c r="J23" s="106" t="s">
        <v>19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">
        <v>35</v>
      </c>
      <c r="F24" s="37"/>
      <c r="G24" s="37"/>
      <c r="H24" s="37"/>
      <c r="I24" s="116" t="s">
        <v>28</v>
      </c>
      <c r="J24" s="106" t="s">
        <v>19</v>
      </c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6" t="s">
        <v>36</v>
      </c>
      <c r="E26" s="37"/>
      <c r="F26" s="37"/>
      <c r="G26" s="37"/>
      <c r="H26" s="37"/>
      <c r="I26" s="37"/>
      <c r="J26" s="37"/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71.25" customHeight="1">
      <c r="A27" s="119"/>
      <c r="B27" s="120"/>
      <c r="C27" s="119"/>
      <c r="D27" s="119"/>
      <c r="E27" s="427" t="s">
        <v>37</v>
      </c>
      <c r="F27" s="427"/>
      <c r="G27" s="427"/>
      <c r="H27" s="427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22"/>
      <c r="E29" s="122"/>
      <c r="F29" s="122"/>
      <c r="G29" s="122"/>
      <c r="H29" s="122"/>
      <c r="I29" s="122"/>
      <c r="J29" s="122"/>
      <c r="K29" s="122"/>
      <c r="L29" s="11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3" t="s">
        <v>38</v>
      </c>
      <c r="E30" s="37"/>
      <c r="F30" s="37"/>
      <c r="G30" s="37"/>
      <c r="H30" s="37"/>
      <c r="I30" s="37"/>
      <c r="J30" s="124">
        <f>ROUND(J82, 2)</f>
        <v>0</v>
      </c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2"/>
      <c r="E31" s="122"/>
      <c r="F31" s="122"/>
      <c r="G31" s="122"/>
      <c r="H31" s="122"/>
      <c r="I31" s="122"/>
      <c r="J31" s="122"/>
      <c r="K31" s="122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25" t="s">
        <v>40</v>
      </c>
      <c r="G32" s="37"/>
      <c r="H32" s="37"/>
      <c r="I32" s="125" t="s">
        <v>39</v>
      </c>
      <c r="J32" s="125" t="s">
        <v>41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6" t="s">
        <v>42</v>
      </c>
      <c r="E33" s="116" t="s">
        <v>43</v>
      </c>
      <c r="F33" s="127">
        <f>ROUND((SUM(BE82:BE120)),  2)</f>
        <v>0</v>
      </c>
      <c r="G33" s="37"/>
      <c r="H33" s="37"/>
      <c r="I33" s="128">
        <v>0.21</v>
      </c>
      <c r="J33" s="127">
        <f>ROUND(((SUM(BE82:BE120))*I33),  2)</f>
        <v>0</v>
      </c>
      <c r="K33" s="37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16" t="s">
        <v>44</v>
      </c>
      <c r="F34" s="127">
        <f>ROUND((SUM(BF82:BF120)),  2)</f>
        <v>0</v>
      </c>
      <c r="G34" s="37"/>
      <c r="H34" s="37"/>
      <c r="I34" s="128">
        <v>0.12</v>
      </c>
      <c r="J34" s="127">
        <f>ROUND(((SUM(BF82:BF120))*I34),  2)</f>
        <v>0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16" t="s">
        <v>45</v>
      </c>
      <c r="F35" s="127">
        <f>ROUND((SUM(BG82:BG120)),  2)</f>
        <v>0</v>
      </c>
      <c r="G35" s="37"/>
      <c r="H35" s="37"/>
      <c r="I35" s="128">
        <v>0.21</v>
      </c>
      <c r="J35" s="127">
        <f>0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16" t="s">
        <v>46</v>
      </c>
      <c r="F36" s="127">
        <f>ROUND((SUM(BH82:BH120)),  2)</f>
        <v>0</v>
      </c>
      <c r="G36" s="37"/>
      <c r="H36" s="37"/>
      <c r="I36" s="128">
        <v>0.12</v>
      </c>
      <c r="J36" s="127">
        <f>0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47</v>
      </c>
      <c r="F37" s="127">
        <f>ROUND((SUM(BI82:BI120)),  2)</f>
        <v>0</v>
      </c>
      <c r="G37" s="37"/>
      <c r="H37" s="37"/>
      <c r="I37" s="128">
        <v>0</v>
      </c>
      <c r="J37" s="127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9"/>
      <c r="D39" s="130" t="s">
        <v>48</v>
      </c>
      <c r="E39" s="131"/>
      <c r="F39" s="131"/>
      <c r="G39" s="132" t="s">
        <v>49</v>
      </c>
      <c r="H39" s="133" t="s">
        <v>50</v>
      </c>
      <c r="I39" s="131"/>
      <c r="J39" s="134">
        <f>SUM(J30:J37)</f>
        <v>0</v>
      </c>
      <c r="K39" s="135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6"/>
      <c r="C40" s="137"/>
      <c r="D40" s="137"/>
      <c r="E40" s="137"/>
      <c r="F40" s="137"/>
      <c r="G40" s="137"/>
      <c r="H40" s="137"/>
      <c r="I40" s="137"/>
      <c r="J40" s="137"/>
      <c r="K40" s="1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1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168</v>
      </c>
      <c r="D45" s="39"/>
      <c r="E45" s="39"/>
      <c r="F45" s="39"/>
      <c r="G45" s="39"/>
      <c r="H45" s="39"/>
      <c r="I45" s="39"/>
      <c r="J45" s="39"/>
      <c r="K45" s="39"/>
      <c r="L45" s="11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419" t="str">
        <f>E7</f>
        <v>DĚTSKÁ SKUPINA TURNOV</v>
      </c>
      <c r="F48" s="420"/>
      <c r="G48" s="420"/>
      <c r="H48" s="420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144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75" t="str">
        <f>E9</f>
        <v xml:space="preserve">VON - Vedlejší a ostatní rozpočtové náklady </v>
      </c>
      <c r="F50" s="418"/>
      <c r="G50" s="418"/>
      <c r="H50" s="418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parc.č. 1007/3, k.ú. Turnov</v>
      </c>
      <c r="G52" s="39"/>
      <c r="H52" s="39"/>
      <c r="I52" s="32" t="s">
        <v>23</v>
      </c>
      <c r="J52" s="62" t="str">
        <f>IF(J12="","",J12)</f>
        <v>3. 10. 2023</v>
      </c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2" t="s">
        <v>25</v>
      </c>
      <c r="D54" s="39"/>
      <c r="E54" s="39"/>
      <c r="F54" s="30" t="str">
        <f>E15</f>
        <v>Město Turnov</v>
      </c>
      <c r="G54" s="39"/>
      <c r="H54" s="39"/>
      <c r="I54" s="32" t="s">
        <v>31</v>
      </c>
      <c r="J54" s="35" t="str">
        <f>E21</f>
        <v>ING. ARCH. Tomáš Adámek</v>
      </c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29</v>
      </c>
      <c r="D55" s="39"/>
      <c r="E55" s="39"/>
      <c r="F55" s="30" t="str">
        <f>IF(E18="","",E18)</f>
        <v>Vyplň údaj</v>
      </c>
      <c r="G55" s="39"/>
      <c r="H55" s="39"/>
      <c r="I55" s="32" t="s">
        <v>34</v>
      </c>
      <c r="J55" s="35" t="str">
        <f>E24</f>
        <v>Michal Jirka</v>
      </c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40" t="s">
        <v>169</v>
      </c>
      <c r="D57" s="141"/>
      <c r="E57" s="141"/>
      <c r="F57" s="141"/>
      <c r="G57" s="141"/>
      <c r="H57" s="141"/>
      <c r="I57" s="141"/>
      <c r="J57" s="142" t="s">
        <v>170</v>
      </c>
      <c r="K57" s="141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43" t="s">
        <v>70</v>
      </c>
      <c r="D59" s="39"/>
      <c r="E59" s="39"/>
      <c r="F59" s="39"/>
      <c r="G59" s="39"/>
      <c r="H59" s="39"/>
      <c r="I59" s="39"/>
      <c r="J59" s="80">
        <f>J82</f>
        <v>0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171</v>
      </c>
    </row>
    <row r="60" spans="1:47" s="9" customFormat="1" ht="24.95" customHeight="1">
      <c r="B60" s="144"/>
      <c r="C60" s="145"/>
      <c r="D60" s="146" t="s">
        <v>3442</v>
      </c>
      <c r="E60" s="147"/>
      <c r="F60" s="147"/>
      <c r="G60" s="147"/>
      <c r="H60" s="147"/>
      <c r="I60" s="147"/>
      <c r="J60" s="148">
        <f>J83</f>
        <v>0</v>
      </c>
      <c r="K60" s="145"/>
      <c r="L60" s="149"/>
    </row>
    <row r="61" spans="1:47" s="10" customFormat="1" ht="19.899999999999999" customHeight="1">
      <c r="B61" s="150"/>
      <c r="C61" s="100"/>
      <c r="D61" s="151" t="s">
        <v>3443</v>
      </c>
      <c r="E61" s="152"/>
      <c r="F61" s="152"/>
      <c r="G61" s="152"/>
      <c r="H61" s="152"/>
      <c r="I61" s="152"/>
      <c r="J61" s="153">
        <f>J84</f>
        <v>0</v>
      </c>
      <c r="K61" s="100"/>
      <c r="L61" s="154"/>
    </row>
    <row r="62" spans="1:47" s="10" customFormat="1" ht="19.899999999999999" customHeight="1">
      <c r="B62" s="150"/>
      <c r="C62" s="100"/>
      <c r="D62" s="151" t="s">
        <v>3444</v>
      </c>
      <c r="E62" s="152"/>
      <c r="F62" s="152"/>
      <c r="G62" s="152"/>
      <c r="H62" s="152"/>
      <c r="I62" s="152"/>
      <c r="J62" s="153">
        <f>J93</f>
        <v>0</v>
      </c>
      <c r="K62" s="100"/>
      <c r="L62" s="154"/>
    </row>
    <row r="63" spans="1:47" s="2" customFormat="1" ht="21.75" customHeight="1">
      <c r="A63" s="37"/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47" s="2" customFormat="1" ht="6.95" customHeight="1">
      <c r="A64" s="37"/>
      <c r="B64" s="50"/>
      <c r="C64" s="51"/>
      <c r="D64" s="51"/>
      <c r="E64" s="51"/>
      <c r="F64" s="51"/>
      <c r="G64" s="51"/>
      <c r="H64" s="51"/>
      <c r="I64" s="51"/>
      <c r="J64" s="51"/>
      <c r="K64" s="51"/>
      <c r="L64" s="11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8" spans="1:31" s="2" customFormat="1" ht="6.95" customHeight="1">
      <c r="A68" s="37"/>
      <c r="B68" s="52"/>
      <c r="C68" s="53"/>
      <c r="D68" s="53"/>
      <c r="E68" s="53"/>
      <c r="F68" s="53"/>
      <c r="G68" s="53"/>
      <c r="H68" s="53"/>
      <c r="I68" s="53"/>
      <c r="J68" s="53"/>
      <c r="K68" s="53"/>
      <c r="L68" s="11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24.95" customHeight="1">
      <c r="A69" s="37"/>
      <c r="B69" s="38"/>
      <c r="C69" s="26" t="s">
        <v>206</v>
      </c>
      <c r="D69" s="39"/>
      <c r="E69" s="39"/>
      <c r="F69" s="39"/>
      <c r="G69" s="39"/>
      <c r="H69" s="39"/>
      <c r="I69" s="39"/>
      <c r="J69" s="39"/>
      <c r="K69" s="39"/>
      <c r="L69" s="11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12" customHeight="1">
      <c r="A71" s="37"/>
      <c r="B71" s="38"/>
      <c r="C71" s="32" t="s">
        <v>16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16.5" customHeight="1">
      <c r="A72" s="37"/>
      <c r="B72" s="38"/>
      <c r="C72" s="39"/>
      <c r="D72" s="39"/>
      <c r="E72" s="419" t="str">
        <f>E7</f>
        <v>DĚTSKÁ SKUPINA TURNOV</v>
      </c>
      <c r="F72" s="420"/>
      <c r="G72" s="420"/>
      <c r="H72" s="420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144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375" t="str">
        <f>E9</f>
        <v xml:space="preserve">VON - Vedlejší a ostatní rozpočtové náklady </v>
      </c>
      <c r="F74" s="418"/>
      <c r="G74" s="418"/>
      <c r="H74" s="418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2" t="s">
        <v>21</v>
      </c>
      <c r="D76" s="39"/>
      <c r="E76" s="39"/>
      <c r="F76" s="30" t="str">
        <f>F12</f>
        <v>parc.č. 1007/3, k.ú. Turnov</v>
      </c>
      <c r="G76" s="39"/>
      <c r="H76" s="39"/>
      <c r="I76" s="32" t="s">
        <v>23</v>
      </c>
      <c r="J76" s="62" t="str">
        <f>IF(J12="","",J12)</f>
        <v>3. 10. 2023</v>
      </c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25.7" customHeight="1">
      <c r="A78" s="37"/>
      <c r="B78" s="38"/>
      <c r="C78" s="32" t="s">
        <v>25</v>
      </c>
      <c r="D78" s="39"/>
      <c r="E78" s="39"/>
      <c r="F78" s="30" t="str">
        <f>E15</f>
        <v>Město Turnov</v>
      </c>
      <c r="G78" s="39"/>
      <c r="H78" s="39"/>
      <c r="I78" s="32" t="s">
        <v>31</v>
      </c>
      <c r="J78" s="35" t="str">
        <f>E21</f>
        <v>ING. ARCH. Tomáš Adámek</v>
      </c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5.2" customHeight="1">
      <c r="A79" s="37"/>
      <c r="B79" s="38"/>
      <c r="C79" s="32" t="s">
        <v>29</v>
      </c>
      <c r="D79" s="39"/>
      <c r="E79" s="39"/>
      <c r="F79" s="30" t="str">
        <f>IF(E18="","",E18)</f>
        <v>Vyplň údaj</v>
      </c>
      <c r="G79" s="39"/>
      <c r="H79" s="39"/>
      <c r="I79" s="32" t="s">
        <v>34</v>
      </c>
      <c r="J79" s="35" t="str">
        <f>E24</f>
        <v>Michal Jirka</v>
      </c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0.3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11" customFormat="1" ht="29.25" customHeight="1">
      <c r="A81" s="155"/>
      <c r="B81" s="156"/>
      <c r="C81" s="157" t="s">
        <v>207</v>
      </c>
      <c r="D81" s="158" t="s">
        <v>57</v>
      </c>
      <c r="E81" s="158" t="s">
        <v>53</v>
      </c>
      <c r="F81" s="158" t="s">
        <v>54</v>
      </c>
      <c r="G81" s="158" t="s">
        <v>208</v>
      </c>
      <c r="H81" s="158" t="s">
        <v>209</v>
      </c>
      <c r="I81" s="158" t="s">
        <v>210</v>
      </c>
      <c r="J81" s="158" t="s">
        <v>170</v>
      </c>
      <c r="K81" s="159" t="s">
        <v>211</v>
      </c>
      <c r="L81" s="160"/>
      <c r="M81" s="71" t="s">
        <v>19</v>
      </c>
      <c r="N81" s="72" t="s">
        <v>42</v>
      </c>
      <c r="O81" s="72" t="s">
        <v>212</v>
      </c>
      <c r="P81" s="72" t="s">
        <v>213</v>
      </c>
      <c r="Q81" s="72" t="s">
        <v>214</v>
      </c>
      <c r="R81" s="72" t="s">
        <v>215</v>
      </c>
      <c r="S81" s="72" t="s">
        <v>216</v>
      </c>
      <c r="T81" s="73" t="s">
        <v>217</v>
      </c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</row>
    <row r="82" spans="1:65" s="2" customFormat="1" ht="22.9" customHeight="1">
      <c r="A82" s="37"/>
      <c r="B82" s="38"/>
      <c r="C82" s="78" t="s">
        <v>218</v>
      </c>
      <c r="D82" s="39"/>
      <c r="E82" s="39"/>
      <c r="F82" s="39"/>
      <c r="G82" s="39"/>
      <c r="H82" s="39"/>
      <c r="I82" s="39"/>
      <c r="J82" s="161">
        <f>BK82</f>
        <v>0</v>
      </c>
      <c r="K82" s="39"/>
      <c r="L82" s="42"/>
      <c r="M82" s="74"/>
      <c r="N82" s="162"/>
      <c r="O82" s="75"/>
      <c r="P82" s="163">
        <f>P83</f>
        <v>0</v>
      </c>
      <c r="Q82" s="75"/>
      <c r="R82" s="163">
        <f>R83</f>
        <v>0</v>
      </c>
      <c r="S82" s="75"/>
      <c r="T82" s="164">
        <f>T83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T82" s="20" t="s">
        <v>71</v>
      </c>
      <c r="AU82" s="20" t="s">
        <v>171</v>
      </c>
      <c r="BK82" s="165">
        <f>BK83</f>
        <v>0</v>
      </c>
    </row>
    <row r="83" spans="1:65" s="12" customFormat="1" ht="25.9" customHeight="1">
      <c r="B83" s="166"/>
      <c r="C83" s="167"/>
      <c r="D83" s="168" t="s">
        <v>71</v>
      </c>
      <c r="E83" s="169" t="s">
        <v>3445</v>
      </c>
      <c r="F83" s="169" t="s">
        <v>3446</v>
      </c>
      <c r="G83" s="167"/>
      <c r="H83" s="167"/>
      <c r="I83" s="170"/>
      <c r="J83" s="171">
        <f>BK83</f>
        <v>0</v>
      </c>
      <c r="K83" s="167"/>
      <c r="L83" s="172"/>
      <c r="M83" s="173"/>
      <c r="N83" s="174"/>
      <c r="O83" s="174"/>
      <c r="P83" s="175">
        <f>P84+P93</f>
        <v>0</v>
      </c>
      <c r="Q83" s="174"/>
      <c r="R83" s="175">
        <f>R84+R93</f>
        <v>0</v>
      </c>
      <c r="S83" s="174"/>
      <c r="T83" s="176">
        <f>T84+T93</f>
        <v>0</v>
      </c>
      <c r="AR83" s="177" t="s">
        <v>257</v>
      </c>
      <c r="AT83" s="178" t="s">
        <v>71</v>
      </c>
      <c r="AU83" s="178" t="s">
        <v>72</v>
      </c>
      <c r="AY83" s="177" t="s">
        <v>221</v>
      </c>
      <c r="BK83" s="179">
        <f>BK84+BK93</f>
        <v>0</v>
      </c>
    </row>
    <row r="84" spans="1:65" s="12" customFormat="1" ht="22.9" customHeight="1">
      <c r="B84" s="166"/>
      <c r="C84" s="167"/>
      <c r="D84" s="168" t="s">
        <v>71</v>
      </c>
      <c r="E84" s="180" t="s">
        <v>3447</v>
      </c>
      <c r="F84" s="180" t="s">
        <v>3448</v>
      </c>
      <c r="G84" s="167"/>
      <c r="H84" s="167"/>
      <c r="I84" s="170"/>
      <c r="J84" s="181">
        <f>BK84</f>
        <v>0</v>
      </c>
      <c r="K84" s="167"/>
      <c r="L84" s="172"/>
      <c r="M84" s="173"/>
      <c r="N84" s="174"/>
      <c r="O84" s="174"/>
      <c r="P84" s="175">
        <f>SUM(P85:P92)</f>
        <v>0</v>
      </c>
      <c r="Q84" s="174"/>
      <c r="R84" s="175">
        <f>SUM(R85:R92)</f>
        <v>0</v>
      </c>
      <c r="S84" s="174"/>
      <c r="T84" s="176">
        <f>SUM(T85:T92)</f>
        <v>0</v>
      </c>
      <c r="AR84" s="177" t="s">
        <v>257</v>
      </c>
      <c r="AT84" s="178" t="s">
        <v>71</v>
      </c>
      <c r="AU84" s="178" t="s">
        <v>80</v>
      </c>
      <c r="AY84" s="177" t="s">
        <v>221</v>
      </c>
      <c r="BK84" s="179">
        <f>SUM(BK85:BK92)</f>
        <v>0</v>
      </c>
    </row>
    <row r="85" spans="1:65" s="2" customFormat="1" ht="24.2" customHeight="1">
      <c r="A85" s="37"/>
      <c r="B85" s="38"/>
      <c r="C85" s="182" t="s">
        <v>80</v>
      </c>
      <c r="D85" s="182" t="s">
        <v>223</v>
      </c>
      <c r="E85" s="183" t="s">
        <v>3449</v>
      </c>
      <c r="F85" s="184" t="s">
        <v>3450</v>
      </c>
      <c r="G85" s="185" t="s">
        <v>3451</v>
      </c>
      <c r="H85" s="186">
        <v>1</v>
      </c>
      <c r="I85" s="187"/>
      <c r="J85" s="188">
        <f>ROUND(I85*H85,2)</f>
        <v>0</v>
      </c>
      <c r="K85" s="184" t="s">
        <v>632</v>
      </c>
      <c r="L85" s="42"/>
      <c r="M85" s="189" t="s">
        <v>19</v>
      </c>
      <c r="N85" s="190" t="s">
        <v>43</v>
      </c>
      <c r="O85" s="67"/>
      <c r="P85" s="191">
        <f>O85*H85</f>
        <v>0</v>
      </c>
      <c r="Q85" s="191">
        <v>0</v>
      </c>
      <c r="R85" s="191">
        <f>Q85*H85</f>
        <v>0</v>
      </c>
      <c r="S85" s="191">
        <v>0</v>
      </c>
      <c r="T85" s="192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193" t="s">
        <v>3452</v>
      </c>
      <c r="AT85" s="193" t="s">
        <v>223</v>
      </c>
      <c r="AU85" s="193" t="s">
        <v>82</v>
      </c>
      <c r="AY85" s="20" t="s">
        <v>221</v>
      </c>
      <c r="BE85" s="194">
        <f>IF(N85="základní",J85,0)</f>
        <v>0</v>
      </c>
      <c r="BF85" s="194">
        <f>IF(N85="snížená",J85,0)</f>
        <v>0</v>
      </c>
      <c r="BG85" s="194">
        <f>IF(N85="zákl. přenesená",J85,0)</f>
        <v>0</v>
      </c>
      <c r="BH85" s="194">
        <f>IF(N85="sníž. přenesená",J85,0)</f>
        <v>0</v>
      </c>
      <c r="BI85" s="194">
        <f>IF(N85="nulová",J85,0)</f>
        <v>0</v>
      </c>
      <c r="BJ85" s="20" t="s">
        <v>80</v>
      </c>
      <c r="BK85" s="194">
        <f>ROUND(I85*H85,2)</f>
        <v>0</v>
      </c>
      <c r="BL85" s="20" t="s">
        <v>3452</v>
      </c>
      <c r="BM85" s="193" t="s">
        <v>3453</v>
      </c>
    </row>
    <row r="86" spans="1:65" s="2" customFormat="1" ht="19.5">
      <c r="A86" s="37"/>
      <c r="B86" s="38"/>
      <c r="C86" s="39"/>
      <c r="D86" s="195" t="s">
        <v>230</v>
      </c>
      <c r="E86" s="39"/>
      <c r="F86" s="196" t="s">
        <v>3450</v>
      </c>
      <c r="G86" s="39"/>
      <c r="H86" s="39"/>
      <c r="I86" s="197"/>
      <c r="J86" s="39"/>
      <c r="K86" s="39"/>
      <c r="L86" s="42"/>
      <c r="M86" s="198"/>
      <c r="N86" s="199"/>
      <c r="O86" s="67"/>
      <c r="P86" s="67"/>
      <c r="Q86" s="67"/>
      <c r="R86" s="67"/>
      <c r="S86" s="67"/>
      <c r="T86" s="68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230</v>
      </c>
      <c r="AU86" s="20" t="s">
        <v>82</v>
      </c>
    </row>
    <row r="87" spans="1:65" s="2" customFormat="1" ht="16.5" customHeight="1">
      <c r="A87" s="37"/>
      <c r="B87" s="38"/>
      <c r="C87" s="182" t="s">
        <v>82</v>
      </c>
      <c r="D87" s="182" t="s">
        <v>223</v>
      </c>
      <c r="E87" s="183" t="s">
        <v>3454</v>
      </c>
      <c r="F87" s="184" t="s">
        <v>3455</v>
      </c>
      <c r="G87" s="185" t="s">
        <v>3451</v>
      </c>
      <c r="H87" s="186">
        <v>1</v>
      </c>
      <c r="I87" s="187"/>
      <c r="J87" s="188">
        <f>ROUND(I87*H87,2)</f>
        <v>0</v>
      </c>
      <c r="K87" s="184" t="s">
        <v>632</v>
      </c>
      <c r="L87" s="42"/>
      <c r="M87" s="189" t="s">
        <v>19</v>
      </c>
      <c r="N87" s="190" t="s">
        <v>43</v>
      </c>
      <c r="O87" s="67"/>
      <c r="P87" s="191">
        <f>O87*H87</f>
        <v>0</v>
      </c>
      <c r="Q87" s="191">
        <v>0</v>
      </c>
      <c r="R87" s="191">
        <f>Q87*H87</f>
        <v>0</v>
      </c>
      <c r="S87" s="191">
        <v>0</v>
      </c>
      <c r="T87" s="192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193" t="s">
        <v>3452</v>
      </c>
      <c r="AT87" s="193" t="s">
        <v>223</v>
      </c>
      <c r="AU87" s="193" t="s">
        <v>82</v>
      </c>
      <c r="AY87" s="20" t="s">
        <v>221</v>
      </c>
      <c r="BE87" s="194">
        <f>IF(N87="základní",J87,0)</f>
        <v>0</v>
      </c>
      <c r="BF87" s="194">
        <f>IF(N87="snížená",J87,0)</f>
        <v>0</v>
      </c>
      <c r="BG87" s="194">
        <f>IF(N87="zákl. přenesená",J87,0)</f>
        <v>0</v>
      </c>
      <c r="BH87" s="194">
        <f>IF(N87="sníž. přenesená",J87,0)</f>
        <v>0</v>
      </c>
      <c r="BI87" s="194">
        <f>IF(N87="nulová",J87,0)</f>
        <v>0</v>
      </c>
      <c r="BJ87" s="20" t="s">
        <v>80</v>
      </c>
      <c r="BK87" s="194">
        <f>ROUND(I87*H87,2)</f>
        <v>0</v>
      </c>
      <c r="BL87" s="20" t="s">
        <v>3452</v>
      </c>
      <c r="BM87" s="193" t="s">
        <v>3456</v>
      </c>
    </row>
    <row r="88" spans="1:65" s="2" customFormat="1">
      <c r="A88" s="37"/>
      <c r="B88" s="38"/>
      <c r="C88" s="39"/>
      <c r="D88" s="195" t="s">
        <v>230</v>
      </c>
      <c r="E88" s="39"/>
      <c r="F88" s="196" t="s">
        <v>3455</v>
      </c>
      <c r="G88" s="39"/>
      <c r="H88" s="39"/>
      <c r="I88" s="197"/>
      <c r="J88" s="39"/>
      <c r="K88" s="39"/>
      <c r="L88" s="42"/>
      <c r="M88" s="198"/>
      <c r="N88" s="199"/>
      <c r="O88" s="67"/>
      <c r="P88" s="67"/>
      <c r="Q88" s="67"/>
      <c r="R88" s="67"/>
      <c r="S88" s="67"/>
      <c r="T88" s="68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20" t="s">
        <v>230</v>
      </c>
      <c r="AU88" s="20" t="s">
        <v>82</v>
      </c>
    </row>
    <row r="89" spans="1:65" s="2" customFormat="1" ht="29.25">
      <c r="A89" s="37"/>
      <c r="B89" s="38"/>
      <c r="C89" s="39"/>
      <c r="D89" s="195" t="s">
        <v>1665</v>
      </c>
      <c r="E89" s="39"/>
      <c r="F89" s="255" t="s">
        <v>3457</v>
      </c>
      <c r="G89" s="39"/>
      <c r="H89" s="39"/>
      <c r="I89" s="197"/>
      <c r="J89" s="39"/>
      <c r="K89" s="39"/>
      <c r="L89" s="42"/>
      <c r="M89" s="198"/>
      <c r="N89" s="199"/>
      <c r="O89" s="67"/>
      <c r="P89" s="67"/>
      <c r="Q89" s="67"/>
      <c r="R89" s="67"/>
      <c r="S89" s="67"/>
      <c r="T89" s="68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20" t="s">
        <v>1665</v>
      </c>
      <c r="AU89" s="20" t="s">
        <v>82</v>
      </c>
    </row>
    <row r="90" spans="1:65" s="2" customFormat="1" ht="16.5" customHeight="1">
      <c r="A90" s="37"/>
      <c r="B90" s="38"/>
      <c r="C90" s="182" t="s">
        <v>95</v>
      </c>
      <c r="D90" s="182" t="s">
        <v>223</v>
      </c>
      <c r="E90" s="183" t="s">
        <v>3458</v>
      </c>
      <c r="F90" s="184" t="s">
        <v>3459</v>
      </c>
      <c r="G90" s="185" t="s">
        <v>3451</v>
      </c>
      <c r="H90" s="186">
        <v>1</v>
      </c>
      <c r="I90" s="187"/>
      <c r="J90" s="188">
        <f>ROUND(I90*H90,2)</f>
        <v>0</v>
      </c>
      <c r="K90" s="184" t="s">
        <v>227</v>
      </c>
      <c r="L90" s="42"/>
      <c r="M90" s="189" t="s">
        <v>19</v>
      </c>
      <c r="N90" s="190" t="s">
        <v>43</v>
      </c>
      <c r="O90" s="67"/>
      <c r="P90" s="191">
        <f>O90*H90</f>
        <v>0</v>
      </c>
      <c r="Q90" s="191">
        <v>0</v>
      </c>
      <c r="R90" s="191">
        <f>Q90*H90</f>
        <v>0</v>
      </c>
      <c r="S90" s="191">
        <v>0</v>
      </c>
      <c r="T90" s="192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93" t="s">
        <v>3452</v>
      </c>
      <c r="AT90" s="193" t="s">
        <v>223</v>
      </c>
      <c r="AU90" s="193" t="s">
        <v>82</v>
      </c>
      <c r="AY90" s="20" t="s">
        <v>221</v>
      </c>
      <c r="BE90" s="194">
        <f>IF(N90="základní",J90,0)</f>
        <v>0</v>
      </c>
      <c r="BF90" s="194">
        <f>IF(N90="snížená",J90,0)</f>
        <v>0</v>
      </c>
      <c r="BG90" s="194">
        <f>IF(N90="zákl. přenesená",J90,0)</f>
        <v>0</v>
      </c>
      <c r="BH90" s="194">
        <f>IF(N90="sníž. přenesená",J90,0)</f>
        <v>0</v>
      </c>
      <c r="BI90" s="194">
        <f>IF(N90="nulová",J90,0)</f>
        <v>0</v>
      </c>
      <c r="BJ90" s="20" t="s">
        <v>80</v>
      </c>
      <c r="BK90" s="194">
        <f>ROUND(I90*H90,2)</f>
        <v>0</v>
      </c>
      <c r="BL90" s="20" t="s">
        <v>3452</v>
      </c>
      <c r="BM90" s="193" t="s">
        <v>3460</v>
      </c>
    </row>
    <row r="91" spans="1:65" s="2" customFormat="1">
      <c r="A91" s="37"/>
      <c r="B91" s="38"/>
      <c r="C91" s="39"/>
      <c r="D91" s="195" t="s">
        <v>230</v>
      </c>
      <c r="E91" s="39"/>
      <c r="F91" s="196" t="s">
        <v>3459</v>
      </c>
      <c r="G91" s="39"/>
      <c r="H91" s="39"/>
      <c r="I91" s="197"/>
      <c r="J91" s="39"/>
      <c r="K91" s="39"/>
      <c r="L91" s="42"/>
      <c r="M91" s="198"/>
      <c r="N91" s="199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230</v>
      </c>
      <c r="AU91" s="20" t="s">
        <v>82</v>
      </c>
    </row>
    <row r="92" spans="1:65" s="2" customFormat="1">
      <c r="A92" s="37"/>
      <c r="B92" s="38"/>
      <c r="C92" s="39"/>
      <c r="D92" s="200" t="s">
        <v>232</v>
      </c>
      <c r="E92" s="39"/>
      <c r="F92" s="201" t="s">
        <v>3461</v>
      </c>
      <c r="G92" s="39"/>
      <c r="H92" s="39"/>
      <c r="I92" s="197"/>
      <c r="J92" s="39"/>
      <c r="K92" s="39"/>
      <c r="L92" s="42"/>
      <c r="M92" s="198"/>
      <c r="N92" s="199"/>
      <c r="O92" s="67"/>
      <c r="P92" s="67"/>
      <c r="Q92" s="67"/>
      <c r="R92" s="67"/>
      <c r="S92" s="67"/>
      <c r="T92" s="68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232</v>
      </c>
      <c r="AU92" s="20" t="s">
        <v>82</v>
      </c>
    </row>
    <row r="93" spans="1:65" s="12" customFormat="1" ht="22.9" customHeight="1">
      <c r="B93" s="166"/>
      <c r="C93" s="167"/>
      <c r="D93" s="168" t="s">
        <v>71</v>
      </c>
      <c r="E93" s="180" t="s">
        <v>3462</v>
      </c>
      <c r="F93" s="180" t="s">
        <v>3463</v>
      </c>
      <c r="G93" s="167"/>
      <c r="H93" s="167"/>
      <c r="I93" s="170"/>
      <c r="J93" s="181">
        <f>BK93</f>
        <v>0</v>
      </c>
      <c r="K93" s="167"/>
      <c r="L93" s="172"/>
      <c r="M93" s="173"/>
      <c r="N93" s="174"/>
      <c r="O93" s="174"/>
      <c r="P93" s="175">
        <f>SUM(P94:P120)</f>
        <v>0</v>
      </c>
      <c r="Q93" s="174"/>
      <c r="R93" s="175">
        <f>SUM(R94:R120)</f>
        <v>0</v>
      </c>
      <c r="S93" s="174"/>
      <c r="T93" s="176">
        <f>SUM(T94:T120)</f>
        <v>0</v>
      </c>
      <c r="AR93" s="177" t="s">
        <v>257</v>
      </c>
      <c r="AT93" s="178" t="s">
        <v>71</v>
      </c>
      <c r="AU93" s="178" t="s">
        <v>80</v>
      </c>
      <c r="AY93" s="177" t="s">
        <v>221</v>
      </c>
      <c r="BK93" s="179">
        <f>SUM(BK94:BK120)</f>
        <v>0</v>
      </c>
    </row>
    <row r="94" spans="1:65" s="2" customFormat="1" ht="16.5" customHeight="1">
      <c r="A94" s="37"/>
      <c r="B94" s="38"/>
      <c r="C94" s="182" t="s">
        <v>228</v>
      </c>
      <c r="D94" s="182" t="s">
        <v>223</v>
      </c>
      <c r="E94" s="183" t="s">
        <v>3464</v>
      </c>
      <c r="F94" s="184" t="s">
        <v>3465</v>
      </c>
      <c r="G94" s="185" t="s">
        <v>3451</v>
      </c>
      <c r="H94" s="186">
        <v>1</v>
      </c>
      <c r="I94" s="187"/>
      <c r="J94" s="188">
        <f>ROUND(I94*H94,2)</f>
        <v>0</v>
      </c>
      <c r="K94" s="184" t="s">
        <v>227</v>
      </c>
      <c r="L94" s="42"/>
      <c r="M94" s="189" t="s">
        <v>19</v>
      </c>
      <c r="N94" s="190" t="s">
        <v>43</v>
      </c>
      <c r="O94" s="67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3" t="s">
        <v>3452</v>
      </c>
      <c r="AT94" s="193" t="s">
        <v>223</v>
      </c>
      <c r="AU94" s="193" t="s">
        <v>82</v>
      </c>
      <c r="AY94" s="20" t="s">
        <v>221</v>
      </c>
      <c r="BE94" s="194">
        <f>IF(N94="základní",J94,0)</f>
        <v>0</v>
      </c>
      <c r="BF94" s="194">
        <f>IF(N94="snížená",J94,0)</f>
        <v>0</v>
      </c>
      <c r="BG94" s="194">
        <f>IF(N94="zákl. přenesená",J94,0)</f>
        <v>0</v>
      </c>
      <c r="BH94" s="194">
        <f>IF(N94="sníž. přenesená",J94,0)</f>
        <v>0</v>
      </c>
      <c r="BI94" s="194">
        <f>IF(N94="nulová",J94,0)</f>
        <v>0</v>
      </c>
      <c r="BJ94" s="20" t="s">
        <v>80</v>
      </c>
      <c r="BK94" s="194">
        <f>ROUND(I94*H94,2)</f>
        <v>0</v>
      </c>
      <c r="BL94" s="20" t="s">
        <v>3452</v>
      </c>
      <c r="BM94" s="193" t="s">
        <v>3466</v>
      </c>
    </row>
    <row r="95" spans="1:65" s="2" customFormat="1">
      <c r="A95" s="37"/>
      <c r="B95" s="38"/>
      <c r="C95" s="39"/>
      <c r="D95" s="195" t="s">
        <v>230</v>
      </c>
      <c r="E95" s="39"/>
      <c r="F95" s="196" t="s">
        <v>3465</v>
      </c>
      <c r="G95" s="39"/>
      <c r="H95" s="39"/>
      <c r="I95" s="197"/>
      <c r="J95" s="39"/>
      <c r="K95" s="39"/>
      <c r="L95" s="42"/>
      <c r="M95" s="198"/>
      <c r="N95" s="199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230</v>
      </c>
      <c r="AU95" s="20" t="s">
        <v>82</v>
      </c>
    </row>
    <row r="96" spans="1:65" s="2" customFormat="1">
      <c r="A96" s="37"/>
      <c r="B96" s="38"/>
      <c r="C96" s="39"/>
      <c r="D96" s="200" t="s">
        <v>232</v>
      </c>
      <c r="E96" s="39"/>
      <c r="F96" s="201" t="s">
        <v>3467</v>
      </c>
      <c r="G96" s="39"/>
      <c r="H96" s="39"/>
      <c r="I96" s="197"/>
      <c r="J96" s="39"/>
      <c r="K96" s="39"/>
      <c r="L96" s="42"/>
      <c r="M96" s="198"/>
      <c r="N96" s="199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232</v>
      </c>
      <c r="AU96" s="20" t="s">
        <v>82</v>
      </c>
    </row>
    <row r="97" spans="1:65" s="2" customFormat="1" ht="16.5" customHeight="1">
      <c r="A97" s="37"/>
      <c r="B97" s="38"/>
      <c r="C97" s="182" t="s">
        <v>257</v>
      </c>
      <c r="D97" s="182" t="s">
        <v>223</v>
      </c>
      <c r="E97" s="183" t="s">
        <v>3468</v>
      </c>
      <c r="F97" s="184" t="s">
        <v>3469</v>
      </c>
      <c r="G97" s="185" t="s">
        <v>3451</v>
      </c>
      <c r="H97" s="186">
        <v>1</v>
      </c>
      <c r="I97" s="187"/>
      <c r="J97" s="188">
        <f>ROUND(I97*H97,2)</f>
        <v>0</v>
      </c>
      <c r="K97" s="184" t="s">
        <v>227</v>
      </c>
      <c r="L97" s="42"/>
      <c r="M97" s="189" t="s">
        <v>19</v>
      </c>
      <c r="N97" s="190" t="s">
        <v>43</v>
      </c>
      <c r="O97" s="67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3" t="s">
        <v>3452</v>
      </c>
      <c r="AT97" s="193" t="s">
        <v>223</v>
      </c>
      <c r="AU97" s="193" t="s">
        <v>82</v>
      </c>
      <c r="AY97" s="20" t="s">
        <v>221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20" t="s">
        <v>80</v>
      </c>
      <c r="BK97" s="194">
        <f>ROUND(I97*H97,2)</f>
        <v>0</v>
      </c>
      <c r="BL97" s="20" t="s">
        <v>3452</v>
      </c>
      <c r="BM97" s="193" t="s">
        <v>3470</v>
      </c>
    </row>
    <row r="98" spans="1:65" s="2" customFormat="1">
      <c r="A98" s="37"/>
      <c r="B98" s="38"/>
      <c r="C98" s="39"/>
      <c r="D98" s="195" t="s">
        <v>230</v>
      </c>
      <c r="E98" s="39"/>
      <c r="F98" s="196" t="s">
        <v>3469</v>
      </c>
      <c r="G98" s="39"/>
      <c r="H98" s="39"/>
      <c r="I98" s="197"/>
      <c r="J98" s="39"/>
      <c r="K98" s="39"/>
      <c r="L98" s="42"/>
      <c r="M98" s="198"/>
      <c r="N98" s="199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230</v>
      </c>
      <c r="AU98" s="20" t="s">
        <v>82</v>
      </c>
    </row>
    <row r="99" spans="1:65" s="2" customFormat="1">
      <c r="A99" s="37"/>
      <c r="B99" s="38"/>
      <c r="C99" s="39"/>
      <c r="D99" s="200" t="s">
        <v>232</v>
      </c>
      <c r="E99" s="39"/>
      <c r="F99" s="201" t="s">
        <v>3471</v>
      </c>
      <c r="G99" s="39"/>
      <c r="H99" s="39"/>
      <c r="I99" s="197"/>
      <c r="J99" s="39"/>
      <c r="K99" s="39"/>
      <c r="L99" s="42"/>
      <c r="M99" s="198"/>
      <c r="N99" s="199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232</v>
      </c>
      <c r="AU99" s="20" t="s">
        <v>82</v>
      </c>
    </row>
    <row r="100" spans="1:65" s="2" customFormat="1" ht="16.5" customHeight="1">
      <c r="A100" s="37"/>
      <c r="B100" s="38"/>
      <c r="C100" s="182" t="s">
        <v>264</v>
      </c>
      <c r="D100" s="182" t="s">
        <v>223</v>
      </c>
      <c r="E100" s="183" t="s">
        <v>3472</v>
      </c>
      <c r="F100" s="184" t="s">
        <v>3473</v>
      </c>
      <c r="G100" s="185" t="s">
        <v>3451</v>
      </c>
      <c r="H100" s="186">
        <v>1</v>
      </c>
      <c r="I100" s="187"/>
      <c r="J100" s="188">
        <f>ROUND(I100*H100,2)</f>
        <v>0</v>
      </c>
      <c r="K100" s="184" t="s">
        <v>227</v>
      </c>
      <c r="L100" s="42"/>
      <c r="M100" s="189" t="s">
        <v>19</v>
      </c>
      <c r="N100" s="190" t="s">
        <v>43</v>
      </c>
      <c r="O100" s="67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3" t="s">
        <v>3452</v>
      </c>
      <c r="AT100" s="193" t="s">
        <v>223</v>
      </c>
      <c r="AU100" s="193" t="s">
        <v>82</v>
      </c>
      <c r="AY100" s="20" t="s">
        <v>221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20" t="s">
        <v>80</v>
      </c>
      <c r="BK100" s="194">
        <f>ROUND(I100*H100,2)</f>
        <v>0</v>
      </c>
      <c r="BL100" s="20" t="s">
        <v>3452</v>
      </c>
      <c r="BM100" s="193" t="s">
        <v>3474</v>
      </c>
    </row>
    <row r="101" spans="1:65" s="2" customFormat="1">
      <c r="A101" s="37"/>
      <c r="B101" s="38"/>
      <c r="C101" s="39"/>
      <c r="D101" s="195" t="s">
        <v>230</v>
      </c>
      <c r="E101" s="39"/>
      <c r="F101" s="196" t="s">
        <v>3473</v>
      </c>
      <c r="G101" s="39"/>
      <c r="H101" s="39"/>
      <c r="I101" s="197"/>
      <c r="J101" s="39"/>
      <c r="K101" s="39"/>
      <c r="L101" s="42"/>
      <c r="M101" s="198"/>
      <c r="N101" s="199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230</v>
      </c>
      <c r="AU101" s="20" t="s">
        <v>82</v>
      </c>
    </row>
    <row r="102" spans="1:65" s="2" customFormat="1">
      <c r="A102" s="37"/>
      <c r="B102" s="38"/>
      <c r="C102" s="39"/>
      <c r="D102" s="200" t="s">
        <v>232</v>
      </c>
      <c r="E102" s="39"/>
      <c r="F102" s="201" t="s">
        <v>3475</v>
      </c>
      <c r="G102" s="39"/>
      <c r="H102" s="39"/>
      <c r="I102" s="197"/>
      <c r="J102" s="39"/>
      <c r="K102" s="39"/>
      <c r="L102" s="42"/>
      <c r="M102" s="198"/>
      <c r="N102" s="199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232</v>
      </c>
      <c r="AU102" s="20" t="s">
        <v>82</v>
      </c>
    </row>
    <row r="103" spans="1:65" s="2" customFormat="1" ht="16.5" customHeight="1">
      <c r="A103" s="37"/>
      <c r="B103" s="38"/>
      <c r="C103" s="182" t="s">
        <v>272</v>
      </c>
      <c r="D103" s="182" t="s">
        <v>223</v>
      </c>
      <c r="E103" s="183" t="s">
        <v>3476</v>
      </c>
      <c r="F103" s="184" t="s">
        <v>3477</v>
      </c>
      <c r="G103" s="185" t="s">
        <v>3451</v>
      </c>
      <c r="H103" s="186">
        <v>1</v>
      </c>
      <c r="I103" s="187"/>
      <c r="J103" s="188">
        <f>ROUND(I103*H103,2)</f>
        <v>0</v>
      </c>
      <c r="K103" s="184" t="s">
        <v>227</v>
      </c>
      <c r="L103" s="42"/>
      <c r="M103" s="189" t="s">
        <v>19</v>
      </c>
      <c r="N103" s="190" t="s">
        <v>43</v>
      </c>
      <c r="O103" s="67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3" t="s">
        <v>3452</v>
      </c>
      <c r="AT103" s="193" t="s">
        <v>223</v>
      </c>
      <c r="AU103" s="193" t="s">
        <v>82</v>
      </c>
      <c r="AY103" s="20" t="s">
        <v>221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20" t="s">
        <v>80</v>
      </c>
      <c r="BK103" s="194">
        <f>ROUND(I103*H103,2)</f>
        <v>0</v>
      </c>
      <c r="BL103" s="20" t="s">
        <v>3452</v>
      </c>
      <c r="BM103" s="193" t="s">
        <v>3478</v>
      </c>
    </row>
    <row r="104" spans="1:65" s="2" customFormat="1">
      <c r="A104" s="37"/>
      <c r="B104" s="38"/>
      <c r="C104" s="39"/>
      <c r="D104" s="195" t="s">
        <v>230</v>
      </c>
      <c r="E104" s="39"/>
      <c r="F104" s="196" t="s">
        <v>3477</v>
      </c>
      <c r="G104" s="39"/>
      <c r="H104" s="39"/>
      <c r="I104" s="197"/>
      <c r="J104" s="39"/>
      <c r="K104" s="39"/>
      <c r="L104" s="42"/>
      <c r="M104" s="198"/>
      <c r="N104" s="199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230</v>
      </c>
      <c r="AU104" s="20" t="s">
        <v>82</v>
      </c>
    </row>
    <row r="105" spans="1:65" s="2" customFormat="1">
      <c r="A105" s="37"/>
      <c r="B105" s="38"/>
      <c r="C105" s="39"/>
      <c r="D105" s="200" t="s">
        <v>232</v>
      </c>
      <c r="E105" s="39"/>
      <c r="F105" s="201" t="s">
        <v>3479</v>
      </c>
      <c r="G105" s="39"/>
      <c r="H105" s="39"/>
      <c r="I105" s="197"/>
      <c r="J105" s="39"/>
      <c r="K105" s="39"/>
      <c r="L105" s="42"/>
      <c r="M105" s="198"/>
      <c r="N105" s="199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232</v>
      </c>
      <c r="AU105" s="20" t="s">
        <v>82</v>
      </c>
    </row>
    <row r="106" spans="1:65" s="2" customFormat="1" ht="16.5" customHeight="1">
      <c r="A106" s="37"/>
      <c r="B106" s="38"/>
      <c r="C106" s="182" t="s">
        <v>279</v>
      </c>
      <c r="D106" s="182" t="s">
        <v>223</v>
      </c>
      <c r="E106" s="183" t="s">
        <v>3480</v>
      </c>
      <c r="F106" s="184" t="s">
        <v>3481</v>
      </c>
      <c r="G106" s="185" t="s">
        <v>3451</v>
      </c>
      <c r="H106" s="186">
        <v>1</v>
      </c>
      <c r="I106" s="187"/>
      <c r="J106" s="188">
        <f>ROUND(I106*H106,2)</f>
        <v>0</v>
      </c>
      <c r="K106" s="184" t="s">
        <v>227</v>
      </c>
      <c r="L106" s="42"/>
      <c r="M106" s="189" t="s">
        <v>19</v>
      </c>
      <c r="N106" s="190" t="s">
        <v>43</v>
      </c>
      <c r="O106" s="67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3" t="s">
        <v>3452</v>
      </c>
      <c r="AT106" s="193" t="s">
        <v>223</v>
      </c>
      <c r="AU106" s="193" t="s">
        <v>82</v>
      </c>
      <c r="AY106" s="20" t="s">
        <v>221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20" t="s">
        <v>80</v>
      </c>
      <c r="BK106" s="194">
        <f>ROUND(I106*H106,2)</f>
        <v>0</v>
      </c>
      <c r="BL106" s="20" t="s">
        <v>3452</v>
      </c>
      <c r="BM106" s="193" t="s">
        <v>3482</v>
      </c>
    </row>
    <row r="107" spans="1:65" s="2" customFormat="1">
      <c r="A107" s="37"/>
      <c r="B107" s="38"/>
      <c r="C107" s="39"/>
      <c r="D107" s="195" t="s">
        <v>230</v>
      </c>
      <c r="E107" s="39"/>
      <c r="F107" s="196" t="s">
        <v>3481</v>
      </c>
      <c r="G107" s="39"/>
      <c r="H107" s="39"/>
      <c r="I107" s="197"/>
      <c r="J107" s="39"/>
      <c r="K107" s="39"/>
      <c r="L107" s="42"/>
      <c r="M107" s="198"/>
      <c r="N107" s="199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230</v>
      </c>
      <c r="AU107" s="20" t="s">
        <v>82</v>
      </c>
    </row>
    <row r="108" spans="1:65" s="2" customFormat="1">
      <c r="A108" s="37"/>
      <c r="B108" s="38"/>
      <c r="C108" s="39"/>
      <c r="D108" s="200" t="s">
        <v>232</v>
      </c>
      <c r="E108" s="39"/>
      <c r="F108" s="201" t="s">
        <v>3483</v>
      </c>
      <c r="G108" s="39"/>
      <c r="H108" s="39"/>
      <c r="I108" s="197"/>
      <c r="J108" s="39"/>
      <c r="K108" s="39"/>
      <c r="L108" s="42"/>
      <c r="M108" s="198"/>
      <c r="N108" s="199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232</v>
      </c>
      <c r="AU108" s="20" t="s">
        <v>82</v>
      </c>
    </row>
    <row r="109" spans="1:65" s="2" customFormat="1" ht="16.5" customHeight="1">
      <c r="A109" s="37"/>
      <c r="B109" s="38"/>
      <c r="C109" s="182" t="s">
        <v>286</v>
      </c>
      <c r="D109" s="182" t="s">
        <v>223</v>
      </c>
      <c r="E109" s="183" t="s">
        <v>3484</v>
      </c>
      <c r="F109" s="184" t="s">
        <v>3485</v>
      </c>
      <c r="G109" s="185" t="s">
        <v>3451</v>
      </c>
      <c r="H109" s="186">
        <v>1</v>
      </c>
      <c r="I109" s="187"/>
      <c r="J109" s="188">
        <f>ROUND(I109*H109,2)</f>
        <v>0</v>
      </c>
      <c r="K109" s="184" t="s">
        <v>227</v>
      </c>
      <c r="L109" s="42"/>
      <c r="M109" s="189" t="s">
        <v>19</v>
      </c>
      <c r="N109" s="190" t="s">
        <v>43</v>
      </c>
      <c r="O109" s="67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3" t="s">
        <v>3452</v>
      </c>
      <c r="AT109" s="193" t="s">
        <v>223</v>
      </c>
      <c r="AU109" s="193" t="s">
        <v>82</v>
      </c>
      <c r="AY109" s="20" t="s">
        <v>221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20" t="s">
        <v>80</v>
      </c>
      <c r="BK109" s="194">
        <f>ROUND(I109*H109,2)</f>
        <v>0</v>
      </c>
      <c r="BL109" s="20" t="s">
        <v>3452</v>
      </c>
      <c r="BM109" s="193" t="s">
        <v>3486</v>
      </c>
    </row>
    <row r="110" spans="1:65" s="2" customFormat="1">
      <c r="A110" s="37"/>
      <c r="B110" s="38"/>
      <c r="C110" s="39"/>
      <c r="D110" s="195" t="s">
        <v>230</v>
      </c>
      <c r="E110" s="39"/>
      <c r="F110" s="196" t="s">
        <v>3485</v>
      </c>
      <c r="G110" s="39"/>
      <c r="H110" s="39"/>
      <c r="I110" s="197"/>
      <c r="J110" s="39"/>
      <c r="K110" s="39"/>
      <c r="L110" s="42"/>
      <c r="M110" s="198"/>
      <c r="N110" s="199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230</v>
      </c>
      <c r="AU110" s="20" t="s">
        <v>82</v>
      </c>
    </row>
    <row r="111" spans="1:65" s="2" customFormat="1">
      <c r="A111" s="37"/>
      <c r="B111" s="38"/>
      <c r="C111" s="39"/>
      <c r="D111" s="200" t="s">
        <v>232</v>
      </c>
      <c r="E111" s="39"/>
      <c r="F111" s="201" t="s">
        <v>3487</v>
      </c>
      <c r="G111" s="39"/>
      <c r="H111" s="39"/>
      <c r="I111" s="197"/>
      <c r="J111" s="39"/>
      <c r="K111" s="39"/>
      <c r="L111" s="42"/>
      <c r="M111" s="198"/>
      <c r="N111" s="199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232</v>
      </c>
      <c r="AU111" s="20" t="s">
        <v>82</v>
      </c>
    </row>
    <row r="112" spans="1:65" s="2" customFormat="1" ht="24.2" customHeight="1">
      <c r="A112" s="37"/>
      <c r="B112" s="38"/>
      <c r="C112" s="182" t="s">
        <v>294</v>
      </c>
      <c r="D112" s="182" t="s">
        <v>223</v>
      </c>
      <c r="E112" s="183" t="s">
        <v>3488</v>
      </c>
      <c r="F112" s="184" t="s">
        <v>3489</v>
      </c>
      <c r="G112" s="185" t="s">
        <v>3451</v>
      </c>
      <c r="H112" s="186">
        <v>1</v>
      </c>
      <c r="I112" s="187"/>
      <c r="J112" s="188">
        <f>ROUND(I112*H112,2)</f>
        <v>0</v>
      </c>
      <c r="K112" s="184" t="s">
        <v>227</v>
      </c>
      <c r="L112" s="42"/>
      <c r="M112" s="189" t="s">
        <v>19</v>
      </c>
      <c r="N112" s="190" t="s">
        <v>43</v>
      </c>
      <c r="O112" s="67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3" t="s">
        <v>3452</v>
      </c>
      <c r="AT112" s="193" t="s">
        <v>223</v>
      </c>
      <c r="AU112" s="193" t="s">
        <v>82</v>
      </c>
      <c r="AY112" s="20" t="s">
        <v>221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20" t="s">
        <v>80</v>
      </c>
      <c r="BK112" s="194">
        <f>ROUND(I112*H112,2)</f>
        <v>0</v>
      </c>
      <c r="BL112" s="20" t="s">
        <v>3452</v>
      </c>
      <c r="BM112" s="193" t="s">
        <v>3490</v>
      </c>
    </row>
    <row r="113" spans="1:65" s="2" customFormat="1">
      <c r="A113" s="37"/>
      <c r="B113" s="38"/>
      <c r="C113" s="39"/>
      <c r="D113" s="195" t="s">
        <v>230</v>
      </c>
      <c r="E113" s="39"/>
      <c r="F113" s="196" t="s">
        <v>3489</v>
      </c>
      <c r="G113" s="39"/>
      <c r="H113" s="39"/>
      <c r="I113" s="197"/>
      <c r="J113" s="39"/>
      <c r="K113" s="39"/>
      <c r="L113" s="42"/>
      <c r="M113" s="198"/>
      <c r="N113" s="199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230</v>
      </c>
      <c r="AU113" s="20" t="s">
        <v>82</v>
      </c>
    </row>
    <row r="114" spans="1:65" s="2" customFormat="1">
      <c r="A114" s="37"/>
      <c r="B114" s="38"/>
      <c r="C114" s="39"/>
      <c r="D114" s="200" t="s">
        <v>232</v>
      </c>
      <c r="E114" s="39"/>
      <c r="F114" s="201" t="s">
        <v>3491</v>
      </c>
      <c r="G114" s="39"/>
      <c r="H114" s="39"/>
      <c r="I114" s="197"/>
      <c r="J114" s="39"/>
      <c r="K114" s="39"/>
      <c r="L114" s="42"/>
      <c r="M114" s="198"/>
      <c r="N114" s="199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232</v>
      </c>
      <c r="AU114" s="20" t="s">
        <v>82</v>
      </c>
    </row>
    <row r="115" spans="1:65" s="2" customFormat="1" ht="16.5" customHeight="1">
      <c r="A115" s="37"/>
      <c r="B115" s="38"/>
      <c r="C115" s="182" t="s">
        <v>302</v>
      </c>
      <c r="D115" s="182" t="s">
        <v>223</v>
      </c>
      <c r="E115" s="183" t="s">
        <v>3492</v>
      </c>
      <c r="F115" s="184" t="s">
        <v>3493</v>
      </c>
      <c r="G115" s="185" t="s">
        <v>3451</v>
      </c>
      <c r="H115" s="186">
        <v>1</v>
      </c>
      <c r="I115" s="187"/>
      <c r="J115" s="188">
        <f>ROUND(I115*H115,2)</f>
        <v>0</v>
      </c>
      <c r="K115" s="184" t="s">
        <v>227</v>
      </c>
      <c r="L115" s="42"/>
      <c r="M115" s="189" t="s">
        <v>19</v>
      </c>
      <c r="N115" s="190" t="s">
        <v>43</v>
      </c>
      <c r="O115" s="67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3" t="s">
        <v>3452</v>
      </c>
      <c r="AT115" s="193" t="s">
        <v>223</v>
      </c>
      <c r="AU115" s="193" t="s">
        <v>82</v>
      </c>
      <c r="AY115" s="20" t="s">
        <v>221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20" t="s">
        <v>80</v>
      </c>
      <c r="BK115" s="194">
        <f>ROUND(I115*H115,2)</f>
        <v>0</v>
      </c>
      <c r="BL115" s="20" t="s">
        <v>3452</v>
      </c>
      <c r="BM115" s="193" t="s">
        <v>3494</v>
      </c>
    </row>
    <row r="116" spans="1:65" s="2" customFormat="1">
      <c r="A116" s="37"/>
      <c r="B116" s="38"/>
      <c r="C116" s="39"/>
      <c r="D116" s="195" t="s">
        <v>230</v>
      </c>
      <c r="E116" s="39"/>
      <c r="F116" s="196" t="s">
        <v>3493</v>
      </c>
      <c r="G116" s="39"/>
      <c r="H116" s="39"/>
      <c r="I116" s="197"/>
      <c r="J116" s="39"/>
      <c r="K116" s="39"/>
      <c r="L116" s="42"/>
      <c r="M116" s="198"/>
      <c r="N116" s="199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230</v>
      </c>
      <c r="AU116" s="20" t="s">
        <v>82</v>
      </c>
    </row>
    <row r="117" spans="1:65" s="2" customFormat="1">
      <c r="A117" s="37"/>
      <c r="B117" s="38"/>
      <c r="C117" s="39"/>
      <c r="D117" s="200" t="s">
        <v>232</v>
      </c>
      <c r="E117" s="39"/>
      <c r="F117" s="201" t="s">
        <v>3495</v>
      </c>
      <c r="G117" s="39"/>
      <c r="H117" s="39"/>
      <c r="I117" s="197"/>
      <c r="J117" s="39"/>
      <c r="K117" s="39"/>
      <c r="L117" s="42"/>
      <c r="M117" s="198"/>
      <c r="N117" s="199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232</v>
      </c>
      <c r="AU117" s="20" t="s">
        <v>82</v>
      </c>
    </row>
    <row r="118" spans="1:65" s="2" customFormat="1" ht="16.5" customHeight="1">
      <c r="A118" s="37"/>
      <c r="B118" s="38"/>
      <c r="C118" s="182" t="s">
        <v>8</v>
      </c>
      <c r="D118" s="182" t="s">
        <v>223</v>
      </c>
      <c r="E118" s="183" t="s">
        <v>3496</v>
      </c>
      <c r="F118" s="184" t="s">
        <v>3497</v>
      </c>
      <c r="G118" s="185" t="s">
        <v>3451</v>
      </c>
      <c r="H118" s="186">
        <v>1</v>
      </c>
      <c r="I118" s="187"/>
      <c r="J118" s="188">
        <f>ROUND(I118*H118,2)</f>
        <v>0</v>
      </c>
      <c r="K118" s="184" t="s">
        <v>227</v>
      </c>
      <c r="L118" s="42"/>
      <c r="M118" s="189" t="s">
        <v>19</v>
      </c>
      <c r="N118" s="190" t="s">
        <v>43</v>
      </c>
      <c r="O118" s="67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3" t="s">
        <v>3452</v>
      </c>
      <c r="AT118" s="193" t="s">
        <v>223</v>
      </c>
      <c r="AU118" s="193" t="s">
        <v>82</v>
      </c>
      <c r="AY118" s="20" t="s">
        <v>221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20" t="s">
        <v>80</v>
      </c>
      <c r="BK118" s="194">
        <f>ROUND(I118*H118,2)</f>
        <v>0</v>
      </c>
      <c r="BL118" s="20" t="s">
        <v>3452</v>
      </c>
      <c r="BM118" s="193" t="s">
        <v>3498</v>
      </c>
    </row>
    <row r="119" spans="1:65" s="2" customFormat="1">
      <c r="A119" s="37"/>
      <c r="B119" s="38"/>
      <c r="C119" s="39"/>
      <c r="D119" s="195" t="s">
        <v>230</v>
      </c>
      <c r="E119" s="39"/>
      <c r="F119" s="196" t="s">
        <v>3497</v>
      </c>
      <c r="G119" s="39"/>
      <c r="H119" s="39"/>
      <c r="I119" s="197"/>
      <c r="J119" s="39"/>
      <c r="K119" s="39"/>
      <c r="L119" s="42"/>
      <c r="M119" s="198"/>
      <c r="N119" s="199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230</v>
      </c>
      <c r="AU119" s="20" t="s">
        <v>82</v>
      </c>
    </row>
    <row r="120" spans="1:65" s="2" customFormat="1">
      <c r="A120" s="37"/>
      <c r="B120" s="38"/>
      <c r="C120" s="39"/>
      <c r="D120" s="200" t="s">
        <v>232</v>
      </c>
      <c r="E120" s="39"/>
      <c r="F120" s="201" t="s">
        <v>3499</v>
      </c>
      <c r="G120" s="39"/>
      <c r="H120" s="39"/>
      <c r="I120" s="197"/>
      <c r="J120" s="39"/>
      <c r="K120" s="39"/>
      <c r="L120" s="42"/>
      <c r="M120" s="259"/>
      <c r="N120" s="260"/>
      <c r="O120" s="261"/>
      <c r="P120" s="261"/>
      <c r="Q120" s="261"/>
      <c r="R120" s="261"/>
      <c r="S120" s="261"/>
      <c r="T120" s="262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232</v>
      </c>
      <c r="AU120" s="20" t="s">
        <v>82</v>
      </c>
    </row>
    <row r="121" spans="1:65" s="2" customFormat="1" ht="6.95" customHeight="1">
      <c r="A121" s="37"/>
      <c r="B121" s="50"/>
      <c r="C121" s="51"/>
      <c r="D121" s="51"/>
      <c r="E121" s="51"/>
      <c r="F121" s="51"/>
      <c r="G121" s="51"/>
      <c r="H121" s="51"/>
      <c r="I121" s="51"/>
      <c r="J121" s="51"/>
      <c r="K121" s="51"/>
      <c r="L121" s="42"/>
      <c r="M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</sheetData>
  <sheetProtection algorithmName="SHA-512" hashValue="hT4zvnUM4CZ9+3yugf5+mw0coiaBPTwfe8+v37iN2JAKjSQaQy+bMsqB7fZBmHTqR4e5Vg3oWFjA12X0DnXebQ==" saltValue="OTLqNuDUdCD8gUWpiSfychkepnQ9TPbLxAyCWk25umZZR309V56Yd6BzUKXcPozgRrGtPELFMMtFJxM8zeODkg==" spinCount="100000" sheet="1" objects="1" scenarios="1" formatColumns="0" formatRows="0" autoFilter="0"/>
  <autoFilter ref="C81:K120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92" r:id="rId1"/>
    <hyperlink ref="F96" r:id="rId2"/>
    <hyperlink ref="F99" r:id="rId3"/>
    <hyperlink ref="F102" r:id="rId4"/>
    <hyperlink ref="F105" r:id="rId5"/>
    <hyperlink ref="F108" r:id="rId6"/>
    <hyperlink ref="F111" r:id="rId7"/>
    <hyperlink ref="F114" r:id="rId8"/>
    <hyperlink ref="F117" r:id="rId9"/>
    <hyperlink ref="F120" r:id="rId1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2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2"/>
      <c r="C3" s="113"/>
      <c r="D3" s="113"/>
      <c r="E3" s="113"/>
      <c r="F3" s="113"/>
      <c r="G3" s="113"/>
      <c r="H3" s="23"/>
    </row>
    <row r="4" spans="1:8" s="1" customFormat="1" ht="24.95" customHeight="1">
      <c r="B4" s="23"/>
      <c r="C4" s="114" t="s">
        <v>3500</v>
      </c>
      <c r="H4" s="23"/>
    </row>
    <row r="5" spans="1:8" s="1" customFormat="1" ht="12" customHeight="1">
      <c r="B5" s="23"/>
      <c r="C5" s="263" t="s">
        <v>13</v>
      </c>
      <c r="D5" s="427" t="s">
        <v>14</v>
      </c>
      <c r="E5" s="402"/>
      <c r="F5" s="402"/>
      <c r="H5" s="23"/>
    </row>
    <row r="6" spans="1:8" s="1" customFormat="1" ht="36.950000000000003" customHeight="1">
      <c r="B6" s="23"/>
      <c r="C6" s="264" t="s">
        <v>16</v>
      </c>
      <c r="D6" s="430" t="s">
        <v>17</v>
      </c>
      <c r="E6" s="402"/>
      <c r="F6" s="402"/>
      <c r="H6" s="23"/>
    </row>
    <row r="7" spans="1:8" s="1" customFormat="1" ht="16.5" customHeight="1">
      <c r="B7" s="23"/>
      <c r="C7" s="116" t="s">
        <v>23</v>
      </c>
      <c r="D7" s="118" t="str">
        <f>'Rekapitulace stavby'!AN8</f>
        <v>3. 10. 2023</v>
      </c>
      <c r="H7" s="23"/>
    </row>
    <row r="8" spans="1:8" s="2" customFormat="1" ht="10.9" customHeight="1">
      <c r="A8" s="37"/>
      <c r="B8" s="42"/>
      <c r="C8" s="37"/>
      <c r="D8" s="37"/>
      <c r="E8" s="37"/>
      <c r="F8" s="37"/>
      <c r="G8" s="37"/>
      <c r="H8" s="42"/>
    </row>
    <row r="9" spans="1:8" s="11" customFormat="1" ht="29.25" customHeight="1">
      <c r="A9" s="155"/>
      <c r="B9" s="265"/>
      <c r="C9" s="266" t="s">
        <v>53</v>
      </c>
      <c r="D9" s="267" t="s">
        <v>54</v>
      </c>
      <c r="E9" s="267" t="s">
        <v>208</v>
      </c>
      <c r="F9" s="268" t="s">
        <v>3501</v>
      </c>
      <c r="G9" s="155"/>
      <c r="H9" s="265"/>
    </row>
    <row r="10" spans="1:8" s="2" customFormat="1" ht="26.45" customHeight="1">
      <c r="A10" s="37"/>
      <c r="B10" s="42"/>
      <c r="C10" s="269" t="s">
        <v>3502</v>
      </c>
      <c r="D10" s="269" t="s">
        <v>78</v>
      </c>
      <c r="E10" s="37"/>
      <c r="F10" s="37"/>
      <c r="G10" s="37"/>
      <c r="H10" s="42"/>
    </row>
    <row r="11" spans="1:8" s="2" customFormat="1" ht="16.899999999999999" customHeight="1">
      <c r="A11" s="37"/>
      <c r="B11" s="42"/>
      <c r="C11" s="270" t="s">
        <v>131</v>
      </c>
      <c r="D11" s="271" t="s">
        <v>19</v>
      </c>
      <c r="E11" s="272" t="s">
        <v>19</v>
      </c>
      <c r="F11" s="273">
        <v>36.770000000000003</v>
      </c>
      <c r="G11" s="37"/>
      <c r="H11" s="42"/>
    </row>
    <row r="12" spans="1:8" s="2" customFormat="1" ht="16.899999999999999" customHeight="1">
      <c r="A12" s="37"/>
      <c r="B12" s="42"/>
      <c r="C12" s="274" t="s">
        <v>19</v>
      </c>
      <c r="D12" s="274" t="s">
        <v>412</v>
      </c>
      <c r="E12" s="20" t="s">
        <v>19</v>
      </c>
      <c r="F12" s="275">
        <v>0</v>
      </c>
      <c r="G12" s="37"/>
      <c r="H12" s="42"/>
    </row>
    <row r="13" spans="1:8" s="2" customFormat="1" ht="16.899999999999999" customHeight="1">
      <c r="A13" s="37"/>
      <c r="B13" s="42"/>
      <c r="C13" s="274" t="s">
        <v>19</v>
      </c>
      <c r="D13" s="274" t="s">
        <v>1629</v>
      </c>
      <c r="E13" s="20" t="s">
        <v>19</v>
      </c>
      <c r="F13" s="275">
        <v>6.55</v>
      </c>
      <c r="G13" s="37"/>
      <c r="H13" s="42"/>
    </row>
    <row r="14" spans="1:8" s="2" customFormat="1" ht="16.899999999999999" customHeight="1">
      <c r="A14" s="37"/>
      <c r="B14" s="42"/>
      <c r="C14" s="274" t="s">
        <v>19</v>
      </c>
      <c r="D14" s="274" t="s">
        <v>414</v>
      </c>
      <c r="E14" s="20" t="s">
        <v>19</v>
      </c>
      <c r="F14" s="275">
        <v>0</v>
      </c>
      <c r="G14" s="37"/>
      <c r="H14" s="42"/>
    </row>
    <row r="15" spans="1:8" s="2" customFormat="1" ht="16.899999999999999" customHeight="1">
      <c r="A15" s="37"/>
      <c r="B15" s="42"/>
      <c r="C15" s="274" t="s">
        <v>19</v>
      </c>
      <c r="D15" s="274" t="s">
        <v>415</v>
      </c>
      <c r="E15" s="20" t="s">
        <v>19</v>
      </c>
      <c r="F15" s="275">
        <v>4.16</v>
      </c>
      <c r="G15" s="37"/>
      <c r="H15" s="42"/>
    </row>
    <row r="16" spans="1:8" s="2" customFormat="1" ht="16.899999999999999" customHeight="1">
      <c r="A16" s="37"/>
      <c r="B16" s="42"/>
      <c r="C16" s="274" t="s">
        <v>19</v>
      </c>
      <c r="D16" s="274" t="s">
        <v>420</v>
      </c>
      <c r="E16" s="20" t="s">
        <v>19</v>
      </c>
      <c r="F16" s="275">
        <v>0</v>
      </c>
      <c r="G16" s="37"/>
      <c r="H16" s="42"/>
    </row>
    <row r="17" spans="1:8" s="2" customFormat="1" ht="16.899999999999999" customHeight="1">
      <c r="A17" s="37"/>
      <c r="B17" s="42"/>
      <c r="C17" s="274" t="s">
        <v>19</v>
      </c>
      <c r="D17" s="274" t="s">
        <v>421</v>
      </c>
      <c r="E17" s="20" t="s">
        <v>19</v>
      </c>
      <c r="F17" s="275">
        <v>8.42</v>
      </c>
      <c r="G17" s="37"/>
      <c r="H17" s="42"/>
    </row>
    <row r="18" spans="1:8" s="2" customFormat="1" ht="16.899999999999999" customHeight="1">
      <c r="A18" s="37"/>
      <c r="B18" s="42"/>
      <c r="C18" s="274" t="s">
        <v>19</v>
      </c>
      <c r="D18" s="274" t="s">
        <v>423</v>
      </c>
      <c r="E18" s="20" t="s">
        <v>19</v>
      </c>
      <c r="F18" s="275">
        <v>0</v>
      </c>
      <c r="G18" s="37"/>
      <c r="H18" s="42"/>
    </row>
    <row r="19" spans="1:8" s="2" customFormat="1" ht="16.899999999999999" customHeight="1">
      <c r="A19" s="37"/>
      <c r="B19" s="42"/>
      <c r="C19" s="274" t="s">
        <v>19</v>
      </c>
      <c r="D19" s="274" t="s">
        <v>424</v>
      </c>
      <c r="E19" s="20" t="s">
        <v>19</v>
      </c>
      <c r="F19" s="275">
        <v>7.2</v>
      </c>
      <c r="G19" s="37"/>
      <c r="H19" s="42"/>
    </row>
    <row r="20" spans="1:8" s="2" customFormat="1" ht="16.899999999999999" customHeight="1">
      <c r="A20" s="37"/>
      <c r="B20" s="42"/>
      <c r="C20" s="274" t="s">
        <v>19</v>
      </c>
      <c r="D20" s="274" t="s">
        <v>425</v>
      </c>
      <c r="E20" s="20" t="s">
        <v>19</v>
      </c>
      <c r="F20" s="275">
        <v>0</v>
      </c>
      <c r="G20" s="37"/>
      <c r="H20" s="42"/>
    </row>
    <row r="21" spans="1:8" s="2" customFormat="1" ht="16.899999999999999" customHeight="1">
      <c r="A21" s="37"/>
      <c r="B21" s="42"/>
      <c r="C21" s="274" t="s">
        <v>19</v>
      </c>
      <c r="D21" s="274" t="s">
        <v>426</v>
      </c>
      <c r="E21" s="20" t="s">
        <v>19</v>
      </c>
      <c r="F21" s="275">
        <v>1.18</v>
      </c>
      <c r="G21" s="37"/>
      <c r="H21" s="42"/>
    </row>
    <row r="22" spans="1:8" s="2" customFormat="1" ht="16.899999999999999" customHeight="1">
      <c r="A22" s="37"/>
      <c r="B22" s="42"/>
      <c r="C22" s="274" t="s">
        <v>19</v>
      </c>
      <c r="D22" s="274" t="s">
        <v>429</v>
      </c>
      <c r="E22" s="20" t="s">
        <v>19</v>
      </c>
      <c r="F22" s="275">
        <v>0</v>
      </c>
      <c r="G22" s="37"/>
      <c r="H22" s="42"/>
    </row>
    <row r="23" spans="1:8" s="2" customFormat="1" ht="16.899999999999999" customHeight="1">
      <c r="A23" s="37"/>
      <c r="B23" s="42"/>
      <c r="C23" s="274" t="s">
        <v>19</v>
      </c>
      <c r="D23" s="274" t="s">
        <v>430</v>
      </c>
      <c r="E23" s="20" t="s">
        <v>19</v>
      </c>
      <c r="F23" s="275">
        <v>9.26</v>
      </c>
      <c r="G23" s="37"/>
      <c r="H23" s="42"/>
    </row>
    <row r="24" spans="1:8" s="2" customFormat="1" ht="16.899999999999999" customHeight="1">
      <c r="A24" s="37"/>
      <c r="B24" s="42"/>
      <c r="C24" s="274" t="s">
        <v>131</v>
      </c>
      <c r="D24" s="274" t="s">
        <v>243</v>
      </c>
      <c r="E24" s="20" t="s">
        <v>19</v>
      </c>
      <c r="F24" s="275">
        <v>36.770000000000003</v>
      </c>
      <c r="G24" s="37"/>
      <c r="H24" s="42"/>
    </row>
    <row r="25" spans="1:8" s="2" customFormat="1" ht="16.899999999999999" customHeight="1">
      <c r="A25" s="37"/>
      <c r="B25" s="42"/>
      <c r="C25" s="276" t="s">
        <v>3503</v>
      </c>
      <c r="D25" s="37"/>
      <c r="E25" s="37"/>
      <c r="F25" s="37"/>
      <c r="G25" s="37"/>
      <c r="H25" s="42"/>
    </row>
    <row r="26" spans="1:8" s="2" customFormat="1" ht="16.899999999999999" customHeight="1">
      <c r="A26" s="37"/>
      <c r="B26" s="42"/>
      <c r="C26" s="274" t="s">
        <v>1624</v>
      </c>
      <c r="D26" s="274" t="s">
        <v>1625</v>
      </c>
      <c r="E26" s="20" t="s">
        <v>226</v>
      </c>
      <c r="F26" s="275">
        <v>36.770000000000003</v>
      </c>
      <c r="G26" s="37"/>
      <c r="H26" s="42"/>
    </row>
    <row r="27" spans="1:8" s="2" customFormat="1" ht="16.899999999999999" customHeight="1">
      <c r="A27" s="37"/>
      <c r="B27" s="42"/>
      <c r="C27" s="274" t="s">
        <v>1631</v>
      </c>
      <c r="D27" s="274" t="s">
        <v>1632</v>
      </c>
      <c r="E27" s="20" t="s">
        <v>226</v>
      </c>
      <c r="F27" s="275">
        <v>36.770000000000003</v>
      </c>
      <c r="G27" s="37"/>
      <c r="H27" s="42"/>
    </row>
    <row r="28" spans="1:8" s="2" customFormat="1" ht="16.899999999999999" customHeight="1">
      <c r="A28" s="37"/>
      <c r="B28" s="42"/>
      <c r="C28" s="274" t="s">
        <v>1637</v>
      </c>
      <c r="D28" s="274" t="s">
        <v>1638</v>
      </c>
      <c r="E28" s="20" t="s">
        <v>226</v>
      </c>
      <c r="F28" s="275">
        <v>36.770000000000003</v>
      </c>
      <c r="G28" s="37"/>
      <c r="H28" s="42"/>
    </row>
    <row r="29" spans="1:8" s="2" customFormat="1" ht="22.5">
      <c r="A29" s="37"/>
      <c r="B29" s="42"/>
      <c r="C29" s="274" t="s">
        <v>1656</v>
      </c>
      <c r="D29" s="274" t="s">
        <v>1657</v>
      </c>
      <c r="E29" s="20" t="s">
        <v>226</v>
      </c>
      <c r="F29" s="275">
        <v>36.770000000000003</v>
      </c>
      <c r="G29" s="37"/>
      <c r="H29" s="42"/>
    </row>
    <row r="30" spans="1:8" s="2" customFormat="1" ht="16.899999999999999" customHeight="1">
      <c r="A30" s="37"/>
      <c r="B30" s="42"/>
      <c r="C30" s="270" t="s">
        <v>133</v>
      </c>
      <c r="D30" s="271" t="s">
        <v>19</v>
      </c>
      <c r="E30" s="272" t="s">
        <v>19</v>
      </c>
      <c r="F30" s="273">
        <v>75.555000000000007</v>
      </c>
      <c r="G30" s="37"/>
      <c r="H30" s="42"/>
    </row>
    <row r="31" spans="1:8" s="2" customFormat="1" ht="16.899999999999999" customHeight="1">
      <c r="A31" s="37"/>
      <c r="B31" s="42"/>
      <c r="C31" s="274" t="s">
        <v>19</v>
      </c>
      <c r="D31" s="274" t="s">
        <v>1739</v>
      </c>
      <c r="E31" s="20" t="s">
        <v>19</v>
      </c>
      <c r="F31" s="275">
        <v>0</v>
      </c>
      <c r="G31" s="37"/>
      <c r="H31" s="42"/>
    </row>
    <row r="32" spans="1:8" s="2" customFormat="1" ht="16.899999999999999" customHeight="1">
      <c r="A32" s="37"/>
      <c r="B32" s="42"/>
      <c r="C32" s="274" t="s">
        <v>19</v>
      </c>
      <c r="D32" s="274" t="s">
        <v>414</v>
      </c>
      <c r="E32" s="20" t="s">
        <v>19</v>
      </c>
      <c r="F32" s="275">
        <v>0</v>
      </c>
      <c r="G32" s="37"/>
      <c r="H32" s="42"/>
    </row>
    <row r="33" spans="1:8" s="2" customFormat="1" ht="16.899999999999999" customHeight="1">
      <c r="A33" s="37"/>
      <c r="B33" s="42"/>
      <c r="C33" s="274" t="s">
        <v>19</v>
      </c>
      <c r="D33" s="274" t="s">
        <v>1740</v>
      </c>
      <c r="E33" s="20" t="s">
        <v>19</v>
      </c>
      <c r="F33" s="275">
        <v>16.605</v>
      </c>
      <c r="G33" s="37"/>
      <c r="H33" s="42"/>
    </row>
    <row r="34" spans="1:8" s="2" customFormat="1" ht="16.899999999999999" customHeight="1">
      <c r="A34" s="37"/>
      <c r="B34" s="42"/>
      <c r="C34" s="274" t="s">
        <v>19</v>
      </c>
      <c r="D34" s="274" t="s">
        <v>420</v>
      </c>
      <c r="E34" s="20" t="s">
        <v>19</v>
      </c>
      <c r="F34" s="275">
        <v>0</v>
      </c>
      <c r="G34" s="37"/>
      <c r="H34" s="42"/>
    </row>
    <row r="35" spans="1:8" s="2" customFormat="1" ht="16.899999999999999" customHeight="1">
      <c r="A35" s="37"/>
      <c r="B35" s="42"/>
      <c r="C35" s="274" t="s">
        <v>19</v>
      </c>
      <c r="D35" s="274" t="s">
        <v>1741</v>
      </c>
      <c r="E35" s="20" t="s">
        <v>19</v>
      </c>
      <c r="F35" s="275">
        <v>24.292999999999999</v>
      </c>
      <c r="G35" s="37"/>
      <c r="H35" s="42"/>
    </row>
    <row r="36" spans="1:8" s="2" customFormat="1" ht="16.899999999999999" customHeight="1">
      <c r="A36" s="37"/>
      <c r="B36" s="42"/>
      <c r="C36" s="274" t="s">
        <v>19</v>
      </c>
      <c r="D36" s="274" t="s">
        <v>423</v>
      </c>
      <c r="E36" s="20" t="s">
        <v>19</v>
      </c>
      <c r="F36" s="275">
        <v>0</v>
      </c>
      <c r="G36" s="37"/>
      <c r="H36" s="42"/>
    </row>
    <row r="37" spans="1:8" s="2" customFormat="1" ht="16.899999999999999" customHeight="1">
      <c r="A37" s="37"/>
      <c r="B37" s="42"/>
      <c r="C37" s="274" t="s">
        <v>19</v>
      </c>
      <c r="D37" s="274" t="s">
        <v>1741</v>
      </c>
      <c r="E37" s="20" t="s">
        <v>19</v>
      </c>
      <c r="F37" s="275">
        <v>24.292999999999999</v>
      </c>
      <c r="G37" s="37"/>
      <c r="H37" s="42"/>
    </row>
    <row r="38" spans="1:8" s="2" customFormat="1" ht="16.899999999999999" customHeight="1">
      <c r="A38" s="37"/>
      <c r="B38" s="42"/>
      <c r="C38" s="274" t="s">
        <v>19</v>
      </c>
      <c r="D38" s="274" t="s">
        <v>425</v>
      </c>
      <c r="E38" s="20" t="s">
        <v>19</v>
      </c>
      <c r="F38" s="275">
        <v>0</v>
      </c>
      <c r="G38" s="37"/>
      <c r="H38" s="42"/>
    </row>
    <row r="39" spans="1:8" s="2" customFormat="1" ht="16.899999999999999" customHeight="1">
      <c r="A39" s="37"/>
      <c r="B39" s="42"/>
      <c r="C39" s="274" t="s">
        <v>19</v>
      </c>
      <c r="D39" s="274" t="s">
        <v>1742</v>
      </c>
      <c r="E39" s="20" t="s">
        <v>19</v>
      </c>
      <c r="F39" s="275">
        <v>8.5690000000000008</v>
      </c>
      <c r="G39" s="37"/>
      <c r="H39" s="42"/>
    </row>
    <row r="40" spans="1:8" s="2" customFormat="1" ht="16.899999999999999" customHeight="1">
      <c r="A40" s="37"/>
      <c r="B40" s="42"/>
      <c r="C40" s="274" t="s">
        <v>19</v>
      </c>
      <c r="D40" s="274" t="s">
        <v>429</v>
      </c>
      <c r="E40" s="20" t="s">
        <v>19</v>
      </c>
      <c r="F40" s="275">
        <v>0</v>
      </c>
      <c r="G40" s="37"/>
      <c r="H40" s="42"/>
    </row>
    <row r="41" spans="1:8" s="2" customFormat="1" ht="16.899999999999999" customHeight="1">
      <c r="A41" s="37"/>
      <c r="B41" s="42"/>
      <c r="C41" s="274" t="s">
        <v>19</v>
      </c>
      <c r="D41" s="274" t="s">
        <v>1743</v>
      </c>
      <c r="E41" s="20" t="s">
        <v>19</v>
      </c>
      <c r="F41" s="275">
        <v>1.28</v>
      </c>
      <c r="G41" s="37"/>
      <c r="H41" s="42"/>
    </row>
    <row r="42" spans="1:8" s="2" customFormat="1" ht="16.899999999999999" customHeight="1">
      <c r="A42" s="37"/>
      <c r="B42" s="42"/>
      <c r="C42" s="274" t="s">
        <v>19</v>
      </c>
      <c r="D42" s="274" t="s">
        <v>1744</v>
      </c>
      <c r="E42" s="20" t="s">
        <v>19</v>
      </c>
      <c r="F42" s="275">
        <v>0</v>
      </c>
      <c r="G42" s="37"/>
      <c r="H42" s="42"/>
    </row>
    <row r="43" spans="1:8" s="2" customFormat="1" ht="16.899999999999999" customHeight="1">
      <c r="A43" s="37"/>
      <c r="B43" s="42"/>
      <c r="C43" s="274" t="s">
        <v>19</v>
      </c>
      <c r="D43" s="274" t="s">
        <v>1745</v>
      </c>
      <c r="E43" s="20" t="s">
        <v>19</v>
      </c>
      <c r="F43" s="275">
        <v>0.51500000000000001</v>
      </c>
      <c r="G43" s="37"/>
      <c r="H43" s="42"/>
    </row>
    <row r="44" spans="1:8" s="2" customFormat="1" ht="16.899999999999999" customHeight="1">
      <c r="A44" s="37"/>
      <c r="B44" s="42"/>
      <c r="C44" s="274" t="s">
        <v>133</v>
      </c>
      <c r="D44" s="274" t="s">
        <v>243</v>
      </c>
      <c r="E44" s="20" t="s">
        <v>19</v>
      </c>
      <c r="F44" s="275">
        <v>75.555000000000007</v>
      </c>
      <c r="G44" s="37"/>
      <c r="H44" s="42"/>
    </row>
    <row r="45" spans="1:8" s="2" customFormat="1" ht="16.899999999999999" customHeight="1">
      <c r="A45" s="37"/>
      <c r="B45" s="42"/>
      <c r="C45" s="276" t="s">
        <v>3503</v>
      </c>
      <c r="D45" s="37"/>
      <c r="E45" s="37"/>
      <c r="F45" s="37"/>
      <c r="G45" s="37"/>
      <c r="H45" s="42"/>
    </row>
    <row r="46" spans="1:8" s="2" customFormat="1" ht="16.899999999999999" customHeight="1">
      <c r="A46" s="37"/>
      <c r="B46" s="42"/>
      <c r="C46" s="274" t="s">
        <v>1734</v>
      </c>
      <c r="D46" s="274" t="s">
        <v>1735</v>
      </c>
      <c r="E46" s="20" t="s">
        <v>226</v>
      </c>
      <c r="F46" s="275">
        <v>75.555000000000007</v>
      </c>
      <c r="G46" s="37"/>
      <c r="H46" s="42"/>
    </row>
    <row r="47" spans="1:8" s="2" customFormat="1" ht="16.899999999999999" customHeight="1">
      <c r="A47" s="37"/>
      <c r="B47" s="42"/>
      <c r="C47" s="274" t="s">
        <v>432</v>
      </c>
      <c r="D47" s="274" t="s">
        <v>433</v>
      </c>
      <c r="E47" s="20" t="s">
        <v>226</v>
      </c>
      <c r="F47" s="275">
        <v>390.61900000000003</v>
      </c>
      <c r="G47" s="37"/>
      <c r="H47" s="42"/>
    </row>
    <row r="48" spans="1:8" s="2" customFormat="1" ht="16.899999999999999" customHeight="1">
      <c r="A48" s="37"/>
      <c r="B48" s="42"/>
      <c r="C48" s="274" t="s">
        <v>1753</v>
      </c>
      <c r="D48" s="274" t="s">
        <v>1754</v>
      </c>
      <c r="E48" s="20" t="s">
        <v>226</v>
      </c>
      <c r="F48" s="275">
        <v>75.555000000000007</v>
      </c>
      <c r="G48" s="37"/>
      <c r="H48" s="42"/>
    </row>
    <row r="49" spans="1:8" s="2" customFormat="1" ht="22.5">
      <c r="A49" s="37"/>
      <c r="B49" s="42"/>
      <c r="C49" s="274" t="s">
        <v>1759</v>
      </c>
      <c r="D49" s="274" t="s">
        <v>1760</v>
      </c>
      <c r="E49" s="20" t="s">
        <v>226</v>
      </c>
      <c r="F49" s="275">
        <v>75.040000000000006</v>
      </c>
      <c r="G49" s="37"/>
      <c r="H49" s="42"/>
    </row>
    <row r="50" spans="1:8" s="2" customFormat="1" ht="16.899999999999999" customHeight="1">
      <c r="A50" s="37"/>
      <c r="B50" s="42"/>
      <c r="C50" s="274" t="s">
        <v>1868</v>
      </c>
      <c r="D50" s="274" t="s">
        <v>1869</v>
      </c>
      <c r="E50" s="20" t="s">
        <v>226</v>
      </c>
      <c r="F50" s="275">
        <v>462.87900000000002</v>
      </c>
      <c r="G50" s="37"/>
      <c r="H50" s="42"/>
    </row>
    <row r="51" spans="1:8" s="2" customFormat="1" ht="16.899999999999999" customHeight="1">
      <c r="A51" s="37"/>
      <c r="B51" s="42"/>
      <c r="C51" s="270" t="s">
        <v>136</v>
      </c>
      <c r="D51" s="271" t="s">
        <v>19</v>
      </c>
      <c r="E51" s="272" t="s">
        <v>19</v>
      </c>
      <c r="F51" s="273">
        <v>278.14800000000002</v>
      </c>
      <c r="G51" s="37"/>
      <c r="H51" s="42"/>
    </row>
    <row r="52" spans="1:8" s="2" customFormat="1" ht="16.899999999999999" customHeight="1">
      <c r="A52" s="37"/>
      <c r="B52" s="42"/>
      <c r="C52" s="274" t="s">
        <v>19</v>
      </c>
      <c r="D52" s="274" t="s">
        <v>661</v>
      </c>
      <c r="E52" s="20" t="s">
        <v>19</v>
      </c>
      <c r="F52" s="275">
        <v>278.14800000000002</v>
      </c>
      <c r="G52" s="37"/>
      <c r="H52" s="42"/>
    </row>
    <row r="53" spans="1:8" s="2" customFormat="1" ht="16.899999999999999" customHeight="1">
      <c r="A53" s="37"/>
      <c r="B53" s="42"/>
      <c r="C53" s="274" t="s">
        <v>136</v>
      </c>
      <c r="D53" s="274" t="s">
        <v>243</v>
      </c>
      <c r="E53" s="20" t="s">
        <v>19</v>
      </c>
      <c r="F53" s="275">
        <v>278.14800000000002</v>
      </c>
      <c r="G53" s="37"/>
      <c r="H53" s="42"/>
    </row>
    <row r="54" spans="1:8" s="2" customFormat="1" ht="16.899999999999999" customHeight="1">
      <c r="A54" s="37"/>
      <c r="B54" s="42"/>
      <c r="C54" s="276" t="s">
        <v>3503</v>
      </c>
      <c r="D54" s="37"/>
      <c r="E54" s="37"/>
      <c r="F54" s="37"/>
      <c r="G54" s="37"/>
      <c r="H54" s="42"/>
    </row>
    <row r="55" spans="1:8" s="2" customFormat="1" ht="22.5">
      <c r="A55" s="37"/>
      <c r="B55" s="42"/>
      <c r="C55" s="274" t="s">
        <v>656</v>
      </c>
      <c r="D55" s="274" t="s">
        <v>657</v>
      </c>
      <c r="E55" s="20" t="s">
        <v>226</v>
      </c>
      <c r="F55" s="275">
        <v>278.14800000000002</v>
      </c>
      <c r="G55" s="37"/>
      <c r="H55" s="42"/>
    </row>
    <row r="56" spans="1:8" s="2" customFormat="1" ht="16.899999999999999" customHeight="1">
      <c r="A56" s="37"/>
      <c r="B56" s="42"/>
      <c r="C56" s="274" t="s">
        <v>674</v>
      </c>
      <c r="D56" s="274" t="s">
        <v>675</v>
      </c>
      <c r="E56" s="20" t="s">
        <v>226</v>
      </c>
      <c r="F56" s="275">
        <v>278.14800000000002</v>
      </c>
      <c r="G56" s="37"/>
      <c r="H56" s="42"/>
    </row>
    <row r="57" spans="1:8" s="2" customFormat="1" ht="16.899999999999999" customHeight="1">
      <c r="A57" s="37"/>
      <c r="B57" s="42"/>
      <c r="C57" s="274" t="s">
        <v>704</v>
      </c>
      <c r="D57" s="274" t="s">
        <v>705</v>
      </c>
      <c r="E57" s="20" t="s">
        <v>226</v>
      </c>
      <c r="F57" s="275">
        <v>278.14800000000002</v>
      </c>
      <c r="G57" s="37"/>
      <c r="H57" s="42"/>
    </row>
    <row r="58" spans="1:8" s="2" customFormat="1" ht="16.899999999999999" customHeight="1">
      <c r="A58" s="37"/>
      <c r="B58" s="42"/>
      <c r="C58" s="274" t="s">
        <v>710</v>
      </c>
      <c r="D58" s="274" t="s">
        <v>711</v>
      </c>
      <c r="E58" s="20" t="s">
        <v>226</v>
      </c>
      <c r="F58" s="275">
        <v>278.14800000000002</v>
      </c>
      <c r="G58" s="37"/>
      <c r="H58" s="42"/>
    </row>
    <row r="59" spans="1:8" s="2" customFormat="1" ht="16.899999999999999" customHeight="1">
      <c r="A59" s="37"/>
      <c r="B59" s="42"/>
      <c r="C59" s="270" t="s">
        <v>138</v>
      </c>
      <c r="D59" s="271" t="s">
        <v>19</v>
      </c>
      <c r="E59" s="272" t="s">
        <v>19</v>
      </c>
      <c r="F59" s="273">
        <v>114.56</v>
      </c>
      <c r="G59" s="37"/>
      <c r="H59" s="42"/>
    </row>
    <row r="60" spans="1:8" s="2" customFormat="1" ht="16.899999999999999" customHeight="1">
      <c r="A60" s="37"/>
      <c r="B60" s="42"/>
      <c r="C60" s="274" t="s">
        <v>19</v>
      </c>
      <c r="D60" s="274" t="s">
        <v>416</v>
      </c>
      <c r="E60" s="20" t="s">
        <v>19</v>
      </c>
      <c r="F60" s="275">
        <v>0</v>
      </c>
      <c r="G60" s="37"/>
      <c r="H60" s="42"/>
    </row>
    <row r="61" spans="1:8" s="2" customFormat="1" ht="16.899999999999999" customHeight="1">
      <c r="A61" s="37"/>
      <c r="B61" s="42"/>
      <c r="C61" s="274" t="s">
        <v>19</v>
      </c>
      <c r="D61" s="274" t="s">
        <v>417</v>
      </c>
      <c r="E61" s="20" t="s">
        <v>19</v>
      </c>
      <c r="F61" s="275">
        <v>7.8</v>
      </c>
      <c r="G61" s="37"/>
      <c r="H61" s="42"/>
    </row>
    <row r="62" spans="1:8" s="2" customFormat="1" ht="16.899999999999999" customHeight="1">
      <c r="A62" s="37"/>
      <c r="B62" s="42"/>
      <c r="C62" s="274" t="s">
        <v>19</v>
      </c>
      <c r="D62" s="274" t="s">
        <v>418</v>
      </c>
      <c r="E62" s="20" t="s">
        <v>19</v>
      </c>
      <c r="F62" s="275">
        <v>0</v>
      </c>
      <c r="G62" s="37"/>
      <c r="H62" s="42"/>
    </row>
    <row r="63" spans="1:8" s="2" customFormat="1" ht="16.899999999999999" customHeight="1">
      <c r="A63" s="37"/>
      <c r="B63" s="42"/>
      <c r="C63" s="274" t="s">
        <v>19</v>
      </c>
      <c r="D63" s="274" t="s">
        <v>419</v>
      </c>
      <c r="E63" s="20" t="s">
        <v>19</v>
      </c>
      <c r="F63" s="275">
        <v>13.76</v>
      </c>
      <c r="G63" s="37"/>
      <c r="H63" s="42"/>
    </row>
    <row r="64" spans="1:8" s="2" customFormat="1" ht="16.899999999999999" customHeight="1">
      <c r="A64" s="37"/>
      <c r="B64" s="42"/>
      <c r="C64" s="274" t="s">
        <v>19</v>
      </c>
      <c r="D64" s="274" t="s">
        <v>442</v>
      </c>
      <c r="E64" s="20" t="s">
        <v>19</v>
      </c>
      <c r="F64" s="275">
        <v>0</v>
      </c>
      <c r="G64" s="37"/>
      <c r="H64" s="42"/>
    </row>
    <row r="65" spans="1:8" s="2" customFormat="1" ht="16.899999999999999" customHeight="1">
      <c r="A65" s="37"/>
      <c r="B65" s="42"/>
      <c r="C65" s="274" t="s">
        <v>19</v>
      </c>
      <c r="D65" s="274" t="s">
        <v>696</v>
      </c>
      <c r="E65" s="20" t="s">
        <v>19</v>
      </c>
      <c r="F65" s="275">
        <v>42.6</v>
      </c>
      <c r="G65" s="37"/>
      <c r="H65" s="42"/>
    </row>
    <row r="66" spans="1:8" s="2" customFormat="1" ht="16.899999999999999" customHeight="1">
      <c r="A66" s="37"/>
      <c r="B66" s="42"/>
      <c r="C66" s="274" t="s">
        <v>19</v>
      </c>
      <c r="D66" s="274" t="s">
        <v>444</v>
      </c>
      <c r="E66" s="20" t="s">
        <v>19</v>
      </c>
      <c r="F66" s="275">
        <v>0</v>
      </c>
      <c r="G66" s="37"/>
      <c r="H66" s="42"/>
    </row>
    <row r="67" spans="1:8" s="2" customFormat="1" ht="16.899999999999999" customHeight="1">
      <c r="A67" s="37"/>
      <c r="B67" s="42"/>
      <c r="C67" s="274" t="s">
        <v>19</v>
      </c>
      <c r="D67" s="274" t="s">
        <v>696</v>
      </c>
      <c r="E67" s="20" t="s">
        <v>19</v>
      </c>
      <c r="F67" s="275">
        <v>42.6</v>
      </c>
      <c r="G67" s="37"/>
      <c r="H67" s="42"/>
    </row>
    <row r="68" spans="1:8" s="2" customFormat="1" ht="16.899999999999999" customHeight="1">
      <c r="A68" s="37"/>
      <c r="B68" s="42"/>
      <c r="C68" s="274" t="s">
        <v>19</v>
      </c>
      <c r="D68" s="274" t="s">
        <v>422</v>
      </c>
      <c r="E68" s="20" t="s">
        <v>19</v>
      </c>
      <c r="F68" s="275">
        <v>0</v>
      </c>
      <c r="G68" s="37"/>
      <c r="H68" s="42"/>
    </row>
    <row r="69" spans="1:8" s="2" customFormat="1" ht="16.899999999999999" customHeight="1">
      <c r="A69" s="37"/>
      <c r="B69" s="42"/>
      <c r="C69" s="274" t="s">
        <v>19</v>
      </c>
      <c r="D69" s="274" t="s">
        <v>417</v>
      </c>
      <c r="E69" s="20" t="s">
        <v>19</v>
      </c>
      <c r="F69" s="275">
        <v>7.8</v>
      </c>
      <c r="G69" s="37"/>
      <c r="H69" s="42"/>
    </row>
    <row r="70" spans="1:8" s="2" customFormat="1" ht="16.899999999999999" customHeight="1">
      <c r="A70" s="37"/>
      <c r="B70" s="42"/>
      <c r="C70" s="274" t="s">
        <v>138</v>
      </c>
      <c r="D70" s="274" t="s">
        <v>243</v>
      </c>
      <c r="E70" s="20" t="s">
        <v>19</v>
      </c>
      <c r="F70" s="275">
        <v>114.56</v>
      </c>
      <c r="G70" s="37"/>
      <c r="H70" s="42"/>
    </row>
    <row r="71" spans="1:8" s="2" customFormat="1" ht="16.899999999999999" customHeight="1">
      <c r="A71" s="37"/>
      <c r="B71" s="42"/>
      <c r="C71" s="276" t="s">
        <v>3503</v>
      </c>
      <c r="D71" s="37"/>
      <c r="E71" s="37"/>
      <c r="F71" s="37"/>
      <c r="G71" s="37"/>
      <c r="H71" s="42"/>
    </row>
    <row r="72" spans="1:8" s="2" customFormat="1" ht="16.899999999999999" customHeight="1">
      <c r="A72" s="37"/>
      <c r="B72" s="42"/>
      <c r="C72" s="274" t="s">
        <v>1683</v>
      </c>
      <c r="D72" s="274" t="s">
        <v>1684</v>
      </c>
      <c r="E72" s="20" t="s">
        <v>226</v>
      </c>
      <c r="F72" s="275">
        <v>114.56</v>
      </c>
      <c r="G72" s="37"/>
      <c r="H72" s="42"/>
    </row>
    <row r="73" spans="1:8" s="2" customFormat="1" ht="16.899999999999999" customHeight="1">
      <c r="A73" s="37"/>
      <c r="B73" s="42"/>
      <c r="C73" s="274" t="s">
        <v>1689</v>
      </c>
      <c r="D73" s="274" t="s">
        <v>1690</v>
      </c>
      <c r="E73" s="20" t="s">
        <v>226</v>
      </c>
      <c r="F73" s="275">
        <v>114.56</v>
      </c>
      <c r="G73" s="37"/>
      <c r="H73" s="42"/>
    </row>
    <row r="74" spans="1:8" s="2" customFormat="1" ht="22.5">
      <c r="A74" s="37"/>
      <c r="B74" s="42"/>
      <c r="C74" s="274" t="s">
        <v>1695</v>
      </c>
      <c r="D74" s="274" t="s">
        <v>1696</v>
      </c>
      <c r="E74" s="20" t="s">
        <v>226</v>
      </c>
      <c r="F74" s="275">
        <v>114.56</v>
      </c>
      <c r="G74" s="37"/>
      <c r="H74" s="42"/>
    </row>
    <row r="75" spans="1:8" s="2" customFormat="1" ht="16.899999999999999" customHeight="1">
      <c r="A75" s="37"/>
      <c r="B75" s="42"/>
      <c r="C75" s="274" t="s">
        <v>1701</v>
      </c>
      <c r="D75" s="274" t="s">
        <v>1702</v>
      </c>
      <c r="E75" s="20" t="s">
        <v>226</v>
      </c>
      <c r="F75" s="275">
        <v>114.56</v>
      </c>
      <c r="G75" s="37"/>
      <c r="H75" s="42"/>
    </row>
    <row r="76" spans="1:8" s="2" customFormat="1" ht="16.899999999999999" customHeight="1">
      <c r="A76" s="37"/>
      <c r="B76" s="42"/>
      <c r="C76" s="270" t="s">
        <v>140</v>
      </c>
      <c r="D76" s="271" t="s">
        <v>19</v>
      </c>
      <c r="E76" s="272" t="s">
        <v>19</v>
      </c>
      <c r="F76" s="273">
        <v>462.87900000000002</v>
      </c>
      <c r="G76" s="37"/>
      <c r="H76" s="42"/>
    </row>
    <row r="77" spans="1:8" s="2" customFormat="1" ht="16.899999999999999" customHeight="1">
      <c r="A77" s="37"/>
      <c r="B77" s="42"/>
      <c r="C77" s="274" t="s">
        <v>19</v>
      </c>
      <c r="D77" s="274" t="s">
        <v>1873</v>
      </c>
      <c r="E77" s="20" t="s">
        <v>19</v>
      </c>
      <c r="F77" s="275">
        <v>0</v>
      </c>
      <c r="G77" s="37"/>
      <c r="H77" s="42"/>
    </row>
    <row r="78" spans="1:8" s="2" customFormat="1" ht="16.899999999999999" customHeight="1">
      <c r="A78" s="37"/>
      <c r="B78" s="42"/>
      <c r="C78" s="274" t="s">
        <v>19</v>
      </c>
      <c r="D78" s="274" t="s">
        <v>412</v>
      </c>
      <c r="E78" s="20" t="s">
        <v>19</v>
      </c>
      <c r="F78" s="275">
        <v>0</v>
      </c>
      <c r="G78" s="37"/>
      <c r="H78" s="42"/>
    </row>
    <row r="79" spans="1:8" s="2" customFormat="1" ht="16.899999999999999" customHeight="1">
      <c r="A79" s="37"/>
      <c r="B79" s="42"/>
      <c r="C79" s="274" t="s">
        <v>19</v>
      </c>
      <c r="D79" s="274" t="s">
        <v>437</v>
      </c>
      <c r="E79" s="20" t="s">
        <v>19</v>
      </c>
      <c r="F79" s="275">
        <v>35.817</v>
      </c>
      <c r="G79" s="37"/>
      <c r="H79" s="42"/>
    </row>
    <row r="80" spans="1:8" s="2" customFormat="1" ht="16.899999999999999" customHeight="1">
      <c r="A80" s="37"/>
      <c r="B80" s="42"/>
      <c r="C80" s="274" t="s">
        <v>19</v>
      </c>
      <c r="D80" s="274" t="s">
        <v>414</v>
      </c>
      <c r="E80" s="20" t="s">
        <v>19</v>
      </c>
      <c r="F80" s="275">
        <v>0</v>
      </c>
      <c r="G80" s="37"/>
      <c r="H80" s="42"/>
    </row>
    <row r="81" spans="1:8" s="2" customFormat="1" ht="16.899999999999999" customHeight="1">
      <c r="A81" s="37"/>
      <c r="B81" s="42"/>
      <c r="C81" s="274" t="s">
        <v>19</v>
      </c>
      <c r="D81" s="274" t="s">
        <v>438</v>
      </c>
      <c r="E81" s="20" t="s">
        <v>19</v>
      </c>
      <c r="F81" s="275">
        <v>24.462</v>
      </c>
      <c r="G81" s="37"/>
      <c r="H81" s="42"/>
    </row>
    <row r="82" spans="1:8" s="2" customFormat="1" ht="16.899999999999999" customHeight="1">
      <c r="A82" s="37"/>
      <c r="B82" s="42"/>
      <c r="C82" s="274" t="s">
        <v>19</v>
      </c>
      <c r="D82" s="274" t="s">
        <v>416</v>
      </c>
      <c r="E82" s="20" t="s">
        <v>19</v>
      </c>
      <c r="F82" s="275">
        <v>0</v>
      </c>
      <c r="G82" s="37"/>
      <c r="H82" s="42"/>
    </row>
    <row r="83" spans="1:8" s="2" customFormat="1" ht="16.899999999999999" customHeight="1">
      <c r="A83" s="37"/>
      <c r="B83" s="42"/>
      <c r="C83" s="274" t="s">
        <v>19</v>
      </c>
      <c r="D83" s="274" t="s">
        <v>439</v>
      </c>
      <c r="E83" s="20" t="s">
        <v>19</v>
      </c>
      <c r="F83" s="275">
        <v>34.125999999999998</v>
      </c>
      <c r="G83" s="37"/>
      <c r="H83" s="42"/>
    </row>
    <row r="84" spans="1:8" s="2" customFormat="1" ht="16.899999999999999" customHeight="1">
      <c r="A84" s="37"/>
      <c r="B84" s="42"/>
      <c r="C84" s="274" t="s">
        <v>19</v>
      </c>
      <c r="D84" s="274" t="s">
        <v>418</v>
      </c>
      <c r="E84" s="20" t="s">
        <v>19</v>
      </c>
      <c r="F84" s="275">
        <v>0</v>
      </c>
      <c r="G84" s="37"/>
      <c r="H84" s="42"/>
    </row>
    <row r="85" spans="1:8" s="2" customFormat="1" ht="16.899999999999999" customHeight="1">
      <c r="A85" s="37"/>
      <c r="B85" s="42"/>
      <c r="C85" s="274" t="s">
        <v>19</v>
      </c>
      <c r="D85" s="274" t="s">
        <v>440</v>
      </c>
      <c r="E85" s="20" t="s">
        <v>19</v>
      </c>
      <c r="F85" s="275">
        <v>49.134999999999998</v>
      </c>
      <c r="G85" s="37"/>
      <c r="H85" s="42"/>
    </row>
    <row r="86" spans="1:8" s="2" customFormat="1" ht="16.899999999999999" customHeight="1">
      <c r="A86" s="37"/>
      <c r="B86" s="42"/>
      <c r="C86" s="274" t="s">
        <v>19</v>
      </c>
      <c r="D86" s="274" t="s">
        <v>420</v>
      </c>
      <c r="E86" s="20" t="s">
        <v>19</v>
      </c>
      <c r="F86" s="275">
        <v>0</v>
      </c>
      <c r="G86" s="37"/>
      <c r="H86" s="42"/>
    </row>
    <row r="87" spans="1:8" s="2" customFormat="1" ht="16.899999999999999" customHeight="1">
      <c r="A87" s="37"/>
      <c r="B87" s="42"/>
      <c r="C87" s="274" t="s">
        <v>19</v>
      </c>
      <c r="D87" s="274" t="s">
        <v>441</v>
      </c>
      <c r="E87" s="20" t="s">
        <v>19</v>
      </c>
      <c r="F87" s="275">
        <v>5.5869999999999997</v>
      </c>
      <c r="G87" s="37"/>
      <c r="H87" s="42"/>
    </row>
    <row r="88" spans="1:8" s="2" customFormat="1" ht="16.899999999999999" customHeight="1">
      <c r="A88" s="37"/>
      <c r="B88" s="42"/>
      <c r="C88" s="274" t="s">
        <v>19</v>
      </c>
      <c r="D88" s="274" t="s">
        <v>442</v>
      </c>
      <c r="E88" s="20" t="s">
        <v>19</v>
      </c>
      <c r="F88" s="275">
        <v>0</v>
      </c>
      <c r="G88" s="37"/>
      <c r="H88" s="42"/>
    </row>
    <row r="89" spans="1:8" s="2" customFormat="1" ht="16.899999999999999" customHeight="1">
      <c r="A89" s="37"/>
      <c r="B89" s="42"/>
      <c r="C89" s="274" t="s">
        <v>19</v>
      </c>
      <c r="D89" s="274" t="s">
        <v>443</v>
      </c>
      <c r="E89" s="20" t="s">
        <v>19</v>
      </c>
      <c r="F89" s="275">
        <v>81</v>
      </c>
      <c r="G89" s="37"/>
      <c r="H89" s="42"/>
    </row>
    <row r="90" spans="1:8" s="2" customFormat="1" ht="16.899999999999999" customHeight="1">
      <c r="A90" s="37"/>
      <c r="B90" s="42"/>
      <c r="C90" s="274" t="s">
        <v>19</v>
      </c>
      <c r="D90" s="274" t="s">
        <v>444</v>
      </c>
      <c r="E90" s="20" t="s">
        <v>19</v>
      </c>
      <c r="F90" s="275">
        <v>0</v>
      </c>
      <c r="G90" s="37"/>
      <c r="H90" s="42"/>
    </row>
    <row r="91" spans="1:8" s="2" customFormat="1" ht="16.899999999999999" customHeight="1">
      <c r="A91" s="37"/>
      <c r="B91" s="42"/>
      <c r="C91" s="274" t="s">
        <v>19</v>
      </c>
      <c r="D91" s="274" t="s">
        <v>443</v>
      </c>
      <c r="E91" s="20" t="s">
        <v>19</v>
      </c>
      <c r="F91" s="275">
        <v>81</v>
      </c>
      <c r="G91" s="37"/>
      <c r="H91" s="42"/>
    </row>
    <row r="92" spans="1:8" s="2" customFormat="1" ht="16.899999999999999" customHeight="1">
      <c r="A92" s="37"/>
      <c r="B92" s="42"/>
      <c r="C92" s="274" t="s">
        <v>19</v>
      </c>
      <c r="D92" s="274" t="s">
        <v>422</v>
      </c>
      <c r="E92" s="20" t="s">
        <v>19</v>
      </c>
      <c r="F92" s="275">
        <v>0</v>
      </c>
      <c r="G92" s="37"/>
      <c r="H92" s="42"/>
    </row>
    <row r="93" spans="1:8" s="2" customFormat="1" ht="16.899999999999999" customHeight="1">
      <c r="A93" s="37"/>
      <c r="B93" s="42"/>
      <c r="C93" s="274" t="s">
        <v>19</v>
      </c>
      <c r="D93" s="274" t="s">
        <v>445</v>
      </c>
      <c r="E93" s="20" t="s">
        <v>19</v>
      </c>
      <c r="F93" s="275">
        <v>37.930999999999997</v>
      </c>
      <c r="G93" s="37"/>
      <c r="H93" s="42"/>
    </row>
    <row r="94" spans="1:8" s="2" customFormat="1" ht="16.899999999999999" customHeight="1">
      <c r="A94" s="37"/>
      <c r="B94" s="42"/>
      <c r="C94" s="274" t="s">
        <v>19</v>
      </c>
      <c r="D94" s="274" t="s">
        <v>423</v>
      </c>
      <c r="E94" s="20" t="s">
        <v>19</v>
      </c>
      <c r="F94" s="275">
        <v>0</v>
      </c>
      <c r="G94" s="37"/>
      <c r="H94" s="42"/>
    </row>
    <row r="95" spans="1:8" s="2" customFormat="1" ht="16.899999999999999" customHeight="1">
      <c r="A95" s="37"/>
      <c r="B95" s="42"/>
      <c r="C95" s="274" t="s">
        <v>19</v>
      </c>
      <c r="D95" s="274" t="s">
        <v>446</v>
      </c>
      <c r="E95" s="20" t="s">
        <v>19</v>
      </c>
      <c r="F95" s="275">
        <v>35.786999999999999</v>
      </c>
      <c r="G95" s="37"/>
      <c r="H95" s="42"/>
    </row>
    <row r="96" spans="1:8" s="2" customFormat="1" ht="16.899999999999999" customHeight="1">
      <c r="A96" s="37"/>
      <c r="B96" s="42"/>
      <c r="C96" s="274" t="s">
        <v>19</v>
      </c>
      <c r="D96" s="274" t="s">
        <v>425</v>
      </c>
      <c r="E96" s="20" t="s">
        <v>19</v>
      </c>
      <c r="F96" s="275">
        <v>0</v>
      </c>
      <c r="G96" s="37"/>
      <c r="H96" s="42"/>
    </row>
    <row r="97" spans="1:8" s="2" customFormat="1" ht="16.899999999999999" customHeight="1">
      <c r="A97" s="37"/>
      <c r="B97" s="42"/>
      <c r="C97" s="274" t="s">
        <v>19</v>
      </c>
      <c r="D97" s="274" t="s">
        <v>447</v>
      </c>
      <c r="E97" s="20" t="s">
        <v>19</v>
      </c>
      <c r="F97" s="275">
        <v>12.624000000000001</v>
      </c>
      <c r="G97" s="37"/>
      <c r="H97" s="42"/>
    </row>
    <row r="98" spans="1:8" s="2" customFormat="1" ht="16.899999999999999" customHeight="1">
      <c r="A98" s="37"/>
      <c r="B98" s="42"/>
      <c r="C98" s="274" t="s">
        <v>19</v>
      </c>
      <c r="D98" s="274" t="s">
        <v>427</v>
      </c>
      <c r="E98" s="20" t="s">
        <v>19</v>
      </c>
      <c r="F98" s="275">
        <v>0</v>
      </c>
      <c r="G98" s="37"/>
      <c r="H98" s="42"/>
    </row>
    <row r="99" spans="1:8" s="2" customFormat="1" ht="16.899999999999999" customHeight="1">
      <c r="A99" s="37"/>
      <c r="B99" s="42"/>
      <c r="C99" s="274" t="s">
        <v>19</v>
      </c>
      <c r="D99" s="274" t="s">
        <v>448</v>
      </c>
      <c r="E99" s="20" t="s">
        <v>19</v>
      </c>
      <c r="F99" s="275">
        <v>28.539000000000001</v>
      </c>
      <c r="G99" s="37"/>
      <c r="H99" s="42"/>
    </row>
    <row r="100" spans="1:8" s="2" customFormat="1" ht="16.899999999999999" customHeight="1">
      <c r="A100" s="37"/>
      <c r="B100" s="42"/>
      <c r="C100" s="274" t="s">
        <v>19</v>
      </c>
      <c r="D100" s="274" t="s">
        <v>429</v>
      </c>
      <c r="E100" s="20" t="s">
        <v>19</v>
      </c>
      <c r="F100" s="275">
        <v>0</v>
      </c>
      <c r="G100" s="37"/>
      <c r="H100" s="42"/>
    </row>
    <row r="101" spans="1:8" s="2" customFormat="1" ht="16.899999999999999" customHeight="1">
      <c r="A101" s="37"/>
      <c r="B101" s="42"/>
      <c r="C101" s="274" t="s">
        <v>19</v>
      </c>
      <c r="D101" s="274" t="s">
        <v>449</v>
      </c>
      <c r="E101" s="20" t="s">
        <v>19</v>
      </c>
      <c r="F101" s="275">
        <v>40.165999999999997</v>
      </c>
      <c r="G101" s="37"/>
      <c r="H101" s="42"/>
    </row>
    <row r="102" spans="1:8" s="2" customFormat="1" ht="16.899999999999999" customHeight="1">
      <c r="A102" s="37"/>
      <c r="B102" s="42"/>
      <c r="C102" s="274" t="s">
        <v>19</v>
      </c>
      <c r="D102" s="274" t="s">
        <v>1874</v>
      </c>
      <c r="E102" s="20" t="s">
        <v>19</v>
      </c>
      <c r="F102" s="275">
        <v>0</v>
      </c>
      <c r="G102" s="37"/>
      <c r="H102" s="42"/>
    </row>
    <row r="103" spans="1:8" s="2" customFormat="1" ht="16.899999999999999" customHeight="1">
      <c r="A103" s="37"/>
      <c r="B103" s="42"/>
      <c r="C103" s="274" t="s">
        <v>19</v>
      </c>
      <c r="D103" s="274" t="s">
        <v>412</v>
      </c>
      <c r="E103" s="20" t="s">
        <v>19</v>
      </c>
      <c r="F103" s="275">
        <v>0</v>
      </c>
      <c r="G103" s="37"/>
      <c r="H103" s="42"/>
    </row>
    <row r="104" spans="1:8" s="2" customFormat="1" ht="16.899999999999999" customHeight="1">
      <c r="A104" s="37"/>
      <c r="B104" s="42"/>
      <c r="C104" s="274" t="s">
        <v>19</v>
      </c>
      <c r="D104" s="274" t="s">
        <v>413</v>
      </c>
      <c r="E104" s="20" t="s">
        <v>19</v>
      </c>
      <c r="F104" s="275">
        <v>8.3699999999999992</v>
      </c>
      <c r="G104" s="37"/>
      <c r="H104" s="42"/>
    </row>
    <row r="105" spans="1:8" s="2" customFormat="1" ht="16.899999999999999" customHeight="1">
      <c r="A105" s="37"/>
      <c r="B105" s="42"/>
      <c r="C105" s="274" t="s">
        <v>19</v>
      </c>
      <c r="D105" s="274" t="s">
        <v>414</v>
      </c>
      <c r="E105" s="20" t="s">
        <v>19</v>
      </c>
      <c r="F105" s="275">
        <v>0</v>
      </c>
      <c r="G105" s="37"/>
      <c r="H105" s="42"/>
    </row>
    <row r="106" spans="1:8" s="2" customFormat="1" ht="16.899999999999999" customHeight="1">
      <c r="A106" s="37"/>
      <c r="B106" s="42"/>
      <c r="C106" s="274" t="s">
        <v>19</v>
      </c>
      <c r="D106" s="274" t="s">
        <v>415</v>
      </c>
      <c r="E106" s="20" t="s">
        <v>19</v>
      </c>
      <c r="F106" s="275">
        <v>4.16</v>
      </c>
      <c r="G106" s="37"/>
      <c r="H106" s="42"/>
    </row>
    <row r="107" spans="1:8" s="2" customFormat="1" ht="16.899999999999999" customHeight="1">
      <c r="A107" s="37"/>
      <c r="B107" s="42"/>
      <c r="C107" s="274" t="s">
        <v>19</v>
      </c>
      <c r="D107" s="274" t="s">
        <v>416</v>
      </c>
      <c r="E107" s="20" t="s">
        <v>19</v>
      </c>
      <c r="F107" s="275">
        <v>0</v>
      </c>
      <c r="G107" s="37"/>
      <c r="H107" s="42"/>
    </row>
    <row r="108" spans="1:8" s="2" customFormat="1" ht="16.899999999999999" customHeight="1">
      <c r="A108" s="37"/>
      <c r="B108" s="42"/>
      <c r="C108" s="274" t="s">
        <v>19</v>
      </c>
      <c r="D108" s="274" t="s">
        <v>417</v>
      </c>
      <c r="E108" s="20" t="s">
        <v>19</v>
      </c>
      <c r="F108" s="275">
        <v>7.8</v>
      </c>
      <c r="G108" s="37"/>
      <c r="H108" s="42"/>
    </row>
    <row r="109" spans="1:8" s="2" customFormat="1" ht="16.899999999999999" customHeight="1">
      <c r="A109" s="37"/>
      <c r="B109" s="42"/>
      <c r="C109" s="274" t="s">
        <v>19</v>
      </c>
      <c r="D109" s="274" t="s">
        <v>418</v>
      </c>
      <c r="E109" s="20" t="s">
        <v>19</v>
      </c>
      <c r="F109" s="275">
        <v>0</v>
      </c>
      <c r="G109" s="37"/>
      <c r="H109" s="42"/>
    </row>
    <row r="110" spans="1:8" s="2" customFormat="1" ht="16.899999999999999" customHeight="1">
      <c r="A110" s="37"/>
      <c r="B110" s="42"/>
      <c r="C110" s="274" t="s">
        <v>19</v>
      </c>
      <c r="D110" s="274" t="s">
        <v>419</v>
      </c>
      <c r="E110" s="20" t="s">
        <v>19</v>
      </c>
      <c r="F110" s="275">
        <v>13.76</v>
      </c>
      <c r="G110" s="37"/>
      <c r="H110" s="42"/>
    </row>
    <row r="111" spans="1:8" s="2" customFormat="1" ht="16.899999999999999" customHeight="1">
      <c r="A111" s="37"/>
      <c r="B111" s="42"/>
      <c r="C111" s="274" t="s">
        <v>19</v>
      </c>
      <c r="D111" s="274" t="s">
        <v>420</v>
      </c>
      <c r="E111" s="20" t="s">
        <v>19</v>
      </c>
      <c r="F111" s="275">
        <v>0</v>
      </c>
      <c r="G111" s="37"/>
      <c r="H111" s="42"/>
    </row>
    <row r="112" spans="1:8" s="2" customFormat="1" ht="16.899999999999999" customHeight="1">
      <c r="A112" s="37"/>
      <c r="B112" s="42"/>
      <c r="C112" s="274" t="s">
        <v>19</v>
      </c>
      <c r="D112" s="274" t="s">
        <v>421</v>
      </c>
      <c r="E112" s="20" t="s">
        <v>19</v>
      </c>
      <c r="F112" s="275">
        <v>8.42</v>
      </c>
      <c r="G112" s="37"/>
      <c r="H112" s="42"/>
    </row>
    <row r="113" spans="1:8" s="2" customFormat="1" ht="16.899999999999999" customHeight="1">
      <c r="A113" s="37"/>
      <c r="B113" s="42"/>
      <c r="C113" s="274" t="s">
        <v>19</v>
      </c>
      <c r="D113" s="274" t="s">
        <v>422</v>
      </c>
      <c r="E113" s="20" t="s">
        <v>19</v>
      </c>
      <c r="F113" s="275">
        <v>0</v>
      </c>
      <c r="G113" s="37"/>
      <c r="H113" s="42"/>
    </row>
    <row r="114" spans="1:8" s="2" customFormat="1" ht="16.899999999999999" customHeight="1">
      <c r="A114" s="37"/>
      <c r="B114" s="42"/>
      <c r="C114" s="274" t="s">
        <v>19</v>
      </c>
      <c r="D114" s="274" t="s">
        <v>417</v>
      </c>
      <c r="E114" s="20" t="s">
        <v>19</v>
      </c>
      <c r="F114" s="275">
        <v>7.8</v>
      </c>
      <c r="G114" s="37"/>
      <c r="H114" s="42"/>
    </row>
    <row r="115" spans="1:8" s="2" customFormat="1" ht="16.899999999999999" customHeight="1">
      <c r="A115" s="37"/>
      <c r="B115" s="42"/>
      <c r="C115" s="274" t="s">
        <v>19</v>
      </c>
      <c r="D115" s="274" t="s">
        <v>423</v>
      </c>
      <c r="E115" s="20" t="s">
        <v>19</v>
      </c>
      <c r="F115" s="275">
        <v>0</v>
      </c>
      <c r="G115" s="37"/>
      <c r="H115" s="42"/>
    </row>
    <row r="116" spans="1:8" s="2" customFormat="1" ht="16.899999999999999" customHeight="1">
      <c r="A116" s="37"/>
      <c r="B116" s="42"/>
      <c r="C116" s="274" t="s">
        <v>19</v>
      </c>
      <c r="D116" s="274" t="s">
        <v>424</v>
      </c>
      <c r="E116" s="20" t="s">
        <v>19</v>
      </c>
      <c r="F116" s="275">
        <v>7.2</v>
      </c>
      <c r="G116" s="37"/>
      <c r="H116" s="42"/>
    </row>
    <row r="117" spans="1:8" s="2" customFormat="1" ht="16.899999999999999" customHeight="1">
      <c r="A117" s="37"/>
      <c r="B117" s="42"/>
      <c r="C117" s="274" t="s">
        <v>19</v>
      </c>
      <c r="D117" s="274" t="s">
        <v>425</v>
      </c>
      <c r="E117" s="20" t="s">
        <v>19</v>
      </c>
      <c r="F117" s="275">
        <v>0</v>
      </c>
      <c r="G117" s="37"/>
      <c r="H117" s="42"/>
    </row>
    <row r="118" spans="1:8" s="2" customFormat="1" ht="16.899999999999999" customHeight="1">
      <c r="A118" s="37"/>
      <c r="B118" s="42"/>
      <c r="C118" s="274" t="s">
        <v>19</v>
      </c>
      <c r="D118" s="274" t="s">
        <v>426</v>
      </c>
      <c r="E118" s="20" t="s">
        <v>19</v>
      </c>
      <c r="F118" s="275">
        <v>1.18</v>
      </c>
      <c r="G118" s="37"/>
      <c r="H118" s="42"/>
    </row>
    <row r="119" spans="1:8" s="2" customFormat="1" ht="16.899999999999999" customHeight="1">
      <c r="A119" s="37"/>
      <c r="B119" s="42"/>
      <c r="C119" s="274" t="s">
        <v>19</v>
      </c>
      <c r="D119" s="274" t="s">
        <v>427</v>
      </c>
      <c r="E119" s="20" t="s">
        <v>19</v>
      </c>
      <c r="F119" s="275">
        <v>0</v>
      </c>
      <c r="G119" s="37"/>
      <c r="H119" s="42"/>
    </row>
    <row r="120" spans="1:8" s="2" customFormat="1" ht="16.899999999999999" customHeight="1">
      <c r="A120" s="37"/>
      <c r="B120" s="42"/>
      <c r="C120" s="274" t="s">
        <v>19</v>
      </c>
      <c r="D120" s="274" t="s">
        <v>428</v>
      </c>
      <c r="E120" s="20" t="s">
        <v>19</v>
      </c>
      <c r="F120" s="275">
        <v>4.3099999999999996</v>
      </c>
      <c r="G120" s="37"/>
      <c r="H120" s="42"/>
    </row>
    <row r="121" spans="1:8" s="2" customFormat="1" ht="16.899999999999999" customHeight="1">
      <c r="A121" s="37"/>
      <c r="B121" s="42"/>
      <c r="C121" s="274" t="s">
        <v>19</v>
      </c>
      <c r="D121" s="274" t="s">
        <v>429</v>
      </c>
      <c r="E121" s="20" t="s">
        <v>19</v>
      </c>
      <c r="F121" s="275">
        <v>0</v>
      </c>
      <c r="G121" s="37"/>
      <c r="H121" s="42"/>
    </row>
    <row r="122" spans="1:8" s="2" customFormat="1" ht="16.899999999999999" customHeight="1">
      <c r="A122" s="37"/>
      <c r="B122" s="42"/>
      <c r="C122" s="274" t="s">
        <v>19</v>
      </c>
      <c r="D122" s="274" t="s">
        <v>430</v>
      </c>
      <c r="E122" s="20" t="s">
        <v>19</v>
      </c>
      <c r="F122" s="275">
        <v>9.26</v>
      </c>
      <c r="G122" s="37"/>
      <c r="H122" s="42"/>
    </row>
    <row r="123" spans="1:8" s="2" customFormat="1" ht="16.899999999999999" customHeight="1">
      <c r="A123" s="37"/>
      <c r="B123" s="42"/>
      <c r="C123" s="274" t="s">
        <v>19</v>
      </c>
      <c r="D123" s="274" t="s">
        <v>451</v>
      </c>
      <c r="E123" s="20" t="s">
        <v>19</v>
      </c>
      <c r="F123" s="275">
        <v>-75.555000000000007</v>
      </c>
      <c r="G123" s="37"/>
      <c r="H123" s="42"/>
    </row>
    <row r="124" spans="1:8" s="2" customFormat="1" ht="16.899999999999999" customHeight="1">
      <c r="A124" s="37"/>
      <c r="B124" s="42"/>
      <c r="C124" s="274" t="s">
        <v>140</v>
      </c>
      <c r="D124" s="274" t="s">
        <v>243</v>
      </c>
      <c r="E124" s="20" t="s">
        <v>19</v>
      </c>
      <c r="F124" s="275">
        <v>462.87900000000002</v>
      </c>
      <c r="G124" s="37"/>
      <c r="H124" s="42"/>
    </row>
    <row r="125" spans="1:8" s="2" customFormat="1" ht="16.899999999999999" customHeight="1">
      <c r="A125" s="37"/>
      <c r="B125" s="42"/>
      <c r="C125" s="276" t="s">
        <v>3503</v>
      </c>
      <c r="D125" s="37"/>
      <c r="E125" s="37"/>
      <c r="F125" s="37"/>
      <c r="G125" s="37"/>
      <c r="H125" s="42"/>
    </row>
    <row r="126" spans="1:8" s="2" customFormat="1" ht="16.899999999999999" customHeight="1">
      <c r="A126" s="37"/>
      <c r="B126" s="42"/>
      <c r="C126" s="274" t="s">
        <v>1868</v>
      </c>
      <c r="D126" s="274" t="s">
        <v>1869</v>
      </c>
      <c r="E126" s="20" t="s">
        <v>226</v>
      </c>
      <c r="F126" s="275">
        <v>462.87900000000002</v>
      </c>
      <c r="G126" s="37"/>
      <c r="H126" s="42"/>
    </row>
    <row r="127" spans="1:8" s="2" customFormat="1" ht="16.899999999999999" customHeight="1">
      <c r="A127" s="37"/>
      <c r="B127" s="42"/>
      <c r="C127" s="274" t="s">
        <v>1876</v>
      </c>
      <c r="D127" s="274" t="s">
        <v>1877</v>
      </c>
      <c r="E127" s="20" t="s">
        <v>226</v>
      </c>
      <c r="F127" s="275">
        <v>462.87900000000002</v>
      </c>
      <c r="G127" s="37"/>
      <c r="H127" s="42"/>
    </row>
    <row r="128" spans="1:8" s="2" customFormat="1" ht="16.899999999999999" customHeight="1">
      <c r="A128" s="37"/>
      <c r="B128" s="42"/>
      <c r="C128" s="270" t="s">
        <v>164</v>
      </c>
      <c r="D128" s="271" t="s">
        <v>19</v>
      </c>
      <c r="E128" s="272" t="s">
        <v>19</v>
      </c>
      <c r="F128" s="273">
        <v>120</v>
      </c>
      <c r="G128" s="37"/>
      <c r="H128" s="42"/>
    </row>
    <row r="129" spans="1:8" s="2" customFormat="1" ht="16.899999999999999" customHeight="1">
      <c r="A129" s="37"/>
      <c r="B129" s="42"/>
      <c r="C129" s="274" t="s">
        <v>164</v>
      </c>
      <c r="D129" s="274" t="s">
        <v>285</v>
      </c>
      <c r="E129" s="20" t="s">
        <v>19</v>
      </c>
      <c r="F129" s="275">
        <v>120</v>
      </c>
      <c r="G129" s="37"/>
      <c r="H129" s="42"/>
    </row>
    <row r="130" spans="1:8" s="2" customFormat="1" ht="16.899999999999999" customHeight="1">
      <c r="A130" s="37"/>
      <c r="B130" s="42"/>
      <c r="C130" s="276" t="s">
        <v>3503</v>
      </c>
      <c r="D130" s="37"/>
      <c r="E130" s="37"/>
      <c r="F130" s="37"/>
      <c r="G130" s="37"/>
      <c r="H130" s="42"/>
    </row>
    <row r="131" spans="1:8" s="2" customFormat="1" ht="16.899999999999999" customHeight="1">
      <c r="A131" s="37"/>
      <c r="B131" s="42"/>
      <c r="C131" s="274" t="s">
        <v>280</v>
      </c>
      <c r="D131" s="274" t="s">
        <v>281</v>
      </c>
      <c r="E131" s="20" t="s">
        <v>238</v>
      </c>
      <c r="F131" s="275">
        <v>120</v>
      </c>
      <c r="G131" s="37"/>
      <c r="H131" s="42"/>
    </row>
    <row r="132" spans="1:8" s="2" customFormat="1" ht="16.899999999999999" customHeight="1">
      <c r="A132" s="37"/>
      <c r="B132" s="42"/>
      <c r="C132" s="274" t="s">
        <v>296</v>
      </c>
      <c r="D132" s="274" t="s">
        <v>297</v>
      </c>
      <c r="E132" s="20" t="s">
        <v>267</v>
      </c>
      <c r="F132" s="275">
        <v>287.63200000000001</v>
      </c>
      <c r="G132" s="37"/>
      <c r="H132" s="42"/>
    </row>
    <row r="133" spans="1:8" s="2" customFormat="1" ht="16.899999999999999" customHeight="1">
      <c r="A133" s="37"/>
      <c r="B133" s="42"/>
      <c r="C133" s="270" t="s">
        <v>158</v>
      </c>
      <c r="D133" s="271" t="s">
        <v>19</v>
      </c>
      <c r="E133" s="272" t="s">
        <v>19</v>
      </c>
      <c r="F133" s="273">
        <v>35</v>
      </c>
      <c r="G133" s="37"/>
      <c r="H133" s="42"/>
    </row>
    <row r="134" spans="1:8" s="2" customFormat="1" ht="16.899999999999999" customHeight="1">
      <c r="A134" s="37"/>
      <c r="B134" s="42"/>
      <c r="C134" s="274" t="s">
        <v>19</v>
      </c>
      <c r="D134" s="274" t="s">
        <v>242</v>
      </c>
      <c r="E134" s="20" t="s">
        <v>19</v>
      </c>
      <c r="F134" s="275">
        <v>0</v>
      </c>
      <c r="G134" s="37"/>
      <c r="H134" s="42"/>
    </row>
    <row r="135" spans="1:8" s="2" customFormat="1" ht="16.899999999999999" customHeight="1">
      <c r="A135" s="37"/>
      <c r="B135" s="42"/>
      <c r="C135" s="274" t="s">
        <v>19</v>
      </c>
      <c r="D135" s="274" t="s">
        <v>159</v>
      </c>
      <c r="E135" s="20" t="s">
        <v>19</v>
      </c>
      <c r="F135" s="275">
        <v>35</v>
      </c>
      <c r="G135" s="37"/>
      <c r="H135" s="42"/>
    </row>
    <row r="136" spans="1:8" s="2" customFormat="1" ht="16.899999999999999" customHeight="1">
      <c r="A136" s="37"/>
      <c r="B136" s="42"/>
      <c r="C136" s="274" t="s">
        <v>158</v>
      </c>
      <c r="D136" s="274" t="s">
        <v>243</v>
      </c>
      <c r="E136" s="20" t="s">
        <v>19</v>
      </c>
      <c r="F136" s="275">
        <v>35</v>
      </c>
      <c r="G136" s="37"/>
      <c r="H136" s="42"/>
    </row>
    <row r="137" spans="1:8" s="2" customFormat="1" ht="16.899999999999999" customHeight="1">
      <c r="A137" s="37"/>
      <c r="B137" s="42"/>
      <c r="C137" s="276" t="s">
        <v>3503</v>
      </c>
      <c r="D137" s="37"/>
      <c r="E137" s="37"/>
      <c r="F137" s="37"/>
      <c r="G137" s="37"/>
      <c r="H137" s="42"/>
    </row>
    <row r="138" spans="1:8" s="2" customFormat="1" ht="22.5">
      <c r="A138" s="37"/>
      <c r="B138" s="42"/>
      <c r="C138" s="274" t="s">
        <v>236</v>
      </c>
      <c r="D138" s="274" t="s">
        <v>237</v>
      </c>
      <c r="E138" s="20" t="s">
        <v>238</v>
      </c>
      <c r="F138" s="275">
        <v>35</v>
      </c>
      <c r="G138" s="37"/>
      <c r="H138" s="42"/>
    </row>
    <row r="139" spans="1:8" s="2" customFormat="1" ht="22.5">
      <c r="A139" s="37"/>
      <c r="B139" s="42"/>
      <c r="C139" s="274" t="s">
        <v>251</v>
      </c>
      <c r="D139" s="274" t="s">
        <v>252</v>
      </c>
      <c r="E139" s="20" t="s">
        <v>238</v>
      </c>
      <c r="F139" s="275">
        <v>121.63800000000001</v>
      </c>
      <c r="G139" s="37"/>
      <c r="H139" s="42"/>
    </row>
    <row r="140" spans="1:8" s="2" customFormat="1" ht="16.899999999999999" customHeight="1">
      <c r="A140" s="37"/>
      <c r="B140" s="42"/>
      <c r="C140" s="270" t="s">
        <v>156</v>
      </c>
      <c r="D140" s="271" t="s">
        <v>19</v>
      </c>
      <c r="E140" s="272" t="s">
        <v>19</v>
      </c>
      <c r="F140" s="273">
        <v>263.25</v>
      </c>
      <c r="G140" s="37"/>
      <c r="H140" s="42"/>
    </row>
    <row r="141" spans="1:8" s="2" customFormat="1" ht="16.899999999999999" customHeight="1">
      <c r="A141" s="37"/>
      <c r="B141" s="42"/>
      <c r="C141" s="274" t="s">
        <v>156</v>
      </c>
      <c r="D141" s="274" t="s">
        <v>235</v>
      </c>
      <c r="E141" s="20" t="s">
        <v>19</v>
      </c>
      <c r="F141" s="275">
        <v>263.25</v>
      </c>
      <c r="G141" s="37"/>
      <c r="H141" s="42"/>
    </row>
    <row r="142" spans="1:8" s="2" customFormat="1" ht="16.899999999999999" customHeight="1">
      <c r="A142" s="37"/>
      <c r="B142" s="42"/>
      <c r="C142" s="276" t="s">
        <v>3503</v>
      </c>
      <c r="D142" s="37"/>
      <c r="E142" s="37"/>
      <c r="F142" s="37"/>
      <c r="G142" s="37"/>
      <c r="H142" s="42"/>
    </row>
    <row r="143" spans="1:8" s="2" customFormat="1" ht="16.899999999999999" customHeight="1">
      <c r="A143" s="37"/>
      <c r="B143" s="42"/>
      <c r="C143" s="274" t="s">
        <v>224</v>
      </c>
      <c r="D143" s="274" t="s">
        <v>225</v>
      </c>
      <c r="E143" s="20" t="s">
        <v>226</v>
      </c>
      <c r="F143" s="275">
        <v>263.25</v>
      </c>
      <c r="G143" s="37"/>
      <c r="H143" s="42"/>
    </row>
    <row r="144" spans="1:8" s="2" customFormat="1" ht="16.899999999999999" customHeight="1">
      <c r="A144" s="37"/>
      <c r="B144" s="42"/>
      <c r="C144" s="274" t="s">
        <v>273</v>
      </c>
      <c r="D144" s="274" t="s">
        <v>274</v>
      </c>
      <c r="E144" s="20" t="s">
        <v>238</v>
      </c>
      <c r="F144" s="275">
        <v>78.974999999999994</v>
      </c>
      <c r="G144" s="37"/>
      <c r="H144" s="42"/>
    </row>
    <row r="145" spans="1:8" s="2" customFormat="1" ht="16.899999999999999" customHeight="1">
      <c r="A145" s="37"/>
      <c r="B145" s="42"/>
      <c r="C145" s="270" t="s">
        <v>142</v>
      </c>
      <c r="D145" s="271" t="s">
        <v>19</v>
      </c>
      <c r="E145" s="272" t="s">
        <v>19</v>
      </c>
      <c r="F145" s="273">
        <v>157.46</v>
      </c>
      <c r="G145" s="37"/>
      <c r="H145" s="42"/>
    </row>
    <row r="146" spans="1:8" s="2" customFormat="1" ht="16.899999999999999" customHeight="1">
      <c r="A146" s="37"/>
      <c r="B146" s="42"/>
      <c r="C146" s="274" t="s">
        <v>19</v>
      </c>
      <c r="D146" s="274" t="s">
        <v>412</v>
      </c>
      <c r="E146" s="20" t="s">
        <v>19</v>
      </c>
      <c r="F146" s="275">
        <v>0</v>
      </c>
      <c r="G146" s="37"/>
      <c r="H146" s="42"/>
    </row>
    <row r="147" spans="1:8" s="2" customFormat="1" ht="16.899999999999999" customHeight="1">
      <c r="A147" s="37"/>
      <c r="B147" s="42"/>
      <c r="C147" s="274" t="s">
        <v>19</v>
      </c>
      <c r="D147" s="274" t="s">
        <v>413</v>
      </c>
      <c r="E147" s="20" t="s">
        <v>19</v>
      </c>
      <c r="F147" s="275">
        <v>8.3699999999999992</v>
      </c>
      <c r="G147" s="37"/>
      <c r="H147" s="42"/>
    </row>
    <row r="148" spans="1:8" s="2" customFormat="1" ht="16.899999999999999" customHeight="1">
      <c r="A148" s="37"/>
      <c r="B148" s="42"/>
      <c r="C148" s="274" t="s">
        <v>19</v>
      </c>
      <c r="D148" s="274" t="s">
        <v>414</v>
      </c>
      <c r="E148" s="20" t="s">
        <v>19</v>
      </c>
      <c r="F148" s="275">
        <v>0</v>
      </c>
      <c r="G148" s="37"/>
      <c r="H148" s="42"/>
    </row>
    <row r="149" spans="1:8" s="2" customFormat="1" ht="16.899999999999999" customHeight="1">
      <c r="A149" s="37"/>
      <c r="B149" s="42"/>
      <c r="C149" s="274" t="s">
        <v>19</v>
      </c>
      <c r="D149" s="274" t="s">
        <v>415</v>
      </c>
      <c r="E149" s="20" t="s">
        <v>19</v>
      </c>
      <c r="F149" s="275">
        <v>4.16</v>
      </c>
      <c r="G149" s="37"/>
      <c r="H149" s="42"/>
    </row>
    <row r="150" spans="1:8" s="2" customFormat="1" ht="16.899999999999999" customHeight="1">
      <c r="A150" s="37"/>
      <c r="B150" s="42"/>
      <c r="C150" s="274" t="s">
        <v>19</v>
      </c>
      <c r="D150" s="274" t="s">
        <v>416</v>
      </c>
      <c r="E150" s="20" t="s">
        <v>19</v>
      </c>
      <c r="F150" s="275">
        <v>0</v>
      </c>
      <c r="G150" s="37"/>
      <c r="H150" s="42"/>
    </row>
    <row r="151" spans="1:8" s="2" customFormat="1" ht="16.899999999999999" customHeight="1">
      <c r="A151" s="37"/>
      <c r="B151" s="42"/>
      <c r="C151" s="274" t="s">
        <v>19</v>
      </c>
      <c r="D151" s="274" t="s">
        <v>417</v>
      </c>
      <c r="E151" s="20" t="s">
        <v>19</v>
      </c>
      <c r="F151" s="275">
        <v>7.8</v>
      </c>
      <c r="G151" s="37"/>
      <c r="H151" s="42"/>
    </row>
    <row r="152" spans="1:8" s="2" customFormat="1" ht="16.899999999999999" customHeight="1">
      <c r="A152" s="37"/>
      <c r="B152" s="42"/>
      <c r="C152" s="274" t="s">
        <v>19</v>
      </c>
      <c r="D152" s="274" t="s">
        <v>418</v>
      </c>
      <c r="E152" s="20" t="s">
        <v>19</v>
      </c>
      <c r="F152" s="275">
        <v>0</v>
      </c>
      <c r="G152" s="37"/>
      <c r="H152" s="42"/>
    </row>
    <row r="153" spans="1:8" s="2" customFormat="1" ht="16.899999999999999" customHeight="1">
      <c r="A153" s="37"/>
      <c r="B153" s="42"/>
      <c r="C153" s="274" t="s">
        <v>19</v>
      </c>
      <c r="D153" s="274" t="s">
        <v>419</v>
      </c>
      <c r="E153" s="20" t="s">
        <v>19</v>
      </c>
      <c r="F153" s="275">
        <v>13.76</v>
      </c>
      <c r="G153" s="37"/>
      <c r="H153" s="42"/>
    </row>
    <row r="154" spans="1:8" s="2" customFormat="1" ht="16.899999999999999" customHeight="1">
      <c r="A154" s="37"/>
      <c r="B154" s="42"/>
      <c r="C154" s="274" t="s">
        <v>19</v>
      </c>
      <c r="D154" s="274" t="s">
        <v>420</v>
      </c>
      <c r="E154" s="20" t="s">
        <v>19</v>
      </c>
      <c r="F154" s="275">
        <v>0</v>
      </c>
      <c r="G154" s="37"/>
      <c r="H154" s="42"/>
    </row>
    <row r="155" spans="1:8" s="2" customFormat="1" ht="16.899999999999999" customHeight="1">
      <c r="A155" s="37"/>
      <c r="B155" s="42"/>
      <c r="C155" s="274" t="s">
        <v>19</v>
      </c>
      <c r="D155" s="274" t="s">
        <v>421</v>
      </c>
      <c r="E155" s="20" t="s">
        <v>19</v>
      </c>
      <c r="F155" s="275">
        <v>8.42</v>
      </c>
      <c r="G155" s="37"/>
      <c r="H155" s="42"/>
    </row>
    <row r="156" spans="1:8" s="2" customFormat="1" ht="16.899999999999999" customHeight="1">
      <c r="A156" s="37"/>
      <c r="B156" s="42"/>
      <c r="C156" s="274" t="s">
        <v>19</v>
      </c>
      <c r="D156" s="274" t="s">
        <v>442</v>
      </c>
      <c r="E156" s="20" t="s">
        <v>19</v>
      </c>
      <c r="F156" s="275">
        <v>0</v>
      </c>
      <c r="G156" s="37"/>
      <c r="H156" s="42"/>
    </row>
    <row r="157" spans="1:8" s="2" customFormat="1" ht="16.899999999999999" customHeight="1">
      <c r="A157" s="37"/>
      <c r="B157" s="42"/>
      <c r="C157" s="274" t="s">
        <v>19</v>
      </c>
      <c r="D157" s="274" t="s">
        <v>696</v>
      </c>
      <c r="E157" s="20" t="s">
        <v>19</v>
      </c>
      <c r="F157" s="275">
        <v>42.6</v>
      </c>
      <c r="G157" s="37"/>
      <c r="H157" s="42"/>
    </row>
    <row r="158" spans="1:8" s="2" customFormat="1" ht="16.899999999999999" customHeight="1">
      <c r="A158" s="37"/>
      <c r="B158" s="42"/>
      <c r="C158" s="274" t="s">
        <v>19</v>
      </c>
      <c r="D158" s="274" t="s">
        <v>444</v>
      </c>
      <c r="E158" s="20" t="s">
        <v>19</v>
      </c>
      <c r="F158" s="275">
        <v>0</v>
      </c>
      <c r="G158" s="37"/>
      <c r="H158" s="42"/>
    </row>
    <row r="159" spans="1:8" s="2" customFormat="1" ht="16.899999999999999" customHeight="1">
      <c r="A159" s="37"/>
      <c r="B159" s="42"/>
      <c r="C159" s="274" t="s">
        <v>19</v>
      </c>
      <c r="D159" s="274" t="s">
        <v>696</v>
      </c>
      <c r="E159" s="20" t="s">
        <v>19</v>
      </c>
      <c r="F159" s="275">
        <v>42.6</v>
      </c>
      <c r="G159" s="37"/>
      <c r="H159" s="42"/>
    </row>
    <row r="160" spans="1:8" s="2" customFormat="1" ht="16.899999999999999" customHeight="1">
      <c r="A160" s="37"/>
      <c r="B160" s="42"/>
      <c r="C160" s="274" t="s">
        <v>19</v>
      </c>
      <c r="D160" s="274" t="s">
        <v>422</v>
      </c>
      <c r="E160" s="20" t="s">
        <v>19</v>
      </c>
      <c r="F160" s="275">
        <v>0</v>
      </c>
      <c r="G160" s="37"/>
      <c r="H160" s="42"/>
    </row>
    <row r="161" spans="1:8" s="2" customFormat="1" ht="16.899999999999999" customHeight="1">
      <c r="A161" s="37"/>
      <c r="B161" s="42"/>
      <c r="C161" s="274" t="s">
        <v>19</v>
      </c>
      <c r="D161" s="274" t="s">
        <v>417</v>
      </c>
      <c r="E161" s="20" t="s">
        <v>19</v>
      </c>
      <c r="F161" s="275">
        <v>7.8</v>
      </c>
      <c r="G161" s="37"/>
      <c r="H161" s="42"/>
    </row>
    <row r="162" spans="1:8" s="2" customFormat="1" ht="16.899999999999999" customHeight="1">
      <c r="A162" s="37"/>
      <c r="B162" s="42"/>
      <c r="C162" s="274" t="s">
        <v>19</v>
      </c>
      <c r="D162" s="274" t="s">
        <v>423</v>
      </c>
      <c r="E162" s="20" t="s">
        <v>19</v>
      </c>
      <c r="F162" s="275">
        <v>0</v>
      </c>
      <c r="G162" s="37"/>
      <c r="H162" s="42"/>
    </row>
    <row r="163" spans="1:8" s="2" customFormat="1" ht="16.899999999999999" customHeight="1">
      <c r="A163" s="37"/>
      <c r="B163" s="42"/>
      <c r="C163" s="274" t="s">
        <v>19</v>
      </c>
      <c r="D163" s="274" t="s">
        <v>424</v>
      </c>
      <c r="E163" s="20" t="s">
        <v>19</v>
      </c>
      <c r="F163" s="275">
        <v>7.2</v>
      </c>
      <c r="G163" s="37"/>
      <c r="H163" s="42"/>
    </row>
    <row r="164" spans="1:8" s="2" customFormat="1" ht="16.899999999999999" customHeight="1">
      <c r="A164" s="37"/>
      <c r="B164" s="42"/>
      <c r="C164" s="274" t="s">
        <v>19</v>
      </c>
      <c r="D164" s="274" t="s">
        <v>425</v>
      </c>
      <c r="E164" s="20" t="s">
        <v>19</v>
      </c>
      <c r="F164" s="275">
        <v>0</v>
      </c>
      <c r="G164" s="37"/>
      <c r="H164" s="42"/>
    </row>
    <row r="165" spans="1:8" s="2" customFormat="1" ht="16.899999999999999" customHeight="1">
      <c r="A165" s="37"/>
      <c r="B165" s="42"/>
      <c r="C165" s="274" t="s">
        <v>19</v>
      </c>
      <c r="D165" s="274" t="s">
        <v>426</v>
      </c>
      <c r="E165" s="20" t="s">
        <v>19</v>
      </c>
      <c r="F165" s="275">
        <v>1.18</v>
      </c>
      <c r="G165" s="37"/>
      <c r="H165" s="42"/>
    </row>
    <row r="166" spans="1:8" s="2" customFormat="1" ht="16.899999999999999" customHeight="1">
      <c r="A166" s="37"/>
      <c r="B166" s="42"/>
      <c r="C166" s="274" t="s">
        <v>19</v>
      </c>
      <c r="D166" s="274" t="s">
        <v>427</v>
      </c>
      <c r="E166" s="20" t="s">
        <v>19</v>
      </c>
      <c r="F166" s="275">
        <v>0</v>
      </c>
      <c r="G166" s="37"/>
      <c r="H166" s="42"/>
    </row>
    <row r="167" spans="1:8" s="2" customFormat="1" ht="16.899999999999999" customHeight="1">
      <c r="A167" s="37"/>
      <c r="B167" s="42"/>
      <c r="C167" s="274" t="s">
        <v>19</v>
      </c>
      <c r="D167" s="274" t="s">
        <v>428</v>
      </c>
      <c r="E167" s="20" t="s">
        <v>19</v>
      </c>
      <c r="F167" s="275">
        <v>4.3099999999999996</v>
      </c>
      <c r="G167" s="37"/>
      <c r="H167" s="42"/>
    </row>
    <row r="168" spans="1:8" s="2" customFormat="1" ht="16.899999999999999" customHeight="1">
      <c r="A168" s="37"/>
      <c r="B168" s="42"/>
      <c r="C168" s="274" t="s">
        <v>19</v>
      </c>
      <c r="D168" s="274" t="s">
        <v>429</v>
      </c>
      <c r="E168" s="20" t="s">
        <v>19</v>
      </c>
      <c r="F168" s="275">
        <v>0</v>
      </c>
      <c r="G168" s="37"/>
      <c r="H168" s="42"/>
    </row>
    <row r="169" spans="1:8" s="2" customFormat="1" ht="16.899999999999999" customHeight="1">
      <c r="A169" s="37"/>
      <c r="B169" s="42"/>
      <c r="C169" s="274" t="s">
        <v>19</v>
      </c>
      <c r="D169" s="274" t="s">
        <v>430</v>
      </c>
      <c r="E169" s="20" t="s">
        <v>19</v>
      </c>
      <c r="F169" s="275">
        <v>9.26</v>
      </c>
      <c r="G169" s="37"/>
      <c r="H169" s="42"/>
    </row>
    <row r="170" spans="1:8" s="2" customFormat="1" ht="16.899999999999999" customHeight="1">
      <c r="A170" s="37"/>
      <c r="B170" s="42"/>
      <c r="C170" s="274" t="s">
        <v>142</v>
      </c>
      <c r="D170" s="274" t="s">
        <v>450</v>
      </c>
      <c r="E170" s="20" t="s">
        <v>19</v>
      </c>
      <c r="F170" s="275">
        <v>157.46</v>
      </c>
      <c r="G170" s="37"/>
      <c r="H170" s="42"/>
    </row>
    <row r="171" spans="1:8" s="2" customFormat="1" ht="16.899999999999999" customHeight="1">
      <c r="A171" s="37"/>
      <c r="B171" s="42"/>
      <c r="C171" s="276" t="s">
        <v>3503</v>
      </c>
      <c r="D171" s="37"/>
      <c r="E171" s="37"/>
      <c r="F171" s="37"/>
      <c r="G171" s="37"/>
      <c r="H171" s="42"/>
    </row>
    <row r="172" spans="1:8" s="2" customFormat="1" ht="16.899999999999999" customHeight="1">
      <c r="A172" s="37"/>
      <c r="B172" s="42"/>
      <c r="C172" s="274" t="s">
        <v>843</v>
      </c>
      <c r="D172" s="274" t="s">
        <v>844</v>
      </c>
      <c r="E172" s="20" t="s">
        <v>226</v>
      </c>
      <c r="F172" s="275">
        <v>339.29599999999999</v>
      </c>
      <c r="G172" s="37"/>
      <c r="H172" s="42"/>
    </row>
    <row r="173" spans="1:8" s="2" customFormat="1" ht="22.5">
      <c r="A173" s="37"/>
      <c r="B173" s="42"/>
      <c r="C173" s="274" t="s">
        <v>603</v>
      </c>
      <c r="D173" s="274" t="s">
        <v>604</v>
      </c>
      <c r="E173" s="20" t="s">
        <v>238</v>
      </c>
      <c r="F173" s="275">
        <v>11.022</v>
      </c>
      <c r="G173" s="37"/>
      <c r="H173" s="42"/>
    </row>
    <row r="174" spans="1:8" s="2" customFormat="1" ht="22.5">
      <c r="A174" s="37"/>
      <c r="B174" s="42"/>
      <c r="C174" s="274" t="s">
        <v>610</v>
      </c>
      <c r="D174" s="274" t="s">
        <v>611</v>
      </c>
      <c r="E174" s="20" t="s">
        <v>238</v>
      </c>
      <c r="F174" s="275">
        <v>11.022</v>
      </c>
      <c r="G174" s="37"/>
      <c r="H174" s="42"/>
    </row>
    <row r="175" spans="1:8" s="2" customFormat="1" ht="16.899999999999999" customHeight="1">
      <c r="A175" s="37"/>
      <c r="B175" s="42"/>
      <c r="C175" s="274" t="s">
        <v>616</v>
      </c>
      <c r="D175" s="274" t="s">
        <v>617</v>
      </c>
      <c r="E175" s="20" t="s">
        <v>267</v>
      </c>
      <c r="F175" s="275">
        <v>0.52500000000000002</v>
      </c>
      <c r="G175" s="37"/>
      <c r="H175" s="42"/>
    </row>
    <row r="176" spans="1:8" s="2" customFormat="1" ht="16.899999999999999" customHeight="1">
      <c r="A176" s="37"/>
      <c r="B176" s="42"/>
      <c r="C176" s="274" t="s">
        <v>771</v>
      </c>
      <c r="D176" s="274" t="s">
        <v>772</v>
      </c>
      <c r="E176" s="20" t="s">
        <v>226</v>
      </c>
      <c r="F176" s="275">
        <v>161.91</v>
      </c>
      <c r="G176" s="37"/>
      <c r="H176" s="42"/>
    </row>
    <row r="177" spans="1:8" s="2" customFormat="1" ht="16.899999999999999" customHeight="1">
      <c r="A177" s="37"/>
      <c r="B177" s="42"/>
      <c r="C177" s="274" t="s">
        <v>794</v>
      </c>
      <c r="D177" s="274" t="s">
        <v>795</v>
      </c>
      <c r="E177" s="20" t="s">
        <v>226</v>
      </c>
      <c r="F177" s="275">
        <v>161.91</v>
      </c>
      <c r="G177" s="37"/>
      <c r="H177" s="42"/>
    </row>
    <row r="178" spans="1:8" s="2" customFormat="1" ht="16.899999999999999" customHeight="1">
      <c r="A178" s="37"/>
      <c r="B178" s="42"/>
      <c r="C178" s="274" t="s">
        <v>997</v>
      </c>
      <c r="D178" s="274" t="s">
        <v>998</v>
      </c>
      <c r="E178" s="20" t="s">
        <v>226</v>
      </c>
      <c r="F178" s="275">
        <v>157.46</v>
      </c>
      <c r="G178" s="37"/>
      <c r="H178" s="42"/>
    </row>
    <row r="179" spans="1:8" s="2" customFormat="1" ht="16.899999999999999" customHeight="1">
      <c r="A179" s="37"/>
      <c r="B179" s="42"/>
      <c r="C179" s="274" t="s">
        <v>778</v>
      </c>
      <c r="D179" s="274" t="s">
        <v>779</v>
      </c>
      <c r="E179" s="20" t="s">
        <v>267</v>
      </c>
      <c r="F179" s="275">
        <v>5.6000000000000001E-2</v>
      </c>
      <c r="G179" s="37"/>
      <c r="H179" s="42"/>
    </row>
    <row r="180" spans="1:8" s="2" customFormat="1" ht="16.899999999999999" customHeight="1">
      <c r="A180" s="37"/>
      <c r="B180" s="42"/>
      <c r="C180" s="270" t="s">
        <v>145</v>
      </c>
      <c r="D180" s="271" t="s">
        <v>19</v>
      </c>
      <c r="E180" s="272" t="s">
        <v>19</v>
      </c>
      <c r="F180" s="273">
        <v>4.45</v>
      </c>
      <c r="G180" s="37"/>
      <c r="H180" s="42"/>
    </row>
    <row r="181" spans="1:8" s="2" customFormat="1" ht="16.899999999999999" customHeight="1">
      <c r="A181" s="37"/>
      <c r="B181" s="42"/>
      <c r="C181" s="274" t="s">
        <v>19</v>
      </c>
      <c r="D181" s="274" t="s">
        <v>723</v>
      </c>
      <c r="E181" s="20" t="s">
        <v>19</v>
      </c>
      <c r="F181" s="275">
        <v>0</v>
      </c>
      <c r="G181" s="37"/>
      <c r="H181" s="42"/>
    </row>
    <row r="182" spans="1:8" s="2" customFormat="1" ht="16.899999999999999" customHeight="1">
      <c r="A182" s="37"/>
      <c r="B182" s="42"/>
      <c r="C182" s="274" t="s">
        <v>19</v>
      </c>
      <c r="D182" s="274" t="s">
        <v>146</v>
      </c>
      <c r="E182" s="20" t="s">
        <v>19</v>
      </c>
      <c r="F182" s="275">
        <v>4.45</v>
      </c>
      <c r="G182" s="37"/>
      <c r="H182" s="42"/>
    </row>
    <row r="183" spans="1:8" s="2" customFormat="1" ht="16.899999999999999" customHeight="1">
      <c r="A183" s="37"/>
      <c r="B183" s="42"/>
      <c r="C183" s="274" t="s">
        <v>145</v>
      </c>
      <c r="D183" s="274" t="s">
        <v>450</v>
      </c>
      <c r="E183" s="20" t="s">
        <v>19</v>
      </c>
      <c r="F183" s="275">
        <v>4.45</v>
      </c>
      <c r="G183" s="37"/>
      <c r="H183" s="42"/>
    </row>
    <row r="184" spans="1:8" s="2" customFormat="1" ht="16.899999999999999" customHeight="1">
      <c r="A184" s="37"/>
      <c r="B184" s="42"/>
      <c r="C184" s="276" t="s">
        <v>3503</v>
      </c>
      <c r="D184" s="37"/>
      <c r="E184" s="37"/>
      <c r="F184" s="37"/>
      <c r="G184" s="37"/>
      <c r="H184" s="42"/>
    </row>
    <row r="185" spans="1:8" s="2" customFormat="1" ht="16.899999999999999" customHeight="1">
      <c r="A185" s="37"/>
      <c r="B185" s="42"/>
      <c r="C185" s="274" t="s">
        <v>843</v>
      </c>
      <c r="D185" s="274" t="s">
        <v>844</v>
      </c>
      <c r="E185" s="20" t="s">
        <v>226</v>
      </c>
      <c r="F185" s="275">
        <v>339.29599999999999</v>
      </c>
      <c r="G185" s="37"/>
      <c r="H185" s="42"/>
    </row>
    <row r="186" spans="1:8" s="2" customFormat="1" ht="16.899999999999999" customHeight="1">
      <c r="A186" s="37"/>
      <c r="B186" s="42"/>
      <c r="C186" s="274" t="s">
        <v>771</v>
      </c>
      <c r="D186" s="274" t="s">
        <v>772</v>
      </c>
      <c r="E186" s="20" t="s">
        <v>226</v>
      </c>
      <c r="F186" s="275">
        <v>161.91</v>
      </c>
      <c r="G186" s="37"/>
      <c r="H186" s="42"/>
    </row>
    <row r="187" spans="1:8" s="2" customFormat="1" ht="16.899999999999999" customHeight="1">
      <c r="A187" s="37"/>
      <c r="B187" s="42"/>
      <c r="C187" s="274" t="s">
        <v>794</v>
      </c>
      <c r="D187" s="274" t="s">
        <v>795</v>
      </c>
      <c r="E187" s="20" t="s">
        <v>226</v>
      </c>
      <c r="F187" s="275">
        <v>161.91</v>
      </c>
      <c r="G187" s="37"/>
      <c r="H187" s="42"/>
    </row>
    <row r="188" spans="1:8" s="2" customFormat="1" ht="16.899999999999999" customHeight="1">
      <c r="A188" s="37"/>
      <c r="B188" s="42"/>
      <c r="C188" s="274" t="s">
        <v>778</v>
      </c>
      <c r="D188" s="274" t="s">
        <v>779</v>
      </c>
      <c r="E188" s="20" t="s">
        <v>267</v>
      </c>
      <c r="F188" s="275">
        <v>5.6000000000000001E-2</v>
      </c>
      <c r="G188" s="37"/>
      <c r="H188" s="42"/>
    </row>
    <row r="189" spans="1:8" s="2" customFormat="1" ht="16.899999999999999" customHeight="1">
      <c r="A189" s="37"/>
      <c r="B189" s="42"/>
      <c r="C189" s="270" t="s">
        <v>148</v>
      </c>
      <c r="D189" s="271" t="s">
        <v>19</v>
      </c>
      <c r="E189" s="272" t="s">
        <v>19</v>
      </c>
      <c r="F189" s="273">
        <v>40.21</v>
      </c>
      <c r="G189" s="37"/>
      <c r="H189" s="42"/>
    </row>
    <row r="190" spans="1:8" s="2" customFormat="1" ht="16.899999999999999" customHeight="1">
      <c r="A190" s="37"/>
      <c r="B190" s="42"/>
      <c r="C190" s="274" t="s">
        <v>148</v>
      </c>
      <c r="D190" s="274" t="s">
        <v>402</v>
      </c>
      <c r="E190" s="20" t="s">
        <v>19</v>
      </c>
      <c r="F190" s="275">
        <v>40.21</v>
      </c>
      <c r="G190" s="37"/>
      <c r="H190" s="42"/>
    </row>
    <row r="191" spans="1:8" s="2" customFormat="1" ht="16.899999999999999" customHeight="1">
      <c r="A191" s="37"/>
      <c r="B191" s="42"/>
      <c r="C191" s="276" t="s">
        <v>3503</v>
      </c>
      <c r="D191" s="37"/>
      <c r="E191" s="37"/>
      <c r="F191" s="37"/>
      <c r="G191" s="37"/>
      <c r="H191" s="42"/>
    </row>
    <row r="192" spans="1:8" s="2" customFormat="1" ht="16.899999999999999" customHeight="1">
      <c r="A192" s="37"/>
      <c r="B192" s="42"/>
      <c r="C192" s="274" t="s">
        <v>397</v>
      </c>
      <c r="D192" s="274" t="s">
        <v>398</v>
      </c>
      <c r="E192" s="20" t="s">
        <v>226</v>
      </c>
      <c r="F192" s="275">
        <v>40.21</v>
      </c>
      <c r="G192" s="37"/>
      <c r="H192" s="42"/>
    </row>
    <row r="193" spans="1:8" s="2" customFormat="1" ht="22.5">
      <c r="A193" s="37"/>
      <c r="B193" s="42"/>
      <c r="C193" s="274" t="s">
        <v>390</v>
      </c>
      <c r="D193" s="274" t="s">
        <v>391</v>
      </c>
      <c r="E193" s="20" t="s">
        <v>226</v>
      </c>
      <c r="F193" s="275">
        <v>40.21</v>
      </c>
      <c r="G193" s="37"/>
      <c r="H193" s="42"/>
    </row>
    <row r="194" spans="1:8" s="2" customFormat="1" ht="22.5">
      <c r="A194" s="37"/>
      <c r="B194" s="42"/>
      <c r="C194" s="274" t="s">
        <v>1234</v>
      </c>
      <c r="D194" s="274" t="s">
        <v>1235</v>
      </c>
      <c r="E194" s="20" t="s">
        <v>226</v>
      </c>
      <c r="F194" s="275">
        <v>40.21</v>
      </c>
      <c r="G194" s="37"/>
      <c r="H194" s="42"/>
    </row>
    <row r="195" spans="1:8" s="2" customFormat="1" ht="22.5">
      <c r="A195" s="37"/>
      <c r="B195" s="42"/>
      <c r="C195" s="274" t="s">
        <v>1245</v>
      </c>
      <c r="D195" s="274" t="s">
        <v>1246</v>
      </c>
      <c r="E195" s="20" t="s">
        <v>226</v>
      </c>
      <c r="F195" s="275">
        <v>40.21</v>
      </c>
      <c r="G195" s="37"/>
      <c r="H195" s="42"/>
    </row>
    <row r="196" spans="1:8" s="2" customFormat="1" ht="16.899999999999999" customHeight="1">
      <c r="A196" s="37"/>
      <c r="B196" s="42"/>
      <c r="C196" s="270" t="s">
        <v>160</v>
      </c>
      <c r="D196" s="271" t="s">
        <v>19</v>
      </c>
      <c r="E196" s="272" t="s">
        <v>19</v>
      </c>
      <c r="F196" s="273">
        <v>86.638000000000005</v>
      </c>
      <c r="G196" s="37"/>
      <c r="H196" s="42"/>
    </row>
    <row r="197" spans="1:8" s="2" customFormat="1" ht="16.899999999999999" customHeight="1">
      <c r="A197" s="37"/>
      <c r="B197" s="42"/>
      <c r="C197" s="274" t="s">
        <v>19</v>
      </c>
      <c r="D197" s="274" t="s">
        <v>249</v>
      </c>
      <c r="E197" s="20" t="s">
        <v>19</v>
      </c>
      <c r="F197" s="275">
        <v>0</v>
      </c>
      <c r="G197" s="37"/>
      <c r="H197" s="42"/>
    </row>
    <row r="198" spans="1:8" s="2" customFormat="1" ht="16.899999999999999" customHeight="1">
      <c r="A198" s="37"/>
      <c r="B198" s="42"/>
      <c r="C198" s="274" t="s">
        <v>19</v>
      </c>
      <c r="D198" s="274" t="s">
        <v>250</v>
      </c>
      <c r="E198" s="20" t="s">
        <v>19</v>
      </c>
      <c r="F198" s="275">
        <v>86.638000000000005</v>
      </c>
      <c r="G198" s="37"/>
      <c r="H198" s="42"/>
    </row>
    <row r="199" spans="1:8" s="2" customFormat="1" ht="16.899999999999999" customHeight="1">
      <c r="A199" s="37"/>
      <c r="B199" s="42"/>
      <c r="C199" s="274" t="s">
        <v>160</v>
      </c>
      <c r="D199" s="274" t="s">
        <v>243</v>
      </c>
      <c r="E199" s="20" t="s">
        <v>19</v>
      </c>
      <c r="F199" s="275">
        <v>86.638000000000005</v>
      </c>
      <c r="G199" s="37"/>
      <c r="H199" s="42"/>
    </row>
    <row r="200" spans="1:8" s="2" customFormat="1" ht="16.899999999999999" customHeight="1">
      <c r="A200" s="37"/>
      <c r="B200" s="42"/>
      <c r="C200" s="276" t="s">
        <v>3503</v>
      </c>
      <c r="D200" s="37"/>
      <c r="E200" s="37"/>
      <c r="F200" s="37"/>
      <c r="G200" s="37"/>
      <c r="H200" s="42"/>
    </row>
    <row r="201" spans="1:8" s="2" customFormat="1" ht="22.5">
      <c r="A201" s="37"/>
      <c r="B201" s="42"/>
      <c r="C201" s="274" t="s">
        <v>244</v>
      </c>
      <c r="D201" s="274" t="s">
        <v>245</v>
      </c>
      <c r="E201" s="20" t="s">
        <v>238</v>
      </c>
      <c r="F201" s="275">
        <v>86.638000000000005</v>
      </c>
      <c r="G201" s="37"/>
      <c r="H201" s="42"/>
    </row>
    <row r="202" spans="1:8" s="2" customFormat="1" ht="22.5">
      <c r="A202" s="37"/>
      <c r="B202" s="42"/>
      <c r="C202" s="274" t="s">
        <v>251</v>
      </c>
      <c r="D202" s="274" t="s">
        <v>252</v>
      </c>
      <c r="E202" s="20" t="s">
        <v>238</v>
      </c>
      <c r="F202" s="275">
        <v>121.63800000000001</v>
      </c>
      <c r="G202" s="37"/>
      <c r="H202" s="42"/>
    </row>
    <row r="203" spans="1:8" s="2" customFormat="1" ht="16.899999999999999" customHeight="1">
      <c r="A203" s="37"/>
      <c r="B203" s="42"/>
      <c r="C203" s="270" t="s">
        <v>150</v>
      </c>
      <c r="D203" s="271" t="s">
        <v>19</v>
      </c>
      <c r="E203" s="272" t="s">
        <v>19</v>
      </c>
      <c r="F203" s="273">
        <v>168.613</v>
      </c>
      <c r="G203" s="37"/>
      <c r="H203" s="42"/>
    </row>
    <row r="204" spans="1:8" s="2" customFormat="1" ht="16.899999999999999" customHeight="1">
      <c r="A204" s="37"/>
      <c r="B204" s="42"/>
      <c r="C204" s="274" t="s">
        <v>150</v>
      </c>
      <c r="D204" s="274" t="s">
        <v>1014</v>
      </c>
      <c r="E204" s="20" t="s">
        <v>19</v>
      </c>
      <c r="F204" s="275">
        <v>168.613</v>
      </c>
      <c r="G204" s="37"/>
      <c r="H204" s="42"/>
    </row>
    <row r="205" spans="1:8" s="2" customFormat="1" ht="16.899999999999999" customHeight="1">
      <c r="A205" s="37"/>
      <c r="B205" s="42"/>
      <c r="C205" s="276" t="s">
        <v>3503</v>
      </c>
      <c r="D205" s="37"/>
      <c r="E205" s="37"/>
      <c r="F205" s="37"/>
      <c r="G205" s="37"/>
      <c r="H205" s="42"/>
    </row>
    <row r="206" spans="1:8" s="2" customFormat="1" ht="16.899999999999999" customHeight="1">
      <c r="A206" s="37"/>
      <c r="B206" s="42"/>
      <c r="C206" s="274" t="s">
        <v>1008</v>
      </c>
      <c r="D206" s="274" t="s">
        <v>1009</v>
      </c>
      <c r="E206" s="20" t="s">
        <v>226</v>
      </c>
      <c r="F206" s="275">
        <v>203.32300000000001</v>
      </c>
      <c r="G206" s="37"/>
      <c r="H206" s="42"/>
    </row>
    <row r="207" spans="1:8" s="2" customFormat="1" ht="16.899999999999999" customHeight="1">
      <c r="A207" s="37"/>
      <c r="B207" s="42"/>
      <c r="C207" s="274" t="s">
        <v>778</v>
      </c>
      <c r="D207" s="274" t="s">
        <v>779</v>
      </c>
      <c r="E207" s="20" t="s">
        <v>267</v>
      </c>
      <c r="F207" s="275">
        <v>6.5000000000000002E-2</v>
      </c>
      <c r="G207" s="37"/>
      <c r="H207" s="42"/>
    </row>
    <row r="208" spans="1:8" s="2" customFormat="1" ht="16.899999999999999" customHeight="1">
      <c r="A208" s="37"/>
      <c r="B208" s="42"/>
      <c r="C208" s="274" t="s">
        <v>1016</v>
      </c>
      <c r="D208" s="274" t="s">
        <v>1017</v>
      </c>
      <c r="E208" s="20" t="s">
        <v>238</v>
      </c>
      <c r="F208" s="275">
        <v>35.408999999999999</v>
      </c>
      <c r="G208" s="37"/>
      <c r="H208" s="42"/>
    </row>
    <row r="209" spans="1:8" s="2" customFormat="1" ht="16.899999999999999" customHeight="1">
      <c r="A209" s="37"/>
      <c r="B209" s="42"/>
      <c r="C209" s="274" t="s">
        <v>1033</v>
      </c>
      <c r="D209" s="274" t="s">
        <v>1034</v>
      </c>
      <c r="E209" s="20" t="s">
        <v>238</v>
      </c>
      <c r="F209" s="275">
        <v>12.55</v>
      </c>
      <c r="G209" s="37"/>
      <c r="H209" s="42"/>
    </row>
    <row r="210" spans="1:8" s="2" customFormat="1" ht="16.899999999999999" customHeight="1">
      <c r="A210" s="37"/>
      <c r="B210" s="42"/>
      <c r="C210" s="270" t="s">
        <v>152</v>
      </c>
      <c r="D210" s="271" t="s">
        <v>19</v>
      </c>
      <c r="E210" s="272" t="s">
        <v>19</v>
      </c>
      <c r="F210" s="273">
        <v>203.322</v>
      </c>
      <c r="G210" s="37"/>
      <c r="H210" s="42"/>
    </row>
    <row r="211" spans="1:8" s="2" customFormat="1" ht="16.899999999999999" customHeight="1">
      <c r="A211" s="37"/>
      <c r="B211" s="42"/>
      <c r="C211" s="274" t="s">
        <v>152</v>
      </c>
      <c r="D211" s="274" t="s">
        <v>861</v>
      </c>
      <c r="E211" s="20" t="s">
        <v>19</v>
      </c>
      <c r="F211" s="275">
        <v>203.322</v>
      </c>
      <c r="G211" s="37"/>
      <c r="H211" s="42"/>
    </row>
    <row r="212" spans="1:8" s="2" customFormat="1" ht="16.899999999999999" customHeight="1">
      <c r="A212" s="37"/>
      <c r="B212" s="42"/>
      <c r="C212" s="276" t="s">
        <v>3503</v>
      </c>
      <c r="D212" s="37"/>
      <c r="E212" s="37"/>
      <c r="F212" s="37"/>
      <c r="G212" s="37"/>
      <c r="H212" s="42"/>
    </row>
    <row r="213" spans="1:8" s="2" customFormat="1" ht="16.899999999999999" customHeight="1">
      <c r="A213" s="37"/>
      <c r="B213" s="42"/>
      <c r="C213" s="274" t="s">
        <v>856</v>
      </c>
      <c r="D213" s="274" t="s">
        <v>857</v>
      </c>
      <c r="E213" s="20" t="s">
        <v>226</v>
      </c>
      <c r="F213" s="275">
        <v>203.322</v>
      </c>
      <c r="G213" s="37"/>
      <c r="H213" s="42"/>
    </row>
    <row r="214" spans="1:8" s="2" customFormat="1" ht="16.899999999999999" customHeight="1">
      <c r="A214" s="37"/>
      <c r="B214" s="42"/>
      <c r="C214" s="274" t="s">
        <v>866</v>
      </c>
      <c r="D214" s="274" t="s">
        <v>867</v>
      </c>
      <c r="E214" s="20" t="s">
        <v>226</v>
      </c>
      <c r="F214" s="275">
        <v>203.322</v>
      </c>
      <c r="G214" s="37"/>
      <c r="H214" s="42"/>
    </row>
    <row r="215" spans="1:8" s="2" customFormat="1" ht="22.5">
      <c r="A215" s="37"/>
      <c r="B215" s="42"/>
      <c r="C215" s="274" t="s">
        <v>876</v>
      </c>
      <c r="D215" s="274" t="s">
        <v>877</v>
      </c>
      <c r="E215" s="20" t="s">
        <v>226</v>
      </c>
      <c r="F215" s="275">
        <v>203.322</v>
      </c>
      <c r="G215" s="37"/>
      <c r="H215" s="42"/>
    </row>
    <row r="216" spans="1:8" s="2" customFormat="1" ht="22.5">
      <c r="A216" s="37"/>
      <c r="B216" s="42"/>
      <c r="C216" s="274" t="s">
        <v>885</v>
      </c>
      <c r="D216" s="274" t="s">
        <v>886</v>
      </c>
      <c r="E216" s="20" t="s">
        <v>336</v>
      </c>
      <c r="F216" s="275">
        <v>1016.61</v>
      </c>
      <c r="G216" s="37"/>
      <c r="H216" s="42"/>
    </row>
    <row r="217" spans="1:8" s="2" customFormat="1" ht="16.899999999999999" customHeight="1">
      <c r="A217" s="37"/>
      <c r="B217" s="42"/>
      <c r="C217" s="274" t="s">
        <v>924</v>
      </c>
      <c r="D217" s="274" t="s">
        <v>925</v>
      </c>
      <c r="E217" s="20" t="s">
        <v>226</v>
      </c>
      <c r="F217" s="275">
        <v>203.322</v>
      </c>
      <c r="G217" s="37"/>
      <c r="H217" s="42"/>
    </row>
    <row r="218" spans="1:8" s="2" customFormat="1" ht="16.899999999999999" customHeight="1">
      <c r="A218" s="37"/>
      <c r="B218" s="42"/>
      <c r="C218" s="274" t="s">
        <v>1027</v>
      </c>
      <c r="D218" s="274" t="s">
        <v>1028</v>
      </c>
      <c r="E218" s="20" t="s">
        <v>226</v>
      </c>
      <c r="F218" s="275">
        <v>203.322</v>
      </c>
      <c r="G218" s="37"/>
      <c r="H218" s="42"/>
    </row>
    <row r="219" spans="1:8" s="2" customFormat="1" ht="16.899999999999999" customHeight="1">
      <c r="A219" s="37"/>
      <c r="B219" s="42"/>
      <c r="C219" s="270" t="s">
        <v>154</v>
      </c>
      <c r="D219" s="271" t="s">
        <v>19</v>
      </c>
      <c r="E219" s="272" t="s">
        <v>19</v>
      </c>
      <c r="F219" s="273">
        <v>34.71</v>
      </c>
      <c r="G219" s="37"/>
      <c r="H219" s="42"/>
    </row>
    <row r="220" spans="1:8" s="2" customFormat="1" ht="16.899999999999999" customHeight="1">
      <c r="A220" s="37"/>
      <c r="B220" s="42"/>
      <c r="C220" s="274" t="s">
        <v>154</v>
      </c>
      <c r="D220" s="274" t="s">
        <v>1013</v>
      </c>
      <c r="E220" s="20" t="s">
        <v>19</v>
      </c>
      <c r="F220" s="275">
        <v>34.71</v>
      </c>
      <c r="G220" s="37"/>
      <c r="H220" s="42"/>
    </row>
    <row r="221" spans="1:8" s="2" customFormat="1" ht="16.899999999999999" customHeight="1">
      <c r="A221" s="37"/>
      <c r="B221" s="42"/>
      <c r="C221" s="276" t="s">
        <v>3503</v>
      </c>
      <c r="D221" s="37"/>
      <c r="E221" s="37"/>
      <c r="F221" s="37"/>
      <c r="G221" s="37"/>
      <c r="H221" s="42"/>
    </row>
    <row r="222" spans="1:8" s="2" customFormat="1" ht="16.899999999999999" customHeight="1">
      <c r="A222" s="37"/>
      <c r="B222" s="42"/>
      <c r="C222" s="274" t="s">
        <v>1008</v>
      </c>
      <c r="D222" s="274" t="s">
        <v>1009</v>
      </c>
      <c r="E222" s="20" t="s">
        <v>226</v>
      </c>
      <c r="F222" s="275">
        <v>203.32300000000001</v>
      </c>
      <c r="G222" s="37"/>
      <c r="H222" s="42"/>
    </row>
    <row r="223" spans="1:8" s="2" customFormat="1" ht="16.899999999999999" customHeight="1">
      <c r="A223" s="37"/>
      <c r="B223" s="42"/>
      <c r="C223" s="274" t="s">
        <v>778</v>
      </c>
      <c r="D223" s="274" t="s">
        <v>779</v>
      </c>
      <c r="E223" s="20" t="s">
        <v>267</v>
      </c>
      <c r="F223" s="275">
        <v>6.5000000000000002E-2</v>
      </c>
      <c r="G223" s="37"/>
      <c r="H223" s="42"/>
    </row>
    <row r="224" spans="1:8" s="2" customFormat="1" ht="16.899999999999999" customHeight="1">
      <c r="A224" s="37"/>
      <c r="B224" s="42"/>
      <c r="C224" s="274" t="s">
        <v>1022</v>
      </c>
      <c r="D224" s="274" t="s">
        <v>1023</v>
      </c>
      <c r="E224" s="20" t="s">
        <v>238</v>
      </c>
      <c r="F224" s="275">
        <v>10.205</v>
      </c>
      <c r="G224" s="37"/>
      <c r="H224" s="42"/>
    </row>
    <row r="225" spans="1:8" s="2" customFormat="1" ht="16.899999999999999" customHeight="1">
      <c r="A225" s="37"/>
      <c r="B225" s="42"/>
      <c r="C225" s="274" t="s">
        <v>1033</v>
      </c>
      <c r="D225" s="274" t="s">
        <v>1034</v>
      </c>
      <c r="E225" s="20" t="s">
        <v>238</v>
      </c>
      <c r="F225" s="275">
        <v>12.55</v>
      </c>
      <c r="G225" s="37"/>
      <c r="H225" s="42"/>
    </row>
    <row r="226" spans="1:8" s="2" customFormat="1" ht="16.899999999999999" customHeight="1">
      <c r="A226" s="37"/>
      <c r="B226" s="42"/>
      <c r="C226" s="270" t="s">
        <v>162</v>
      </c>
      <c r="D226" s="271" t="s">
        <v>19</v>
      </c>
      <c r="E226" s="272" t="s">
        <v>19</v>
      </c>
      <c r="F226" s="273">
        <v>121.63800000000001</v>
      </c>
      <c r="G226" s="37"/>
      <c r="H226" s="42"/>
    </row>
    <row r="227" spans="1:8" s="2" customFormat="1" ht="16.899999999999999" customHeight="1">
      <c r="A227" s="37"/>
      <c r="B227" s="42"/>
      <c r="C227" s="274" t="s">
        <v>162</v>
      </c>
      <c r="D227" s="274" t="s">
        <v>256</v>
      </c>
      <c r="E227" s="20" t="s">
        <v>19</v>
      </c>
      <c r="F227" s="275">
        <v>121.63800000000001</v>
      </c>
      <c r="G227" s="37"/>
      <c r="H227" s="42"/>
    </row>
    <row r="228" spans="1:8" s="2" customFormat="1" ht="16.899999999999999" customHeight="1">
      <c r="A228" s="37"/>
      <c r="B228" s="42"/>
      <c r="C228" s="276" t="s">
        <v>3503</v>
      </c>
      <c r="D228" s="37"/>
      <c r="E228" s="37"/>
      <c r="F228" s="37"/>
      <c r="G228" s="37"/>
      <c r="H228" s="42"/>
    </row>
    <row r="229" spans="1:8" s="2" customFormat="1" ht="22.5">
      <c r="A229" s="37"/>
      <c r="B229" s="42"/>
      <c r="C229" s="274" t="s">
        <v>251</v>
      </c>
      <c r="D229" s="274" t="s">
        <v>252</v>
      </c>
      <c r="E229" s="20" t="s">
        <v>238</v>
      </c>
      <c r="F229" s="275">
        <v>121.63800000000001</v>
      </c>
      <c r="G229" s="37"/>
      <c r="H229" s="42"/>
    </row>
    <row r="230" spans="1:8" s="2" customFormat="1" ht="22.5">
      <c r="A230" s="37"/>
      <c r="B230" s="42"/>
      <c r="C230" s="274" t="s">
        <v>258</v>
      </c>
      <c r="D230" s="274" t="s">
        <v>259</v>
      </c>
      <c r="E230" s="20" t="s">
        <v>238</v>
      </c>
      <c r="F230" s="275">
        <v>1216.3800000000001</v>
      </c>
      <c r="G230" s="37"/>
      <c r="H230" s="42"/>
    </row>
    <row r="231" spans="1:8" s="2" customFormat="1" ht="22.5">
      <c r="A231" s="37"/>
      <c r="B231" s="42"/>
      <c r="C231" s="274" t="s">
        <v>265</v>
      </c>
      <c r="D231" s="274" t="s">
        <v>266</v>
      </c>
      <c r="E231" s="20" t="s">
        <v>267</v>
      </c>
      <c r="F231" s="275">
        <v>212.86699999999999</v>
      </c>
      <c r="G231" s="37"/>
      <c r="H231" s="42"/>
    </row>
    <row r="232" spans="1:8" s="2" customFormat="1" ht="16.899999999999999" customHeight="1">
      <c r="A232" s="37"/>
      <c r="B232" s="42"/>
      <c r="C232" s="270" t="s">
        <v>2938</v>
      </c>
      <c r="D232" s="271" t="s">
        <v>19</v>
      </c>
      <c r="E232" s="272" t="s">
        <v>19</v>
      </c>
      <c r="F232" s="273">
        <v>172.7</v>
      </c>
      <c r="G232" s="37"/>
      <c r="H232" s="42"/>
    </row>
    <row r="233" spans="1:8" s="2" customFormat="1" ht="16.899999999999999" customHeight="1">
      <c r="A233" s="37"/>
      <c r="B233" s="42"/>
      <c r="C233" s="274" t="s">
        <v>2938</v>
      </c>
      <c r="D233" s="274" t="s">
        <v>3504</v>
      </c>
      <c r="E233" s="20" t="s">
        <v>19</v>
      </c>
      <c r="F233" s="275">
        <v>172.7</v>
      </c>
      <c r="G233" s="37"/>
      <c r="H233" s="42"/>
    </row>
    <row r="234" spans="1:8" s="2" customFormat="1" ht="16.899999999999999" customHeight="1">
      <c r="A234" s="37"/>
      <c r="B234" s="42"/>
      <c r="C234" s="270" t="s">
        <v>2940</v>
      </c>
      <c r="D234" s="271" t="s">
        <v>19</v>
      </c>
      <c r="E234" s="272" t="s">
        <v>19</v>
      </c>
      <c r="F234" s="273">
        <v>117</v>
      </c>
      <c r="G234" s="37"/>
      <c r="H234" s="42"/>
    </row>
    <row r="235" spans="1:8" s="2" customFormat="1" ht="16.899999999999999" customHeight="1">
      <c r="A235" s="37"/>
      <c r="B235" s="42"/>
      <c r="C235" s="274" t="s">
        <v>2940</v>
      </c>
      <c r="D235" s="274" t="s">
        <v>3505</v>
      </c>
      <c r="E235" s="20" t="s">
        <v>19</v>
      </c>
      <c r="F235" s="275">
        <v>117</v>
      </c>
      <c r="G235" s="37"/>
      <c r="H235" s="42"/>
    </row>
    <row r="236" spans="1:8" s="2" customFormat="1" ht="16.899999999999999" customHeight="1">
      <c r="A236" s="37"/>
      <c r="B236" s="42"/>
      <c r="C236" s="270" t="s">
        <v>2944</v>
      </c>
      <c r="D236" s="271" t="s">
        <v>19</v>
      </c>
      <c r="E236" s="272" t="s">
        <v>19</v>
      </c>
      <c r="F236" s="273">
        <v>105</v>
      </c>
      <c r="G236" s="37"/>
      <c r="H236" s="42"/>
    </row>
    <row r="237" spans="1:8" s="2" customFormat="1" ht="16.899999999999999" customHeight="1">
      <c r="A237" s="37"/>
      <c r="B237" s="42"/>
      <c r="C237" s="270" t="s">
        <v>2941</v>
      </c>
      <c r="D237" s="271" t="s">
        <v>19</v>
      </c>
      <c r="E237" s="272" t="s">
        <v>19</v>
      </c>
      <c r="F237" s="273">
        <v>60</v>
      </c>
      <c r="G237" s="37"/>
      <c r="H237" s="42"/>
    </row>
    <row r="238" spans="1:8" s="2" customFormat="1" ht="16.899999999999999" customHeight="1">
      <c r="A238" s="37"/>
      <c r="B238" s="42"/>
      <c r="C238" s="274" t="s">
        <v>2941</v>
      </c>
      <c r="D238" s="274" t="s">
        <v>3506</v>
      </c>
      <c r="E238" s="20" t="s">
        <v>19</v>
      </c>
      <c r="F238" s="275">
        <v>60</v>
      </c>
      <c r="G238" s="37"/>
      <c r="H238" s="42"/>
    </row>
    <row r="239" spans="1:8" s="2" customFormat="1" ht="16.899999999999999" customHeight="1">
      <c r="A239" s="37"/>
      <c r="B239" s="42"/>
      <c r="C239" s="270" t="s">
        <v>166</v>
      </c>
      <c r="D239" s="271" t="s">
        <v>19</v>
      </c>
      <c r="E239" s="272" t="s">
        <v>19</v>
      </c>
      <c r="F239" s="273">
        <v>35.476999999999997</v>
      </c>
      <c r="G239" s="37"/>
      <c r="H239" s="42"/>
    </row>
    <row r="240" spans="1:8" s="2" customFormat="1" ht="16.899999999999999" customHeight="1">
      <c r="A240" s="37"/>
      <c r="B240" s="42"/>
      <c r="C240" s="274" t="s">
        <v>19</v>
      </c>
      <c r="D240" s="274" t="s">
        <v>292</v>
      </c>
      <c r="E240" s="20" t="s">
        <v>19</v>
      </c>
      <c r="F240" s="275">
        <v>0</v>
      </c>
      <c r="G240" s="37"/>
      <c r="H240" s="42"/>
    </row>
    <row r="241" spans="1:8" s="2" customFormat="1" ht="16.899999999999999" customHeight="1">
      <c r="A241" s="37"/>
      <c r="B241" s="42"/>
      <c r="C241" s="274" t="s">
        <v>19</v>
      </c>
      <c r="D241" s="274" t="s">
        <v>293</v>
      </c>
      <c r="E241" s="20" t="s">
        <v>19</v>
      </c>
      <c r="F241" s="275">
        <v>35.476999999999997</v>
      </c>
      <c r="G241" s="37"/>
      <c r="H241" s="42"/>
    </row>
    <row r="242" spans="1:8" s="2" customFormat="1" ht="16.899999999999999" customHeight="1">
      <c r="A242" s="37"/>
      <c r="B242" s="42"/>
      <c r="C242" s="274" t="s">
        <v>166</v>
      </c>
      <c r="D242" s="274" t="s">
        <v>243</v>
      </c>
      <c r="E242" s="20" t="s">
        <v>19</v>
      </c>
      <c r="F242" s="275">
        <v>35.476999999999997</v>
      </c>
      <c r="G242" s="37"/>
      <c r="H242" s="42"/>
    </row>
    <row r="243" spans="1:8" s="2" customFormat="1" ht="16.899999999999999" customHeight="1">
      <c r="A243" s="37"/>
      <c r="B243" s="42"/>
      <c r="C243" s="276" t="s">
        <v>3503</v>
      </c>
      <c r="D243" s="37"/>
      <c r="E243" s="37"/>
      <c r="F243" s="37"/>
      <c r="G243" s="37"/>
      <c r="H243" s="42"/>
    </row>
    <row r="244" spans="1:8" s="2" customFormat="1" ht="16.899999999999999" customHeight="1">
      <c r="A244" s="37"/>
      <c r="B244" s="42"/>
      <c r="C244" s="274" t="s">
        <v>287</v>
      </c>
      <c r="D244" s="274" t="s">
        <v>288</v>
      </c>
      <c r="E244" s="20" t="s">
        <v>238</v>
      </c>
      <c r="F244" s="275">
        <v>35.476999999999997</v>
      </c>
      <c r="G244" s="37"/>
      <c r="H244" s="42"/>
    </row>
    <row r="245" spans="1:8" s="2" customFormat="1" ht="16.899999999999999" customHeight="1">
      <c r="A245" s="37"/>
      <c r="B245" s="42"/>
      <c r="C245" s="274" t="s">
        <v>296</v>
      </c>
      <c r="D245" s="274" t="s">
        <v>297</v>
      </c>
      <c r="E245" s="20" t="s">
        <v>267</v>
      </c>
      <c r="F245" s="275">
        <v>287.63200000000001</v>
      </c>
      <c r="G245" s="37"/>
      <c r="H245" s="42"/>
    </row>
    <row r="246" spans="1:8" s="2" customFormat="1" ht="26.45" customHeight="1">
      <c r="A246" s="37"/>
      <c r="B246" s="42"/>
      <c r="C246" s="269" t="s">
        <v>3507</v>
      </c>
      <c r="D246" s="269" t="s">
        <v>126</v>
      </c>
      <c r="E246" s="37"/>
      <c r="F246" s="37"/>
      <c r="G246" s="37"/>
      <c r="H246" s="42"/>
    </row>
    <row r="247" spans="1:8" s="2" customFormat="1" ht="16.899999999999999" customHeight="1">
      <c r="A247" s="37"/>
      <c r="B247" s="42"/>
      <c r="C247" s="270" t="s">
        <v>158</v>
      </c>
      <c r="D247" s="271" t="s">
        <v>19</v>
      </c>
      <c r="E247" s="272" t="s">
        <v>19</v>
      </c>
      <c r="F247" s="273">
        <v>120</v>
      </c>
      <c r="G247" s="37"/>
      <c r="H247" s="42"/>
    </row>
    <row r="248" spans="1:8" s="2" customFormat="1" ht="16.899999999999999" customHeight="1">
      <c r="A248" s="37"/>
      <c r="B248" s="42"/>
      <c r="C248" s="274" t="s">
        <v>19</v>
      </c>
      <c r="D248" s="274" t="s">
        <v>2982</v>
      </c>
      <c r="E248" s="20" t="s">
        <v>19</v>
      </c>
      <c r="F248" s="275">
        <v>0</v>
      </c>
      <c r="G248" s="37"/>
      <c r="H248" s="42"/>
    </row>
    <row r="249" spans="1:8" s="2" customFormat="1" ht="16.899999999999999" customHeight="1">
      <c r="A249" s="37"/>
      <c r="B249" s="42"/>
      <c r="C249" s="274" t="s">
        <v>19</v>
      </c>
      <c r="D249" s="274" t="s">
        <v>165</v>
      </c>
      <c r="E249" s="20" t="s">
        <v>19</v>
      </c>
      <c r="F249" s="275">
        <v>120</v>
      </c>
      <c r="G249" s="37"/>
      <c r="H249" s="42"/>
    </row>
    <row r="250" spans="1:8" s="2" customFormat="1" ht="16.899999999999999" customHeight="1">
      <c r="A250" s="37"/>
      <c r="B250" s="42"/>
      <c r="C250" s="274" t="s">
        <v>158</v>
      </c>
      <c r="D250" s="274" t="s">
        <v>243</v>
      </c>
      <c r="E250" s="20" t="s">
        <v>19</v>
      </c>
      <c r="F250" s="275">
        <v>120</v>
      </c>
      <c r="G250" s="37"/>
      <c r="H250" s="42"/>
    </row>
    <row r="251" spans="1:8" s="2" customFormat="1" ht="16.899999999999999" customHeight="1">
      <c r="A251" s="37"/>
      <c r="B251" s="42"/>
      <c r="C251" s="276" t="s">
        <v>3503</v>
      </c>
      <c r="D251" s="37"/>
      <c r="E251" s="37"/>
      <c r="F251" s="37"/>
      <c r="G251" s="37"/>
      <c r="H251" s="42"/>
    </row>
    <row r="252" spans="1:8" s="2" customFormat="1" ht="22.5">
      <c r="A252" s="37"/>
      <c r="B252" s="42"/>
      <c r="C252" s="274" t="s">
        <v>236</v>
      </c>
      <c r="D252" s="274" t="s">
        <v>237</v>
      </c>
      <c r="E252" s="20" t="s">
        <v>238</v>
      </c>
      <c r="F252" s="275">
        <v>120</v>
      </c>
      <c r="G252" s="37"/>
      <c r="H252" s="42"/>
    </row>
    <row r="253" spans="1:8" s="2" customFormat="1" ht="22.5">
      <c r="A253" s="37"/>
      <c r="B253" s="42"/>
      <c r="C253" s="274" t="s">
        <v>251</v>
      </c>
      <c r="D253" s="274" t="s">
        <v>252</v>
      </c>
      <c r="E253" s="20" t="s">
        <v>238</v>
      </c>
      <c r="F253" s="275">
        <v>177.24</v>
      </c>
      <c r="G253" s="37"/>
      <c r="H253" s="42"/>
    </row>
    <row r="254" spans="1:8" s="2" customFormat="1" ht="16.899999999999999" customHeight="1">
      <c r="A254" s="37"/>
      <c r="B254" s="42"/>
      <c r="C254" s="270" t="s">
        <v>2948</v>
      </c>
      <c r="D254" s="271" t="s">
        <v>19</v>
      </c>
      <c r="E254" s="272" t="s">
        <v>19</v>
      </c>
      <c r="F254" s="273">
        <v>54.6</v>
      </c>
      <c r="G254" s="37"/>
      <c r="H254" s="42"/>
    </row>
    <row r="255" spans="1:8" s="2" customFormat="1" ht="16.899999999999999" customHeight="1">
      <c r="A255" s="37"/>
      <c r="B255" s="42"/>
      <c r="C255" s="274" t="s">
        <v>19</v>
      </c>
      <c r="D255" s="274" t="s">
        <v>2988</v>
      </c>
      <c r="E255" s="20" t="s">
        <v>19</v>
      </c>
      <c r="F255" s="275">
        <v>54.6</v>
      </c>
      <c r="G255" s="37"/>
      <c r="H255" s="42"/>
    </row>
    <row r="256" spans="1:8" s="2" customFormat="1" ht="16.899999999999999" customHeight="1">
      <c r="A256" s="37"/>
      <c r="B256" s="42"/>
      <c r="C256" s="274" t="s">
        <v>2948</v>
      </c>
      <c r="D256" s="274" t="s">
        <v>243</v>
      </c>
      <c r="E256" s="20" t="s">
        <v>19</v>
      </c>
      <c r="F256" s="275">
        <v>54.6</v>
      </c>
      <c r="G256" s="37"/>
      <c r="H256" s="42"/>
    </row>
    <row r="257" spans="1:8" s="2" customFormat="1" ht="16.899999999999999" customHeight="1">
      <c r="A257" s="37"/>
      <c r="B257" s="42"/>
      <c r="C257" s="276" t="s">
        <v>3503</v>
      </c>
      <c r="D257" s="37"/>
      <c r="E257" s="37"/>
      <c r="F257" s="37"/>
      <c r="G257" s="37"/>
      <c r="H257" s="42"/>
    </row>
    <row r="258" spans="1:8" s="2" customFormat="1" ht="22.5">
      <c r="A258" s="37"/>
      <c r="B258" s="42"/>
      <c r="C258" s="274" t="s">
        <v>2983</v>
      </c>
      <c r="D258" s="274" t="s">
        <v>2984</v>
      </c>
      <c r="E258" s="20" t="s">
        <v>238</v>
      </c>
      <c r="F258" s="275">
        <v>54.6</v>
      </c>
      <c r="G258" s="37"/>
      <c r="H258" s="42"/>
    </row>
    <row r="259" spans="1:8" s="2" customFormat="1" ht="22.5">
      <c r="A259" s="37"/>
      <c r="B259" s="42"/>
      <c r="C259" s="274" t="s">
        <v>251</v>
      </c>
      <c r="D259" s="274" t="s">
        <v>252</v>
      </c>
      <c r="E259" s="20" t="s">
        <v>238</v>
      </c>
      <c r="F259" s="275">
        <v>177.24</v>
      </c>
      <c r="G259" s="37"/>
      <c r="H259" s="42"/>
    </row>
    <row r="260" spans="1:8" s="2" customFormat="1" ht="16.899999999999999" customHeight="1">
      <c r="A260" s="37"/>
      <c r="B260" s="42"/>
      <c r="C260" s="270" t="s">
        <v>156</v>
      </c>
      <c r="D260" s="271" t="s">
        <v>19</v>
      </c>
      <c r="E260" s="272" t="s">
        <v>19</v>
      </c>
      <c r="F260" s="273">
        <v>260.7</v>
      </c>
      <c r="G260" s="37"/>
      <c r="H260" s="42"/>
    </row>
    <row r="261" spans="1:8" s="2" customFormat="1" ht="16.899999999999999" customHeight="1">
      <c r="A261" s="37"/>
      <c r="B261" s="42"/>
      <c r="C261" s="274" t="s">
        <v>19</v>
      </c>
      <c r="D261" s="274" t="s">
        <v>2977</v>
      </c>
      <c r="E261" s="20" t="s">
        <v>19</v>
      </c>
      <c r="F261" s="275">
        <v>173.7</v>
      </c>
      <c r="G261" s="37"/>
      <c r="H261" s="42"/>
    </row>
    <row r="262" spans="1:8" s="2" customFormat="1" ht="16.899999999999999" customHeight="1">
      <c r="A262" s="37"/>
      <c r="B262" s="42"/>
      <c r="C262" s="274" t="s">
        <v>19</v>
      </c>
      <c r="D262" s="274" t="s">
        <v>2978</v>
      </c>
      <c r="E262" s="20" t="s">
        <v>19</v>
      </c>
      <c r="F262" s="275">
        <v>60</v>
      </c>
      <c r="G262" s="37"/>
      <c r="H262" s="42"/>
    </row>
    <row r="263" spans="1:8" s="2" customFormat="1" ht="16.899999999999999" customHeight="1">
      <c r="A263" s="37"/>
      <c r="B263" s="42"/>
      <c r="C263" s="274" t="s">
        <v>19</v>
      </c>
      <c r="D263" s="274" t="s">
        <v>2979</v>
      </c>
      <c r="E263" s="20" t="s">
        <v>19</v>
      </c>
      <c r="F263" s="275">
        <v>13.5</v>
      </c>
      <c r="G263" s="37"/>
      <c r="H263" s="42"/>
    </row>
    <row r="264" spans="1:8" s="2" customFormat="1" ht="16.899999999999999" customHeight="1">
      <c r="A264" s="37"/>
      <c r="B264" s="42"/>
      <c r="C264" s="274" t="s">
        <v>19</v>
      </c>
      <c r="D264" s="274" t="s">
        <v>2980</v>
      </c>
      <c r="E264" s="20" t="s">
        <v>19</v>
      </c>
      <c r="F264" s="275">
        <v>13.5</v>
      </c>
      <c r="G264" s="37"/>
      <c r="H264" s="42"/>
    </row>
    <row r="265" spans="1:8" s="2" customFormat="1" ht="16.899999999999999" customHeight="1">
      <c r="A265" s="37"/>
      <c r="B265" s="42"/>
      <c r="C265" s="274" t="s">
        <v>156</v>
      </c>
      <c r="D265" s="274" t="s">
        <v>243</v>
      </c>
      <c r="E265" s="20" t="s">
        <v>19</v>
      </c>
      <c r="F265" s="275">
        <v>260.7</v>
      </c>
      <c r="G265" s="37"/>
      <c r="H265" s="42"/>
    </row>
    <row r="266" spans="1:8" s="2" customFormat="1" ht="16.899999999999999" customHeight="1">
      <c r="A266" s="37"/>
      <c r="B266" s="42"/>
      <c r="C266" s="276" t="s">
        <v>3503</v>
      </c>
      <c r="D266" s="37"/>
      <c r="E266" s="37"/>
      <c r="F266" s="37"/>
      <c r="G266" s="37"/>
      <c r="H266" s="42"/>
    </row>
    <row r="267" spans="1:8" s="2" customFormat="1" ht="16.899999999999999" customHeight="1">
      <c r="A267" s="37"/>
      <c r="B267" s="42"/>
      <c r="C267" s="274" t="s">
        <v>224</v>
      </c>
      <c r="D267" s="274" t="s">
        <v>225</v>
      </c>
      <c r="E267" s="20" t="s">
        <v>226</v>
      </c>
      <c r="F267" s="275">
        <v>260.7</v>
      </c>
      <c r="G267" s="37"/>
      <c r="H267" s="42"/>
    </row>
    <row r="268" spans="1:8" s="2" customFormat="1" ht="16.899999999999999" customHeight="1">
      <c r="A268" s="37"/>
      <c r="B268" s="42"/>
      <c r="C268" s="274" t="s">
        <v>273</v>
      </c>
      <c r="D268" s="274" t="s">
        <v>274</v>
      </c>
      <c r="E268" s="20" t="s">
        <v>238</v>
      </c>
      <c r="F268" s="275">
        <v>78.209999999999994</v>
      </c>
      <c r="G268" s="37"/>
      <c r="H268" s="42"/>
    </row>
    <row r="269" spans="1:8" s="2" customFormat="1" ht="16.899999999999999" customHeight="1">
      <c r="A269" s="37"/>
      <c r="B269" s="42"/>
      <c r="C269" s="270" t="s">
        <v>145</v>
      </c>
      <c r="D269" s="271" t="s">
        <v>19</v>
      </c>
      <c r="E269" s="272" t="s">
        <v>19</v>
      </c>
      <c r="F269" s="273">
        <v>4.45</v>
      </c>
      <c r="G269" s="37"/>
      <c r="H269" s="42"/>
    </row>
    <row r="270" spans="1:8" s="2" customFormat="1" ht="16.899999999999999" customHeight="1">
      <c r="A270" s="37"/>
      <c r="B270" s="42"/>
      <c r="C270" s="276" t="s">
        <v>3503</v>
      </c>
      <c r="D270" s="37"/>
      <c r="E270" s="37"/>
      <c r="F270" s="37"/>
      <c r="G270" s="37"/>
      <c r="H270" s="42"/>
    </row>
    <row r="271" spans="1:8" s="2" customFormat="1" ht="16.899999999999999" customHeight="1">
      <c r="A271" s="37"/>
      <c r="B271" s="42"/>
      <c r="C271" s="274" t="s">
        <v>3199</v>
      </c>
      <c r="D271" s="274" t="s">
        <v>3200</v>
      </c>
      <c r="E271" s="20" t="s">
        <v>226</v>
      </c>
      <c r="F271" s="275">
        <v>4.45</v>
      </c>
      <c r="G271" s="37"/>
      <c r="H271" s="42"/>
    </row>
    <row r="272" spans="1:8" s="2" customFormat="1" ht="16.899999999999999" customHeight="1">
      <c r="A272" s="37"/>
      <c r="B272" s="42"/>
      <c r="C272" s="274" t="s">
        <v>3253</v>
      </c>
      <c r="D272" s="274" t="s">
        <v>3254</v>
      </c>
      <c r="E272" s="20" t="s">
        <v>226</v>
      </c>
      <c r="F272" s="275">
        <v>178.15</v>
      </c>
      <c r="G272" s="37"/>
      <c r="H272" s="42"/>
    </row>
    <row r="273" spans="1:8" s="2" customFormat="1" ht="16.899999999999999" customHeight="1">
      <c r="A273" s="37"/>
      <c r="B273" s="42"/>
      <c r="C273" s="270" t="s">
        <v>160</v>
      </c>
      <c r="D273" s="271" t="s">
        <v>19</v>
      </c>
      <c r="E273" s="272" t="s">
        <v>19</v>
      </c>
      <c r="F273" s="273">
        <v>2.64</v>
      </c>
      <c r="G273" s="37"/>
      <c r="H273" s="42"/>
    </row>
    <row r="274" spans="1:8" s="2" customFormat="1" ht="16.899999999999999" customHeight="1">
      <c r="A274" s="37"/>
      <c r="B274" s="42"/>
      <c r="C274" s="274" t="s">
        <v>19</v>
      </c>
      <c r="D274" s="274" t="s">
        <v>2996</v>
      </c>
      <c r="E274" s="20" t="s">
        <v>19</v>
      </c>
      <c r="F274" s="275">
        <v>0</v>
      </c>
      <c r="G274" s="37"/>
      <c r="H274" s="42"/>
    </row>
    <row r="275" spans="1:8" s="2" customFormat="1" ht="16.899999999999999" customHeight="1">
      <c r="A275" s="37"/>
      <c r="B275" s="42"/>
      <c r="C275" s="274" t="s">
        <v>19</v>
      </c>
      <c r="D275" s="274" t="s">
        <v>2997</v>
      </c>
      <c r="E275" s="20" t="s">
        <v>19</v>
      </c>
      <c r="F275" s="275">
        <v>1.9379999999999999</v>
      </c>
      <c r="G275" s="37"/>
      <c r="H275" s="42"/>
    </row>
    <row r="276" spans="1:8" s="2" customFormat="1" ht="16.899999999999999" customHeight="1">
      <c r="A276" s="37"/>
      <c r="B276" s="42"/>
      <c r="C276" s="274" t="s">
        <v>19</v>
      </c>
      <c r="D276" s="274" t="s">
        <v>2998</v>
      </c>
      <c r="E276" s="20" t="s">
        <v>19</v>
      </c>
      <c r="F276" s="275">
        <v>0</v>
      </c>
      <c r="G276" s="37"/>
      <c r="H276" s="42"/>
    </row>
    <row r="277" spans="1:8" s="2" customFormat="1" ht="16.899999999999999" customHeight="1">
      <c r="A277" s="37"/>
      <c r="B277" s="42"/>
      <c r="C277" s="274" t="s">
        <v>19</v>
      </c>
      <c r="D277" s="274" t="s">
        <v>2999</v>
      </c>
      <c r="E277" s="20" t="s">
        <v>19</v>
      </c>
      <c r="F277" s="275">
        <v>0.70199999999999996</v>
      </c>
      <c r="G277" s="37"/>
      <c r="H277" s="42"/>
    </row>
    <row r="278" spans="1:8" s="2" customFormat="1" ht="16.899999999999999" customHeight="1">
      <c r="A278" s="37"/>
      <c r="B278" s="42"/>
      <c r="C278" s="274" t="s">
        <v>160</v>
      </c>
      <c r="D278" s="274" t="s">
        <v>243</v>
      </c>
      <c r="E278" s="20" t="s">
        <v>19</v>
      </c>
      <c r="F278" s="275">
        <v>2.64</v>
      </c>
      <c r="G278" s="37"/>
      <c r="H278" s="42"/>
    </row>
    <row r="279" spans="1:8" s="2" customFormat="1" ht="16.899999999999999" customHeight="1">
      <c r="A279" s="37"/>
      <c r="B279" s="42"/>
      <c r="C279" s="276" t="s">
        <v>3503</v>
      </c>
      <c r="D279" s="37"/>
      <c r="E279" s="37"/>
      <c r="F279" s="37"/>
      <c r="G279" s="37"/>
      <c r="H279" s="42"/>
    </row>
    <row r="280" spans="1:8" s="2" customFormat="1" ht="22.5">
      <c r="A280" s="37"/>
      <c r="B280" s="42"/>
      <c r="C280" s="274" t="s">
        <v>244</v>
      </c>
      <c r="D280" s="274" t="s">
        <v>245</v>
      </c>
      <c r="E280" s="20" t="s">
        <v>238</v>
      </c>
      <c r="F280" s="275">
        <v>2.64</v>
      </c>
      <c r="G280" s="37"/>
      <c r="H280" s="42"/>
    </row>
    <row r="281" spans="1:8" s="2" customFormat="1" ht="22.5">
      <c r="A281" s="37"/>
      <c r="B281" s="42"/>
      <c r="C281" s="274" t="s">
        <v>251</v>
      </c>
      <c r="D281" s="274" t="s">
        <v>252</v>
      </c>
      <c r="E281" s="20" t="s">
        <v>238</v>
      </c>
      <c r="F281" s="275">
        <v>177.24</v>
      </c>
      <c r="G281" s="37"/>
      <c r="H281" s="42"/>
    </row>
    <row r="282" spans="1:8" s="2" customFormat="1" ht="16.899999999999999" customHeight="1">
      <c r="A282" s="37"/>
      <c r="B282" s="42"/>
      <c r="C282" s="270" t="s">
        <v>162</v>
      </c>
      <c r="D282" s="271" t="s">
        <v>19</v>
      </c>
      <c r="E282" s="272" t="s">
        <v>19</v>
      </c>
      <c r="F282" s="273">
        <v>177.24</v>
      </c>
      <c r="G282" s="37"/>
      <c r="H282" s="42"/>
    </row>
    <row r="283" spans="1:8" s="2" customFormat="1" ht="16.899999999999999" customHeight="1">
      <c r="A283" s="37"/>
      <c r="B283" s="42"/>
      <c r="C283" s="274" t="s">
        <v>19</v>
      </c>
      <c r="D283" s="274" t="s">
        <v>3007</v>
      </c>
      <c r="E283" s="20" t="s">
        <v>19</v>
      </c>
      <c r="F283" s="275">
        <v>0</v>
      </c>
      <c r="G283" s="37"/>
      <c r="H283" s="42"/>
    </row>
    <row r="284" spans="1:8" s="2" customFormat="1" ht="16.899999999999999" customHeight="1">
      <c r="A284" s="37"/>
      <c r="B284" s="42"/>
      <c r="C284" s="274" t="s">
        <v>19</v>
      </c>
      <c r="D284" s="274" t="s">
        <v>158</v>
      </c>
      <c r="E284" s="20" t="s">
        <v>19</v>
      </c>
      <c r="F284" s="275">
        <v>120</v>
      </c>
      <c r="G284" s="37"/>
      <c r="H284" s="42"/>
    </row>
    <row r="285" spans="1:8" s="2" customFormat="1" ht="16.899999999999999" customHeight="1">
      <c r="A285" s="37"/>
      <c r="B285" s="42"/>
      <c r="C285" s="274" t="s">
        <v>19</v>
      </c>
      <c r="D285" s="274" t="s">
        <v>3008</v>
      </c>
      <c r="E285" s="20" t="s">
        <v>19</v>
      </c>
      <c r="F285" s="275">
        <v>0</v>
      </c>
      <c r="G285" s="37"/>
      <c r="H285" s="42"/>
    </row>
    <row r="286" spans="1:8" s="2" customFormat="1" ht="16.899999999999999" customHeight="1">
      <c r="A286" s="37"/>
      <c r="B286" s="42"/>
      <c r="C286" s="274" t="s">
        <v>19</v>
      </c>
      <c r="D286" s="274" t="s">
        <v>2948</v>
      </c>
      <c r="E286" s="20" t="s">
        <v>19</v>
      </c>
      <c r="F286" s="275">
        <v>54.6</v>
      </c>
      <c r="G286" s="37"/>
      <c r="H286" s="42"/>
    </row>
    <row r="287" spans="1:8" s="2" customFormat="1" ht="16.899999999999999" customHeight="1">
      <c r="A287" s="37"/>
      <c r="B287" s="42"/>
      <c r="C287" s="274" t="s">
        <v>19</v>
      </c>
      <c r="D287" s="274" t="s">
        <v>3009</v>
      </c>
      <c r="E287" s="20" t="s">
        <v>19</v>
      </c>
      <c r="F287" s="275">
        <v>0</v>
      </c>
      <c r="G287" s="37"/>
      <c r="H287" s="42"/>
    </row>
    <row r="288" spans="1:8" s="2" customFormat="1" ht="16.899999999999999" customHeight="1">
      <c r="A288" s="37"/>
      <c r="B288" s="42"/>
      <c r="C288" s="274" t="s">
        <v>19</v>
      </c>
      <c r="D288" s="274" t="s">
        <v>160</v>
      </c>
      <c r="E288" s="20" t="s">
        <v>19</v>
      </c>
      <c r="F288" s="275">
        <v>2.64</v>
      </c>
      <c r="G288" s="37"/>
      <c r="H288" s="42"/>
    </row>
    <row r="289" spans="1:8" s="2" customFormat="1" ht="16.899999999999999" customHeight="1">
      <c r="A289" s="37"/>
      <c r="B289" s="42"/>
      <c r="C289" s="274" t="s">
        <v>162</v>
      </c>
      <c r="D289" s="274" t="s">
        <v>243</v>
      </c>
      <c r="E289" s="20" t="s">
        <v>19</v>
      </c>
      <c r="F289" s="275">
        <v>177.24</v>
      </c>
      <c r="G289" s="37"/>
      <c r="H289" s="42"/>
    </row>
    <row r="290" spans="1:8" s="2" customFormat="1" ht="16.899999999999999" customHeight="1">
      <c r="A290" s="37"/>
      <c r="B290" s="42"/>
      <c r="C290" s="276" t="s">
        <v>3503</v>
      </c>
      <c r="D290" s="37"/>
      <c r="E290" s="37"/>
      <c r="F290" s="37"/>
      <c r="G290" s="37"/>
      <c r="H290" s="42"/>
    </row>
    <row r="291" spans="1:8" s="2" customFormat="1" ht="22.5">
      <c r="A291" s="37"/>
      <c r="B291" s="42"/>
      <c r="C291" s="274" t="s">
        <v>251</v>
      </c>
      <c r="D291" s="274" t="s">
        <v>252</v>
      </c>
      <c r="E291" s="20" t="s">
        <v>238</v>
      </c>
      <c r="F291" s="275">
        <v>177.24</v>
      </c>
      <c r="G291" s="37"/>
      <c r="H291" s="42"/>
    </row>
    <row r="292" spans="1:8" s="2" customFormat="1" ht="22.5">
      <c r="A292" s="37"/>
      <c r="B292" s="42"/>
      <c r="C292" s="274" t="s">
        <v>258</v>
      </c>
      <c r="D292" s="274" t="s">
        <v>259</v>
      </c>
      <c r="E292" s="20" t="s">
        <v>238</v>
      </c>
      <c r="F292" s="275">
        <v>1772.4</v>
      </c>
      <c r="G292" s="37"/>
      <c r="H292" s="42"/>
    </row>
    <row r="293" spans="1:8" s="2" customFormat="1" ht="22.5">
      <c r="A293" s="37"/>
      <c r="B293" s="42"/>
      <c r="C293" s="274" t="s">
        <v>265</v>
      </c>
      <c r="D293" s="274" t="s">
        <v>266</v>
      </c>
      <c r="E293" s="20" t="s">
        <v>267</v>
      </c>
      <c r="F293" s="275">
        <v>310.17</v>
      </c>
      <c r="G293" s="37"/>
      <c r="H293" s="42"/>
    </row>
    <row r="294" spans="1:8" s="2" customFormat="1" ht="16.899999999999999" customHeight="1">
      <c r="A294" s="37"/>
      <c r="B294" s="42"/>
      <c r="C294" s="270" t="s">
        <v>2938</v>
      </c>
      <c r="D294" s="271" t="s">
        <v>19</v>
      </c>
      <c r="E294" s="272" t="s">
        <v>19</v>
      </c>
      <c r="F294" s="273">
        <v>173.7</v>
      </c>
      <c r="G294" s="37"/>
      <c r="H294" s="42"/>
    </row>
    <row r="295" spans="1:8" s="2" customFormat="1" ht="16.899999999999999" customHeight="1">
      <c r="A295" s="37"/>
      <c r="B295" s="42"/>
      <c r="C295" s="274" t="s">
        <v>2938</v>
      </c>
      <c r="D295" s="274" t="s">
        <v>3060</v>
      </c>
      <c r="E295" s="20" t="s">
        <v>19</v>
      </c>
      <c r="F295" s="275">
        <v>173.7</v>
      </c>
      <c r="G295" s="37"/>
      <c r="H295" s="42"/>
    </row>
    <row r="296" spans="1:8" s="2" customFormat="1" ht="16.899999999999999" customHeight="1">
      <c r="A296" s="37"/>
      <c r="B296" s="42"/>
      <c r="C296" s="276" t="s">
        <v>3503</v>
      </c>
      <c r="D296" s="37"/>
      <c r="E296" s="37"/>
      <c r="F296" s="37"/>
      <c r="G296" s="37"/>
      <c r="H296" s="42"/>
    </row>
    <row r="297" spans="1:8" s="2" customFormat="1" ht="16.899999999999999" customHeight="1">
      <c r="A297" s="37"/>
      <c r="B297" s="42"/>
      <c r="C297" s="274" t="s">
        <v>3055</v>
      </c>
      <c r="D297" s="274" t="s">
        <v>3056</v>
      </c>
      <c r="E297" s="20" t="s">
        <v>226</v>
      </c>
      <c r="F297" s="275">
        <v>352.2</v>
      </c>
      <c r="G297" s="37"/>
      <c r="H297" s="42"/>
    </row>
    <row r="298" spans="1:8" s="2" customFormat="1" ht="16.899999999999999" customHeight="1">
      <c r="A298" s="37"/>
      <c r="B298" s="42"/>
      <c r="C298" s="274" t="s">
        <v>224</v>
      </c>
      <c r="D298" s="274" t="s">
        <v>225</v>
      </c>
      <c r="E298" s="20" t="s">
        <v>226</v>
      </c>
      <c r="F298" s="275">
        <v>260.7</v>
      </c>
      <c r="G298" s="37"/>
      <c r="H298" s="42"/>
    </row>
    <row r="299" spans="1:8" s="2" customFormat="1" ht="16.899999999999999" customHeight="1">
      <c r="A299" s="37"/>
      <c r="B299" s="42"/>
      <c r="C299" s="274" t="s">
        <v>3204</v>
      </c>
      <c r="D299" s="274" t="s">
        <v>3205</v>
      </c>
      <c r="E299" s="20" t="s">
        <v>226</v>
      </c>
      <c r="F299" s="275">
        <v>187.2</v>
      </c>
      <c r="G299" s="37"/>
      <c r="H299" s="42"/>
    </row>
    <row r="300" spans="1:8" s="2" customFormat="1" ht="16.899999999999999" customHeight="1">
      <c r="A300" s="37"/>
      <c r="B300" s="42"/>
      <c r="C300" s="274" t="s">
        <v>3253</v>
      </c>
      <c r="D300" s="274" t="s">
        <v>3254</v>
      </c>
      <c r="E300" s="20" t="s">
        <v>226</v>
      </c>
      <c r="F300" s="275">
        <v>178.15</v>
      </c>
      <c r="G300" s="37"/>
      <c r="H300" s="42"/>
    </row>
    <row r="301" spans="1:8" s="2" customFormat="1" ht="16.899999999999999" customHeight="1">
      <c r="A301" s="37"/>
      <c r="B301" s="42"/>
      <c r="C301" s="270" t="s">
        <v>2940</v>
      </c>
      <c r="D301" s="271" t="s">
        <v>19</v>
      </c>
      <c r="E301" s="272" t="s">
        <v>19</v>
      </c>
      <c r="F301" s="273">
        <v>105</v>
      </c>
      <c r="G301" s="37"/>
      <c r="H301" s="42"/>
    </row>
    <row r="302" spans="1:8" s="2" customFormat="1" ht="16.899999999999999" customHeight="1">
      <c r="A302" s="37"/>
      <c r="B302" s="42"/>
      <c r="C302" s="274" t="s">
        <v>2940</v>
      </c>
      <c r="D302" s="274" t="s">
        <v>3061</v>
      </c>
      <c r="E302" s="20" t="s">
        <v>19</v>
      </c>
      <c r="F302" s="275">
        <v>105</v>
      </c>
      <c r="G302" s="37"/>
      <c r="H302" s="42"/>
    </row>
    <row r="303" spans="1:8" s="2" customFormat="1" ht="16.899999999999999" customHeight="1">
      <c r="A303" s="37"/>
      <c r="B303" s="42"/>
      <c r="C303" s="276" t="s">
        <v>3503</v>
      </c>
      <c r="D303" s="37"/>
      <c r="E303" s="37"/>
      <c r="F303" s="37"/>
      <c r="G303" s="37"/>
      <c r="H303" s="42"/>
    </row>
    <row r="304" spans="1:8" s="2" customFormat="1" ht="16.899999999999999" customHeight="1">
      <c r="A304" s="37"/>
      <c r="B304" s="42"/>
      <c r="C304" s="274" t="s">
        <v>3055</v>
      </c>
      <c r="D304" s="274" t="s">
        <v>3056</v>
      </c>
      <c r="E304" s="20" t="s">
        <v>226</v>
      </c>
      <c r="F304" s="275">
        <v>352.2</v>
      </c>
      <c r="G304" s="37"/>
      <c r="H304" s="42"/>
    </row>
    <row r="305" spans="1:8" s="2" customFormat="1" ht="16.899999999999999" customHeight="1">
      <c r="A305" s="37"/>
      <c r="B305" s="42"/>
      <c r="C305" s="274" t="s">
        <v>3184</v>
      </c>
      <c r="D305" s="274" t="s">
        <v>3185</v>
      </c>
      <c r="E305" s="20" t="s">
        <v>226</v>
      </c>
      <c r="F305" s="275">
        <v>105</v>
      </c>
      <c r="G305" s="37"/>
      <c r="H305" s="42"/>
    </row>
    <row r="306" spans="1:8" s="2" customFormat="1" ht="16.899999999999999" customHeight="1">
      <c r="A306" s="37"/>
      <c r="B306" s="42"/>
      <c r="C306" s="274" t="s">
        <v>3189</v>
      </c>
      <c r="D306" s="274" t="s">
        <v>3190</v>
      </c>
      <c r="E306" s="20" t="s">
        <v>226</v>
      </c>
      <c r="F306" s="275">
        <v>105</v>
      </c>
      <c r="G306" s="37"/>
      <c r="H306" s="42"/>
    </row>
    <row r="307" spans="1:8" s="2" customFormat="1" ht="16.899999999999999" customHeight="1">
      <c r="A307" s="37"/>
      <c r="B307" s="42"/>
      <c r="C307" s="274" t="s">
        <v>3271</v>
      </c>
      <c r="D307" s="274" t="s">
        <v>3272</v>
      </c>
      <c r="E307" s="20" t="s">
        <v>226</v>
      </c>
      <c r="F307" s="275">
        <v>105</v>
      </c>
      <c r="G307" s="37"/>
      <c r="H307" s="42"/>
    </row>
    <row r="308" spans="1:8" s="2" customFormat="1" ht="16.899999999999999" customHeight="1">
      <c r="A308" s="37"/>
      <c r="B308" s="42"/>
      <c r="C308" s="270" t="s">
        <v>2944</v>
      </c>
      <c r="D308" s="271" t="s">
        <v>19</v>
      </c>
      <c r="E308" s="272" t="s">
        <v>19</v>
      </c>
      <c r="F308" s="273">
        <v>105</v>
      </c>
      <c r="G308" s="37"/>
      <c r="H308" s="42"/>
    </row>
    <row r="309" spans="1:8" s="2" customFormat="1" ht="16.899999999999999" customHeight="1">
      <c r="A309" s="37"/>
      <c r="B309" s="42"/>
      <c r="C309" s="276" t="s">
        <v>3503</v>
      </c>
      <c r="D309" s="37"/>
      <c r="E309" s="37"/>
      <c r="F309" s="37"/>
      <c r="G309" s="37"/>
      <c r="H309" s="42"/>
    </row>
    <row r="310" spans="1:8" s="2" customFormat="1" ht="22.5">
      <c r="A310" s="37"/>
      <c r="B310" s="42"/>
      <c r="C310" s="274" t="s">
        <v>2983</v>
      </c>
      <c r="D310" s="274" t="s">
        <v>2984</v>
      </c>
      <c r="E310" s="20" t="s">
        <v>238</v>
      </c>
      <c r="F310" s="275">
        <v>54.6</v>
      </c>
      <c r="G310" s="37"/>
      <c r="H310" s="42"/>
    </row>
    <row r="311" spans="1:8" s="2" customFormat="1" ht="16.899999999999999" customHeight="1">
      <c r="A311" s="37"/>
      <c r="B311" s="42"/>
      <c r="C311" s="270" t="s">
        <v>2941</v>
      </c>
      <c r="D311" s="271" t="s">
        <v>19</v>
      </c>
      <c r="E311" s="272" t="s">
        <v>19</v>
      </c>
      <c r="F311" s="273">
        <v>60</v>
      </c>
      <c r="G311" s="37"/>
      <c r="H311" s="42"/>
    </row>
    <row r="312" spans="1:8" s="2" customFormat="1" ht="16.899999999999999" customHeight="1">
      <c r="A312" s="37"/>
      <c r="B312" s="42"/>
      <c r="C312" s="274" t="s">
        <v>2941</v>
      </c>
      <c r="D312" s="274" t="s">
        <v>3062</v>
      </c>
      <c r="E312" s="20" t="s">
        <v>19</v>
      </c>
      <c r="F312" s="275">
        <v>60</v>
      </c>
      <c r="G312" s="37"/>
      <c r="H312" s="42"/>
    </row>
    <row r="313" spans="1:8" s="2" customFormat="1" ht="16.899999999999999" customHeight="1">
      <c r="A313" s="37"/>
      <c r="B313" s="42"/>
      <c r="C313" s="276" t="s">
        <v>3503</v>
      </c>
      <c r="D313" s="37"/>
      <c r="E313" s="37"/>
      <c r="F313" s="37"/>
      <c r="G313" s="37"/>
      <c r="H313" s="42"/>
    </row>
    <row r="314" spans="1:8" s="2" customFormat="1" ht="16.899999999999999" customHeight="1">
      <c r="A314" s="37"/>
      <c r="B314" s="42"/>
      <c r="C314" s="274" t="s">
        <v>3055</v>
      </c>
      <c r="D314" s="274" t="s">
        <v>3056</v>
      </c>
      <c r="E314" s="20" t="s">
        <v>226</v>
      </c>
      <c r="F314" s="275">
        <v>352.2</v>
      </c>
      <c r="G314" s="37"/>
      <c r="H314" s="42"/>
    </row>
    <row r="315" spans="1:8" s="2" customFormat="1" ht="16.899999999999999" customHeight="1">
      <c r="A315" s="37"/>
      <c r="B315" s="42"/>
      <c r="C315" s="274" t="s">
        <v>224</v>
      </c>
      <c r="D315" s="274" t="s">
        <v>225</v>
      </c>
      <c r="E315" s="20" t="s">
        <v>226</v>
      </c>
      <c r="F315" s="275">
        <v>260.7</v>
      </c>
      <c r="G315" s="37"/>
      <c r="H315" s="42"/>
    </row>
    <row r="316" spans="1:8" s="2" customFormat="1" ht="16.899999999999999" customHeight="1">
      <c r="A316" s="37"/>
      <c r="B316" s="42"/>
      <c r="C316" s="274" t="s">
        <v>3194</v>
      </c>
      <c r="D316" s="274" t="s">
        <v>3195</v>
      </c>
      <c r="E316" s="20" t="s">
        <v>226</v>
      </c>
      <c r="F316" s="275">
        <v>60</v>
      </c>
      <c r="G316" s="37"/>
      <c r="H316" s="42"/>
    </row>
    <row r="317" spans="1:8" s="2" customFormat="1" ht="16.899999999999999" customHeight="1">
      <c r="A317" s="37"/>
      <c r="B317" s="42"/>
      <c r="C317" s="274" t="s">
        <v>3234</v>
      </c>
      <c r="D317" s="274" t="s">
        <v>3235</v>
      </c>
      <c r="E317" s="20" t="s">
        <v>226</v>
      </c>
      <c r="F317" s="275">
        <v>60</v>
      </c>
      <c r="G317" s="37"/>
      <c r="H317" s="42"/>
    </row>
    <row r="318" spans="1:8" s="2" customFormat="1" ht="16.899999999999999" customHeight="1">
      <c r="A318" s="37"/>
      <c r="B318" s="42"/>
      <c r="C318" s="274" t="s">
        <v>3248</v>
      </c>
      <c r="D318" s="274" t="s">
        <v>3249</v>
      </c>
      <c r="E318" s="20" t="s">
        <v>226</v>
      </c>
      <c r="F318" s="275">
        <v>60</v>
      </c>
      <c r="G318" s="37"/>
      <c r="H318" s="42"/>
    </row>
    <row r="319" spans="1:8" s="2" customFormat="1" ht="16.899999999999999" customHeight="1">
      <c r="A319" s="37"/>
      <c r="B319" s="42"/>
      <c r="C319" s="274" t="s">
        <v>3245</v>
      </c>
      <c r="D319" s="274" t="s">
        <v>3246</v>
      </c>
      <c r="E319" s="20" t="s">
        <v>226</v>
      </c>
      <c r="F319" s="275">
        <v>60</v>
      </c>
      <c r="G319" s="37"/>
      <c r="H319" s="42"/>
    </row>
    <row r="320" spans="1:8" s="2" customFormat="1" ht="16.899999999999999" customHeight="1">
      <c r="A320" s="37"/>
      <c r="B320" s="42"/>
      <c r="C320" s="274" t="s">
        <v>3345</v>
      </c>
      <c r="D320" s="274" t="s">
        <v>3346</v>
      </c>
      <c r="E320" s="20" t="s">
        <v>267</v>
      </c>
      <c r="F320" s="275">
        <v>0.2</v>
      </c>
      <c r="G320" s="37"/>
      <c r="H320" s="42"/>
    </row>
    <row r="321" spans="1:8" s="2" customFormat="1" ht="16.899999999999999" customHeight="1">
      <c r="A321" s="37"/>
      <c r="B321" s="42"/>
      <c r="C321" s="274" t="s">
        <v>3239</v>
      </c>
      <c r="D321" s="274" t="s">
        <v>3240</v>
      </c>
      <c r="E321" s="20" t="s">
        <v>267</v>
      </c>
      <c r="F321" s="275">
        <v>0.2</v>
      </c>
      <c r="G321" s="37"/>
      <c r="H321" s="42"/>
    </row>
    <row r="322" spans="1:8" s="2" customFormat="1" ht="16.899999999999999" customHeight="1">
      <c r="A322" s="37"/>
      <c r="B322" s="42"/>
      <c r="C322" s="270" t="s">
        <v>2942</v>
      </c>
      <c r="D322" s="271" t="s">
        <v>19</v>
      </c>
      <c r="E322" s="272" t="s">
        <v>19</v>
      </c>
      <c r="F322" s="273">
        <v>13.5</v>
      </c>
      <c r="G322" s="37"/>
      <c r="H322" s="42"/>
    </row>
    <row r="323" spans="1:8" s="2" customFormat="1" ht="16.899999999999999" customHeight="1">
      <c r="A323" s="37"/>
      <c r="B323" s="42"/>
      <c r="C323" s="274" t="s">
        <v>2942</v>
      </c>
      <c r="D323" s="274" t="s">
        <v>3063</v>
      </c>
      <c r="E323" s="20" t="s">
        <v>19</v>
      </c>
      <c r="F323" s="275">
        <v>13.5</v>
      </c>
      <c r="G323" s="37"/>
      <c r="H323" s="42"/>
    </row>
    <row r="324" spans="1:8" s="2" customFormat="1" ht="16.899999999999999" customHeight="1">
      <c r="A324" s="37"/>
      <c r="B324" s="42"/>
      <c r="C324" s="276" t="s">
        <v>3503</v>
      </c>
      <c r="D324" s="37"/>
      <c r="E324" s="37"/>
      <c r="F324" s="37"/>
      <c r="G324" s="37"/>
      <c r="H324" s="42"/>
    </row>
    <row r="325" spans="1:8" s="2" customFormat="1" ht="16.899999999999999" customHeight="1">
      <c r="A325" s="37"/>
      <c r="B325" s="42"/>
      <c r="C325" s="274" t="s">
        <v>3055</v>
      </c>
      <c r="D325" s="274" t="s">
        <v>3056</v>
      </c>
      <c r="E325" s="20" t="s">
        <v>226</v>
      </c>
      <c r="F325" s="275">
        <v>352.2</v>
      </c>
      <c r="G325" s="37"/>
      <c r="H325" s="42"/>
    </row>
    <row r="326" spans="1:8" s="2" customFormat="1" ht="16.899999999999999" customHeight="1">
      <c r="A326" s="37"/>
      <c r="B326" s="42"/>
      <c r="C326" s="274" t="s">
        <v>224</v>
      </c>
      <c r="D326" s="274" t="s">
        <v>225</v>
      </c>
      <c r="E326" s="20" t="s">
        <v>226</v>
      </c>
      <c r="F326" s="275">
        <v>260.7</v>
      </c>
      <c r="G326" s="37"/>
      <c r="H326" s="42"/>
    </row>
    <row r="327" spans="1:8" s="2" customFormat="1" ht="16.899999999999999" customHeight="1">
      <c r="A327" s="37"/>
      <c r="B327" s="42"/>
      <c r="C327" s="274" t="s">
        <v>3204</v>
      </c>
      <c r="D327" s="274" t="s">
        <v>3205</v>
      </c>
      <c r="E327" s="20" t="s">
        <v>226</v>
      </c>
      <c r="F327" s="275">
        <v>187.2</v>
      </c>
      <c r="G327" s="37"/>
      <c r="H327" s="42"/>
    </row>
    <row r="328" spans="1:8" s="2" customFormat="1" ht="16.899999999999999" customHeight="1">
      <c r="A328" s="37"/>
      <c r="B328" s="42"/>
      <c r="C328" s="274" t="s">
        <v>3209</v>
      </c>
      <c r="D328" s="274" t="s">
        <v>3210</v>
      </c>
      <c r="E328" s="20" t="s">
        <v>226</v>
      </c>
      <c r="F328" s="275">
        <v>13.5</v>
      </c>
      <c r="G328" s="37"/>
      <c r="H328" s="42"/>
    </row>
    <row r="329" spans="1:8" s="2" customFormat="1" ht="16.899999999999999" customHeight="1">
      <c r="A329" s="37"/>
      <c r="B329" s="42"/>
      <c r="C329" s="274" t="s">
        <v>3262</v>
      </c>
      <c r="D329" s="274" t="s">
        <v>3263</v>
      </c>
      <c r="E329" s="20" t="s">
        <v>226</v>
      </c>
      <c r="F329" s="275">
        <v>13.5</v>
      </c>
      <c r="G329" s="37"/>
      <c r="H329" s="42"/>
    </row>
    <row r="330" spans="1:8" s="2" customFormat="1" ht="16.899999999999999" customHeight="1">
      <c r="A330" s="37"/>
      <c r="B330" s="42"/>
      <c r="C330" s="274" t="s">
        <v>3267</v>
      </c>
      <c r="D330" s="274" t="s">
        <v>3268</v>
      </c>
      <c r="E330" s="20" t="s">
        <v>226</v>
      </c>
      <c r="F330" s="275">
        <v>13.904999999999999</v>
      </c>
      <c r="G330" s="37"/>
      <c r="H330" s="42"/>
    </row>
    <row r="331" spans="1:8" s="2" customFormat="1" ht="7.35" customHeight="1">
      <c r="A331" s="37"/>
      <c r="B331" s="136"/>
      <c r="C331" s="137"/>
      <c r="D331" s="137"/>
      <c r="E331" s="137"/>
      <c r="F331" s="137"/>
      <c r="G331" s="137"/>
      <c r="H331" s="42"/>
    </row>
    <row r="332" spans="1:8" s="2" customFormat="1">
      <c r="A332" s="37"/>
      <c r="B332" s="37"/>
      <c r="C332" s="37"/>
      <c r="D332" s="37"/>
      <c r="E332" s="37"/>
      <c r="F332" s="37"/>
      <c r="G332" s="37"/>
      <c r="H332" s="37"/>
    </row>
  </sheetData>
  <sheetProtection algorithmName="SHA-512" hashValue="JdOl9p7INcCwShdh/cBw+C05QQphLsI1aOApGSHO+k5EjbZvijV+ITFMRxzKWxoHLmX/xP9jEk+mYE5NIkW8+w==" saltValue="7l33dPP066NAiVeplc+zoif5J1iwXSVem6g8XnnD+huk/4esvjFte/qHkk+vnKD3NdOwhYAIXfsmimf8XqAbd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77" customWidth="1"/>
    <col min="2" max="2" width="1.6640625" style="277" customWidth="1"/>
    <col min="3" max="4" width="5" style="277" customWidth="1"/>
    <col min="5" max="5" width="11.6640625" style="277" customWidth="1"/>
    <col min="6" max="6" width="9.1640625" style="277" customWidth="1"/>
    <col min="7" max="7" width="5" style="277" customWidth="1"/>
    <col min="8" max="8" width="77.83203125" style="277" customWidth="1"/>
    <col min="9" max="10" width="20" style="277" customWidth="1"/>
    <col min="11" max="11" width="1.6640625" style="277" customWidth="1"/>
  </cols>
  <sheetData>
    <row r="1" spans="2:11" s="1" customFormat="1" ht="37.5" customHeight="1"/>
    <row r="2" spans="2:11" s="1" customFormat="1" ht="7.5" customHeight="1">
      <c r="B2" s="278"/>
      <c r="C2" s="279"/>
      <c r="D2" s="279"/>
      <c r="E2" s="279"/>
      <c r="F2" s="279"/>
      <c r="G2" s="279"/>
      <c r="H2" s="279"/>
      <c r="I2" s="279"/>
      <c r="J2" s="279"/>
      <c r="K2" s="280"/>
    </row>
    <row r="3" spans="2:11" s="17" customFormat="1" ht="45" customHeight="1">
      <c r="B3" s="281"/>
      <c r="C3" s="433" t="s">
        <v>3508</v>
      </c>
      <c r="D3" s="433"/>
      <c r="E3" s="433"/>
      <c r="F3" s="433"/>
      <c r="G3" s="433"/>
      <c r="H3" s="433"/>
      <c r="I3" s="433"/>
      <c r="J3" s="433"/>
      <c r="K3" s="282"/>
    </row>
    <row r="4" spans="2:11" s="1" customFormat="1" ht="25.5" customHeight="1">
      <c r="B4" s="283"/>
      <c r="C4" s="432" t="s">
        <v>3509</v>
      </c>
      <c r="D4" s="432"/>
      <c r="E4" s="432"/>
      <c r="F4" s="432"/>
      <c r="G4" s="432"/>
      <c r="H4" s="432"/>
      <c r="I4" s="432"/>
      <c r="J4" s="432"/>
      <c r="K4" s="284"/>
    </row>
    <row r="5" spans="2:11" s="1" customFormat="1" ht="5.25" customHeight="1">
      <c r="B5" s="283"/>
      <c r="C5" s="285"/>
      <c r="D5" s="285"/>
      <c r="E5" s="285"/>
      <c r="F5" s="285"/>
      <c r="G5" s="285"/>
      <c r="H5" s="285"/>
      <c r="I5" s="285"/>
      <c r="J5" s="285"/>
      <c r="K5" s="284"/>
    </row>
    <row r="6" spans="2:11" s="1" customFormat="1" ht="15" customHeight="1">
      <c r="B6" s="283"/>
      <c r="C6" s="431" t="s">
        <v>3510</v>
      </c>
      <c r="D6" s="431"/>
      <c r="E6" s="431"/>
      <c r="F6" s="431"/>
      <c r="G6" s="431"/>
      <c r="H6" s="431"/>
      <c r="I6" s="431"/>
      <c r="J6" s="431"/>
      <c r="K6" s="284"/>
    </row>
    <row r="7" spans="2:11" s="1" customFormat="1" ht="15" customHeight="1">
      <c r="B7" s="287"/>
      <c r="C7" s="431" t="s">
        <v>3511</v>
      </c>
      <c r="D7" s="431"/>
      <c r="E7" s="431"/>
      <c r="F7" s="431"/>
      <c r="G7" s="431"/>
      <c r="H7" s="431"/>
      <c r="I7" s="431"/>
      <c r="J7" s="431"/>
      <c r="K7" s="284"/>
    </row>
    <row r="8" spans="2:11" s="1" customFormat="1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pans="2:11" s="1" customFormat="1" ht="15" customHeight="1">
      <c r="B9" s="287"/>
      <c r="C9" s="431" t="s">
        <v>3512</v>
      </c>
      <c r="D9" s="431"/>
      <c r="E9" s="431"/>
      <c r="F9" s="431"/>
      <c r="G9" s="431"/>
      <c r="H9" s="431"/>
      <c r="I9" s="431"/>
      <c r="J9" s="431"/>
      <c r="K9" s="284"/>
    </row>
    <row r="10" spans="2:11" s="1" customFormat="1" ht="15" customHeight="1">
      <c r="B10" s="287"/>
      <c r="C10" s="286"/>
      <c r="D10" s="431" t="s">
        <v>3513</v>
      </c>
      <c r="E10" s="431"/>
      <c r="F10" s="431"/>
      <c r="G10" s="431"/>
      <c r="H10" s="431"/>
      <c r="I10" s="431"/>
      <c r="J10" s="431"/>
      <c r="K10" s="284"/>
    </row>
    <row r="11" spans="2:11" s="1" customFormat="1" ht="15" customHeight="1">
      <c r="B11" s="287"/>
      <c r="C11" s="288"/>
      <c r="D11" s="431" t="s">
        <v>3514</v>
      </c>
      <c r="E11" s="431"/>
      <c r="F11" s="431"/>
      <c r="G11" s="431"/>
      <c r="H11" s="431"/>
      <c r="I11" s="431"/>
      <c r="J11" s="431"/>
      <c r="K11" s="284"/>
    </row>
    <row r="12" spans="2:11" s="1" customFormat="1" ht="15" customHeight="1">
      <c r="B12" s="287"/>
      <c r="C12" s="288"/>
      <c r="D12" s="286"/>
      <c r="E12" s="286"/>
      <c r="F12" s="286"/>
      <c r="G12" s="286"/>
      <c r="H12" s="286"/>
      <c r="I12" s="286"/>
      <c r="J12" s="286"/>
      <c r="K12" s="284"/>
    </row>
    <row r="13" spans="2:11" s="1" customFormat="1" ht="15" customHeight="1">
      <c r="B13" s="287"/>
      <c r="C13" s="288"/>
      <c r="D13" s="289" t="s">
        <v>3515</v>
      </c>
      <c r="E13" s="286"/>
      <c r="F13" s="286"/>
      <c r="G13" s="286"/>
      <c r="H13" s="286"/>
      <c r="I13" s="286"/>
      <c r="J13" s="286"/>
      <c r="K13" s="284"/>
    </row>
    <row r="14" spans="2:11" s="1" customFormat="1" ht="12.75" customHeight="1">
      <c r="B14" s="287"/>
      <c r="C14" s="288"/>
      <c r="D14" s="288"/>
      <c r="E14" s="288"/>
      <c r="F14" s="288"/>
      <c r="G14" s="288"/>
      <c r="H14" s="288"/>
      <c r="I14" s="288"/>
      <c r="J14" s="288"/>
      <c r="K14" s="284"/>
    </row>
    <row r="15" spans="2:11" s="1" customFormat="1" ht="15" customHeight="1">
      <c r="B15" s="287"/>
      <c r="C15" s="288"/>
      <c r="D15" s="431" t="s">
        <v>3516</v>
      </c>
      <c r="E15" s="431"/>
      <c r="F15" s="431"/>
      <c r="G15" s="431"/>
      <c r="H15" s="431"/>
      <c r="I15" s="431"/>
      <c r="J15" s="431"/>
      <c r="K15" s="284"/>
    </row>
    <row r="16" spans="2:11" s="1" customFormat="1" ht="15" customHeight="1">
      <c r="B16" s="287"/>
      <c r="C16" s="288"/>
      <c r="D16" s="431" t="s">
        <v>3517</v>
      </c>
      <c r="E16" s="431"/>
      <c r="F16" s="431"/>
      <c r="G16" s="431"/>
      <c r="H16" s="431"/>
      <c r="I16" s="431"/>
      <c r="J16" s="431"/>
      <c r="K16" s="284"/>
    </row>
    <row r="17" spans="2:11" s="1" customFormat="1" ht="15" customHeight="1">
      <c r="B17" s="287"/>
      <c r="C17" s="288"/>
      <c r="D17" s="431" t="s">
        <v>3518</v>
      </c>
      <c r="E17" s="431"/>
      <c r="F17" s="431"/>
      <c r="G17" s="431"/>
      <c r="H17" s="431"/>
      <c r="I17" s="431"/>
      <c r="J17" s="431"/>
      <c r="K17" s="284"/>
    </row>
    <row r="18" spans="2:11" s="1" customFormat="1" ht="15" customHeight="1">
      <c r="B18" s="287"/>
      <c r="C18" s="288"/>
      <c r="D18" s="288"/>
      <c r="E18" s="290" t="s">
        <v>79</v>
      </c>
      <c r="F18" s="431" t="s">
        <v>3519</v>
      </c>
      <c r="G18" s="431"/>
      <c r="H18" s="431"/>
      <c r="I18" s="431"/>
      <c r="J18" s="431"/>
      <c r="K18" s="284"/>
    </row>
    <row r="19" spans="2:11" s="1" customFormat="1" ht="15" customHeight="1">
      <c r="B19" s="287"/>
      <c r="C19" s="288"/>
      <c r="D19" s="288"/>
      <c r="E19" s="290" t="s">
        <v>3520</v>
      </c>
      <c r="F19" s="431" t="s">
        <v>3521</v>
      </c>
      <c r="G19" s="431"/>
      <c r="H19" s="431"/>
      <c r="I19" s="431"/>
      <c r="J19" s="431"/>
      <c r="K19" s="284"/>
    </row>
    <row r="20" spans="2:11" s="1" customFormat="1" ht="15" customHeight="1">
      <c r="B20" s="287"/>
      <c r="C20" s="288"/>
      <c r="D20" s="288"/>
      <c r="E20" s="290" t="s">
        <v>3522</v>
      </c>
      <c r="F20" s="431" t="s">
        <v>3523</v>
      </c>
      <c r="G20" s="431"/>
      <c r="H20" s="431"/>
      <c r="I20" s="431"/>
      <c r="J20" s="431"/>
      <c r="K20" s="284"/>
    </row>
    <row r="21" spans="2:11" s="1" customFormat="1" ht="15" customHeight="1">
      <c r="B21" s="287"/>
      <c r="C21" s="288"/>
      <c r="D21" s="288"/>
      <c r="E21" s="290" t="s">
        <v>128</v>
      </c>
      <c r="F21" s="431" t="s">
        <v>3524</v>
      </c>
      <c r="G21" s="431"/>
      <c r="H21" s="431"/>
      <c r="I21" s="431"/>
      <c r="J21" s="431"/>
      <c r="K21" s="284"/>
    </row>
    <row r="22" spans="2:11" s="1" customFormat="1" ht="15" customHeight="1">
      <c r="B22" s="287"/>
      <c r="C22" s="288"/>
      <c r="D22" s="288"/>
      <c r="E22" s="290" t="s">
        <v>3525</v>
      </c>
      <c r="F22" s="431" t="s">
        <v>2626</v>
      </c>
      <c r="G22" s="431"/>
      <c r="H22" s="431"/>
      <c r="I22" s="431"/>
      <c r="J22" s="431"/>
      <c r="K22" s="284"/>
    </row>
    <row r="23" spans="2:11" s="1" customFormat="1" ht="15" customHeight="1">
      <c r="B23" s="287"/>
      <c r="C23" s="288"/>
      <c r="D23" s="288"/>
      <c r="E23" s="290" t="s">
        <v>91</v>
      </c>
      <c r="F23" s="431" t="s">
        <v>3526</v>
      </c>
      <c r="G23" s="431"/>
      <c r="H23" s="431"/>
      <c r="I23" s="431"/>
      <c r="J23" s="431"/>
      <c r="K23" s="284"/>
    </row>
    <row r="24" spans="2:11" s="1" customFormat="1" ht="12.75" customHeight="1">
      <c r="B24" s="287"/>
      <c r="C24" s="288"/>
      <c r="D24" s="288"/>
      <c r="E24" s="288"/>
      <c r="F24" s="288"/>
      <c r="G24" s="288"/>
      <c r="H24" s="288"/>
      <c r="I24" s="288"/>
      <c r="J24" s="288"/>
      <c r="K24" s="284"/>
    </row>
    <row r="25" spans="2:11" s="1" customFormat="1" ht="15" customHeight="1">
      <c r="B25" s="287"/>
      <c r="C25" s="431" t="s">
        <v>3527</v>
      </c>
      <c r="D25" s="431"/>
      <c r="E25" s="431"/>
      <c r="F25" s="431"/>
      <c r="G25" s="431"/>
      <c r="H25" s="431"/>
      <c r="I25" s="431"/>
      <c r="J25" s="431"/>
      <c r="K25" s="284"/>
    </row>
    <row r="26" spans="2:11" s="1" customFormat="1" ht="15" customHeight="1">
      <c r="B26" s="287"/>
      <c r="C26" s="431" t="s">
        <v>3528</v>
      </c>
      <c r="D26" s="431"/>
      <c r="E26" s="431"/>
      <c r="F26" s="431"/>
      <c r="G26" s="431"/>
      <c r="H26" s="431"/>
      <c r="I26" s="431"/>
      <c r="J26" s="431"/>
      <c r="K26" s="284"/>
    </row>
    <row r="27" spans="2:11" s="1" customFormat="1" ht="15" customHeight="1">
      <c r="B27" s="287"/>
      <c r="C27" s="286"/>
      <c r="D27" s="431" t="s">
        <v>3529</v>
      </c>
      <c r="E27" s="431"/>
      <c r="F27" s="431"/>
      <c r="G27" s="431"/>
      <c r="H27" s="431"/>
      <c r="I27" s="431"/>
      <c r="J27" s="431"/>
      <c r="K27" s="284"/>
    </row>
    <row r="28" spans="2:11" s="1" customFormat="1" ht="15" customHeight="1">
      <c r="B28" s="287"/>
      <c r="C28" s="288"/>
      <c r="D28" s="431" t="s">
        <v>3530</v>
      </c>
      <c r="E28" s="431"/>
      <c r="F28" s="431"/>
      <c r="G28" s="431"/>
      <c r="H28" s="431"/>
      <c r="I28" s="431"/>
      <c r="J28" s="431"/>
      <c r="K28" s="284"/>
    </row>
    <row r="29" spans="2:11" s="1" customFormat="1" ht="12.75" customHeight="1">
      <c r="B29" s="287"/>
      <c r="C29" s="288"/>
      <c r="D29" s="288"/>
      <c r="E29" s="288"/>
      <c r="F29" s="288"/>
      <c r="G29" s="288"/>
      <c r="H29" s="288"/>
      <c r="I29" s="288"/>
      <c r="J29" s="288"/>
      <c r="K29" s="284"/>
    </row>
    <row r="30" spans="2:11" s="1" customFormat="1" ht="15" customHeight="1">
      <c r="B30" s="287"/>
      <c r="C30" s="288"/>
      <c r="D30" s="431" t="s">
        <v>3531</v>
      </c>
      <c r="E30" s="431"/>
      <c r="F30" s="431"/>
      <c r="G30" s="431"/>
      <c r="H30" s="431"/>
      <c r="I30" s="431"/>
      <c r="J30" s="431"/>
      <c r="K30" s="284"/>
    </row>
    <row r="31" spans="2:11" s="1" customFormat="1" ht="15" customHeight="1">
      <c r="B31" s="287"/>
      <c r="C31" s="288"/>
      <c r="D31" s="431" t="s">
        <v>3532</v>
      </c>
      <c r="E31" s="431"/>
      <c r="F31" s="431"/>
      <c r="G31" s="431"/>
      <c r="H31" s="431"/>
      <c r="I31" s="431"/>
      <c r="J31" s="431"/>
      <c r="K31" s="284"/>
    </row>
    <row r="32" spans="2:11" s="1" customFormat="1" ht="12.75" customHeight="1">
      <c r="B32" s="287"/>
      <c r="C32" s="288"/>
      <c r="D32" s="288"/>
      <c r="E32" s="288"/>
      <c r="F32" s="288"/>
      <c r="G32" s="288"/>
      <c r="H32" s="288"/>
      <c r="I32" s="288"/>
      <c r="J32" s="288"/>
      <c r="K32" s="284"/>
    </row>
    <row r="33" spans="2:11" s="1" customFormat="1" ht="15" customHeight="1">
      <c r="B33" s="287"/>
      <c r="C33" s="288"/>
      <c r="D33" s="431" t="s">
        <v>3533</v>
      </c>
      <c r="E33" s="431"/>
      <c r="F33" s="431"/>
      <c r="G33" s="431"/>
      <c r="H33" s="431"/>
      <c r="I33" s="431"/>
      <c r="J33" s="431"/>
      <c r="K33" s="284"/>
    </row>
    <row r="34" spans="2:11" s="1" customFormat="1" ht="15" customHeight="1">
      <c r="B34" s="287"/>
      <c r="C34" s="288"/>
      <c r="D34" s="431" t="s">
        <v>3534</v>
      </c>
      <c r="E34" s="431"/>
      <c r="F34" s="431"/>
      <c r="G34" s="431"/>
      <c r="H34" s="431"/>
      <c r="I34" s="431"/>
      <c r="J34" s="431"/>
      <c r="K34" s="284"/>
    </row>
    <row r="35" spans="2:11" s="1" customFormat="1" ht="15" customHeight="1">
      <c r="B35" s="287"/>
      <c r="C35" s="288"/>
      <c r="D35" s="431" t="s">
        <v>3535</v>
      </c>
      <c r="E35" s="431"/>
      <c r="F35" s="431"/>
      <c r="G35" s="431"/>
      <c r="H35" s="431"/>
      <c r="I35" s="431"/>
      <c r="J35" s="431"/>
      <c r="K35" s="284"/>
    </row>
    <row r="36" spans="2:11" s="1" customFormat="1" ht="15" customHeight="1">
      <c r="B36" s="287"/>
      <c r="C36" s="288"/>
      <c r="D36" s="286"/>
      <c r="E36" s="289" t="s">
        <v>207</v>
      </c>
      <c r="F36" s="286"/>
      <c r="G36" s="431" t="s">
        <v>3536</v>
      </c>
      <c r="H36" s="431"/>
      <c r="I36" s="431"/>
      <c r="J36" s="431"/>
      <c r="K36" s="284"/>
    </row>
    <row r="37" spans="2:11" s="1" customFormat="1" ht="30.75" customHeight="1">
      <c r="B37" s="287"/>
      <c r="C37" s="288"/>
      <c r="D37" s="286"/>
      <c r="E37" s="289" t="s">
        <v>3537</v>
      </c>
      <c r="F37" s="286"/>
      <c r="G37" s="431" t="s">
        <v>3538</v>
      </c>
      <c r="H37" s="431"/>
      <c r="I37" s="431"/>
      <c r="J37" s="431"/>
      <c r="K37" s="284"/>
    </row>
    <row r="38" spans="2:11" s="1" customFormat="1" ht="15" customHeight="1">
      <c r="B38" s="287"/>
      <c r="C38" s="288"/>
      <c r="D38" s="286"/>
      <c r="E38" s="289" t="s">
        <v>53</v>
      </c>
      <c r="F38" s="286"/>
      <c r="G38" s="431" t="s">
        <v>3539</v>
      </c>
      <c r="H38" s="431"/>
      <c r="I38" s="431"/>
      <c r="J38" s="431"/>
      <c r="K38" s="284"/>
    </row>
    <row r="39" spans="2:11" s="1" customFormat="1" ht="15" customHeight="1">
      <c r="B39" s="287"/>
      <c r="C39" s="288"/>
      <c r="D39" s="286"/>
      <c r="E39" s="289" t="s">
        <v>54</v>
      </c>
      <c r="F39" s="286"/>
      <c r="G39" s="431" t="s">
        <v>3540</v>
      </c>
      <c r="H39" s="431"/>
      <c r="I39" s="431"/>
      <c r="J39" s="431"/>
      <c r="K39" s="284"/>
    </row>
    <row r="40" spans="2:11" s="1" customFormat="1" ht="15" customHeight="1">
      <c r="B40" s="287"/>
      <c r="C40" s="288"/>
      <c r="D40" s="286"/>
      <c r="E40" s="289" t="s">
        <v>208</v>
      </c>
      <c r="F40" s="286"/>
      <c r="G40" s="431" t="s">
        <v>3541</v>
      </c>
      <c r="H40" s="431"/>
      <c r="I40" s="431"/>
      <c r="J40" s="431"/>
      <c r="K40" s="284"/>
    </row>
    <row r="41" spans="2:11" s="1" customFormat="1" ht="15" customHeight="1">
      <c r="B41" s="287"/>
      <c r="C41" s="288"/>
      <c r="D41" s="286"/>
      <c r="E41" s="289" t="s">
        <v>209</v>
      </c>
      <c r="F41" s="286"/>
      <c r="G41" s="431" t="s">
        <v>3542</v>
      </c>
      <c r="H41" s="431"/>
      <c r="I41" s="431"/>
      <c r="J41" s="431"/>
      <c r="K41" s="284"/>
    </row>
    <row r="42" spans="2:11" s="1" customFormat="1" ht="15" customHeight="1">
      <c r="B42" s="287"/>
      <c r="C42" s="288"/>
      <c r="D42" s="286"/>
      <c r="E42" s="289" t="s">
        <v>3543</v>
      </c>
      <c r="F42" s="286"/>
      <c r="G42" s="431" t="s">
        <v>3544</v>
      </c>
      <c r="H42" s="431"/>
      <c r="I42" s="431"/>
      <c r="J42" s="431"/>
      <c r="K42" s="284"/>
    </row>
    <row r="43" spans="2:11" s="1" customFormat="1" ht="15" customHeight="1">
      <c r="B43" s="287"/>
      <c r="C43" s="288"/>
      <c r="D43" s="286"/>
      <c r="E43" s="289"/>
      <c r="F43" s="286"/>
      <c r="G43" s="431" t="s">
        <v>3545</v>
      </c>
      <c r="H43" s="431"/>
      <c r="I43" s="431"/>
      <c r="J43" s="431"/>
      <c r="K43" s="284"/>
    </row>
    <row r="44" spans="2:11" s="1" customFormat="1" ht="15" customHeight="1">
      <c r="B44" s="287"/>
      <c r="C44" s="288"/>
      <c r="D44" s="286"/>
      <c r="E44" s="289" t="s">
        <v>3546</v>
      </c>
      <c r="F44" s="286"/>
      <c r="G44" s="431" t="s">
        <v>3547</v>
      </c>
      <c r="H44" s="431"/>
      <c r="I44" s="431"/>
      <c r="J44" s="431"/>
      <c r="K44" s="284"/>
    </row>
    <row r="45" spans="2:11" s="1" customFormat="1" ht="15" customHeight="1">
      <c r="B45" s="287"/>
      <c r="C45" s="288"/>
      <c r="D45" s="286"/>
      <c r="E45" s="289" t="s">
        <v>211</v>
      </c>
      <c r="F45" s="286"/>
      <c r="G45" s="431" t="s">
        <v>3548</v>
      </c>
      <c r="H45" s="431"/>
      <c r="I45" s="431"/>
      <c r="J45" s="431"/>
      <c r="K45" s="284"/>
    </row>
    <row r="46" spans="2:11" s="1" customFormat="1" ht="12.75" customHeight="1">
      <c r="B46" s="287"/>
      <c r="C46" s="288"/>
      <c r="D46" s="286"/>
      <c r="E46" s="286"/>
      <c r="F46" s="286"/>
      <c r="G46" s="286"/>
      <c r="H46" s="286"/>
      <c r="I46" s="286"/>
      <c r="J46" s="286"/>
      <c r="K46" s="284"/>
    </row>
    <row r="47" spans="2:11" s="1" customFormat="1" ht="15" customHeight="1">
      <c r="B47" s="287"/>
      <c r="C47" s="288"/>
      <c r="D47" s="431" t="s">
        <v>3549</v>
      </c>
      <c r="E47" s="431"/>
      <c r="F47" s="431"/>
      <c r="G47" s="431"/>
      <c r="H47" s="431"/>
      <c r="I47" s="431"/>
      <c r="J47" s="431"/>
      <c r="K47" s="284"/>
    </row>
    <row r="48" spans="2:11" s="1" customFormat="1" ht="15" customHeight="1">
      <c r="B48" s="287"/>
      <c r="C48" s="288"/>
      <c r="D48" s="288"/>
      <c r="E48" s="431" t="s">
        <v>3550</v>
      </c>
      <c r="F48" s="431"/>
      <c r="G48" s="431"/>
      <c r="H48" s="431"/>
      <c r="I48" s="431"/>
      <c r="J48" s="431"/>
      <c r="K48" s="284"/>
    </row>
    <row r="49" spans="2:11" s="1" customFormat="1" ht="15" customHeight="1">
      <c r="B49" s="287"/>
      <c r="C49" s="288"/>
      <c r="D49" s="288"/>
      <c r="E49" s="431" t="s">
        <v>3551</v>
      </c>
      <c r="F49" s="431"/>
      <c r="G49" s="431"/>
      <c r="H49" s="431"/>
      <c r="I49" s="431"/>
      <c r="J49" s="431"/>
      <c r="K49" s="284"/>
    </row>
    <row r="50" spans="2:11" s="1" customFormat="1" ht="15" customHeight="1">
      <c r="B50" s="287"/>
      <c r="C50" s="288"/>
      <c r="D50" s="288"/>
      <c r="E50" s="431" t="s">
        <v>3552</v>
      </c>
      <c r="F50" s="431"/>
      <c r="G50" s="431"/>
      <c r="H50" s="431"/>
      <c r="I50" s="431"/>
      <c r="J50" s="431"/>
      <c r="K50" s="284"/>
    </row>
    <row r="51" spans="2:11" s="1" customFormat="1" ht="15" customHeight="1">
      <c r="B51" s="287"/>
      <c r="C51" s="288"/>
      <c r="D51" s="431" t="s">
        <v>3553</v>
      </c>
      <c r="E51" s="431"/>
      <c r="F51" s="431"/>
      <c r="G51" s="431"/>
      <c r="H51" s="431"/>
      <c r="I51" s="431"/>
      <c r="J51" s="431"/>
      <c r="K51" s="284"/>
    </row>
    <row r="52" spans="2:11" s="1" customFormat="1" ht="25.5" customHeight="1">
      <c r="B52" s="283"/>
      <c r="C52" s="432" t="s">
        <v>3554</v>
      </c>
      <c r="D52" s="432"/>
      <c r="E52" s="432"/>
      <c r="F52" s="432"/>
      <c r="G52" s="432"/>
      <c r="H52" s="432"/>
      <c r="I52" s="432"/>
      <c r="J52" s="432"/>
      <c r="K52" s="284"/>
    </row>
    <row r="53" spans="2:11" s="1" customFormat="1" ht="5.25" customHeight="1">
      <c r="B53" s="283"/>
      <c r="C53" s="285"/>
      <c r="D53" s="285"/>
      <c r="E53" s="285"/>
      <c r="F53" s="285"/>
      <c r="G53" s="285"/>
      <c r="H53" s="285"/>
      <c r="I53" s="285"/>
      <c r="J53" s="285"/>
      <c r="K53" s="284"/>
    </row>
    <row r="54" spans="2:11" s="1" customFormat="1" ht="15" customHeight="1">
      <c r="B54" s="283"/>
      <c r="C54" s="431" t="s">
        <v>3555</v>
      </c>
      <c r="D54" s="431"/>
      <c r="E54" s="431"/>
      <c r="F54" s="431"/>
      <c r="G54" s="431"/>
      <c r="H54" s="431"/>
      <c r="I54" s="431"/>
      <c r="J54" s="431"/>
      <c r="K54" s="284"/>
    </row>
    <row r="55" spans="2:11" s="1" customFormat="1" ht="15" customHeight="1">
      <c r="B55" s="283"/>
      <c r="C55" s="431" t="s">
        <v>3556</v>
      </c>
      <c r="D55" s="431"/>
      <c r="E55" s="431"/>
      <c r="F55" s="431"/>
      <c r="G55" s="431"/>
      <c r="H55" s="431"/>
      <c r="I55" s="431"/>
      <c r="J55" s="431"/>
      <c r="K55" s="284"/>
    </row>
    <row r="56" spans="2:11" s="1" customFormat="1" ht="12.75" customHeight="1">
      <c r="B56" s="283"/>
      <c r="C56" s="286"/>
      <c r="D56" s="286"/>
      <c r="E56" s="286"/>
      <c r="F56" s="286"/>
      <c r="G56" s="286"/>
      <c r="H56" s="286"/>
      <c r="I56" s="286"/>
      <c r="J56" s="286"/>
      <c r="K56" s="284"/>
    </row>
    <row r="57" spans="2:11" s="1" customFormat="1" ht="15" customHeight="1">
      <c r="B57" s="283"/>
      <c r="C57" s="431" t="s">
        <v>3557</v>
      </c>
      <c r="D57" s="431"/>
      <c r="E57" s="431"/>
      <c r="F57" s="431"/>
      <c r="G57" s="431"/>
      <c r="H57" s="431"/>
      <c r="I57" s="431"/>
      <c r="J57" s="431"/>
      <c r="K57" s="284"/>
    </row>
    <row r="58" spans="2:11" s="1" customFormat="1" ht="15" customHeight="1">
      <c r="B58" s="283"/>
      <c r="C58" s="288"/>
      <c r="D58" s="431" t="s">
        <v>3558</v>
      </c>
      <c r="E58" s="431"/>
      <c r="F58" s="431"/>
      <c r="G58" s="431"/>
      <c r="H58" s="431"/>
      <c r="I58" s="431"/>
      <c r="J58" s="431"/>
      <c r="K58" s="284"/>
    </row>
    <row r="59" spans="2:11" s="1" customFormat="1" ht="15" customHeight="1">
      <c r="B59" s="283"/>
      <c r="C59" s="288"/>
      <c r="D59" s="431" t="s">
        <v>3559</v>
      </c>
      <c r="E59" s="431"/>
      <c r="F59" s="431"/>
      <c r="G59" s="431"/>
      <c r="H59" s="431"/>
      <c r="I59" s="431"/>
      <c r="J59" s="431"/>
      <c r="K59" s="284"/>
    </row>
    <row r="60" spans="2:11" s="1" customFormat="1" ht="15" customHeight="1">
      <c r="B60" s="283"/>
      <c r="C60" s="288"/>
      <c r="D60" s="431" t="s">
        <v>3560</v>
      </c>
      <c r="E60" s="431"/>
      <c r="F60" s="431"/>
      <c r="G60" s="431"/>
      <c r="H60" s="431"/>
      <c r="I60" s="431"/>
      <c r="J60" s="431"/>
      <c r="K60" s="284"/>
    </row>
    <row r="61" spans="2:11" s="1" customFormat="1" ht="15" customHeight="1">
      <c r="B61" s="283"/>
      <c r="C61" s="288"/>
      <c r="D61" s="431" t="s">
        <v>3561</v>
      </c>
      <c r="E61" s="431"/>
      <c r="F61" s="431"/>
      <c r="G61" s="431"/>
      <c r="H61" s="431"/>
      <c r="I61" s="431"/>
      <c r="J61" s="431"/>
      <c r="K61" s="284"/>
    </row>
    <row r="62" spans="2:11" s="1" customFormat="1" ht="15" customHeight="1">
      <c r="B62" s="283"/>
      <c r="C62" s="288"/>
      <c r="D62" s="434" t="s">
        <v>3562</v>
      </c>
      <c r="E62" s="434"/>
      <c r="F62" s="434"/>
      <c r="G62" s="434"/>
      <c r="H62" s="434"/>
      <c r="I62" s="434"/>
      <c r="J62" s="434"/>
      <c r="K62" s="284"/>
    </row>
    <row r="63" spans="2:11" s="1" customFormat="1" ht="15" customHeight="1">
      <c r="B63" s="283"/>
      <c r="C63" s="288"/>
      <c r="D63" s="431" t="s">
        <v>3563</v>
      </c>
      <c r="E63" s="431"/>
      <c r="F63" s="431"/>
      <c r="G63" s="431"/>
      <c r="H63" s="431"/>
      <c r="I63" s="431"/>
      <c r="J63" s="431"/>
      <c r="K63" s="284"/>
    </row>
    <row r="64" spans="2:11" s="1" customFormat="1" ht="12.75" customHeight="1">
      <c r="B64" s="283"/>
      <c r="C64" s="288"/>
      <c r="D64" s="288"/>
      <c r="E64" s="291"/>
      <c r="F64" s="288"/>
      <c r="G64" s="288"/>
      <c r="H64" s="288"/>
      <c r="I64" s="288"/>
      <c r="J64" s="288"/>
      <c r="K64" s="284"/>
    </row>
    <row r="65" spans="2:11" s="1" customFormat="1" ht="15" customHeight="1">
      <c r="B65" s="283"/>
      <c r="C65" s="288"/>
      <c r="D65" s="431" t="s">
        <v>3564</v>
      </c>
      <c r="E65" s="431"/>
      <c r="F65" s="431"/>
      <c r="G65" s="431"/>
      <c r="H65" s="431"/>
      <c r="I65" s="431"/>
      <c r="J65" s="431"/>
      <c r="K65" s="284"/>
    </row>
    <row r="66" spans="2:11" s="1" customFormat="1" ht="15" customHeight="1">
      <c r="B66" s="283"/>
      <c r="C66" s="288"/>
      <c r="D66" s="434" t="s">
        <v>3565</v>
      </c>
      <c r="E66" s="434"/>
      <c r="F66" s="434"/>
      <c r="G66" s="434"/>
      <c r="H66" s="434"/>
      <c r="I66" s="434"/>
      <c r="J66" s="434"/>
      <c r="K66" s="284"/>
    </row>
    <row r="67" spans="2:11" s="1" customFormat="1" ht="15" customHeight="1">
      <c r="B67" s="283"/>
      <c r="C67" s="288"/>
      <c r="D67" s="431" t="s">
        <v>3566</v>
      </c>
      <c r="E67" s="431"/>
      <c r="F67" s="431"/>
      <c r="G67" s="431"/>
      <c r="H67" s="431"/>
      <c r="I67" s="431"/>
      <c r="J67" s="431"/>
      <c r="K67" s="284"/>
    </row>
    <row r="68" spans="2:11" s="1" customFormat="1" ht="15" customHeight="1">
      <c r="B68" s="283"/>
      <c r="C68" s="288"/>
      <c r="D68" s="431" t="s">
        <v>3567</v>
      </c>
      <c r="E68" s="431"/>
      <c r="F68" s="431"/>
      <c r="G68" s="431"/>
      <c r="H68" s="431"/>
      <c r="I68" s="431"/>
      <c r="J68" s="431"/>
      <c r="K68" s="284"/>
    </row>
    <row r="69" spans="2:11" s="1" customFormat="1" ht="15" customHeight="1">
      <c r="B69" s="283"/>
      <c r="C69" s="288"/>
      <c r="D69" s="431" t="s">
        <v>3568</v>
      </c>
      <c r="E69" s="431"/>
      <c r="F69" s="431"/>
      <c r="G69" s="431"/>
      <c r="H69" s="431"/>
      <c r="I69" s="431"/>
      <c r="J69" s="431"/>
      <c r="K69" s="284"/>
    </row>
    <row r="70" spans="2:11" s="1" customFormat="1" ht="15" customHeight="1">
      <c r="B70" s="283"/>
      <c r="C70" s="288"/>
      <c r="D70" s="431" t="s">
        <v>3569</v>
      </c>
      <c r="E70" s="431"/>
      <c r="F70" s="431"/>
      <c r="G70" s="431"/>
      <c r="H70" s="431"/>
      <c r="I70" s="431"/>
      <c r="J70" s="431"/>
      <c r="K70" s="284"/>
    </row>
    <row r="71" spans="2:11" s="1" customFormat="1" ht="12.75" customHeight="1">
      <c r="B71" s="292"/>
      <c r="C71" s="293"/>
      <c r="D71" s="293"/>
      <c r="E71" s="293"/>
      <c r="F71" s="293"/>
      <c r="G71" s="293"/>
      <c r="H71" s="293"/>
      <c r="I71" s="293"/>
      <c r="J71" s="293"/>
      <c r="K71" s="294"/>
    </row>
    <row r="72" spans="2:11" s="1" customFormat="1" ht="18.75" customHeight="1">
      <c r="B72" s="295"/>
      <c r="C72" s="295"/>
      <c r="D72" s="295"/>
      <c r="E72" s="295"/>
      <c r="F72" s="295"/>
      <c r="G72" s="295"/>
      <c r="H72" s="295"/>
      <c r="I72" s="295"/>
      <c r="J72" s="295"/>
      <c r="K72" s="296"/>
    </row>
    <row r="73" spans="2:11" s="1" customFormat="1" ht="18.75" customHeight="1">
      <c r="B73" s="296"/>
      <c r="C73" s="296"/>
      <c r="D73" s="296"/>
      <c r="E73" s="296"/>
      <c r="F73" s="296"/>
      <c r="G73" s="296"/>
      <c r="H73" s="296"/>
      <c r="I73" s="296"/>
      <c r="J73" s="296"/>
      <c r="K73" s="296"/>
    </row>
    <row r="74" spans="2:11" s="1" customFormat="1" ht="7.5" customHeight="1">
      <c r="B74" s="297"/>
      <c r="C74" s="298"/>
      <c r="D74" s="298"/>
      <c r="E74" s="298"/>
      <c r="F74" s="298"/>
      <c r="G74" s="298"/>
      <c r="H74" s="298"/>
      <c r="I74" s="298"/>
      <c r="J74" s="298"/>
      <c r="K74" s="299"/>
    </row>
    <row r="75" spans="2:11" s="1" customFormat="1" ht="45" customHeight="1">
      <c r="B75" s="300"/>
      <c r="C75" s="435" t="s">
        <v>3570</v>
      </c>
      <c r="D75" s="435"/>
      <c r="E75" s="435"/>
      <c r="F75" s="435"/>
      <c r="G75" s="435"/>
      <c r="H75" s="435"/>
      <c r="I75" s="435"/>
      <c r="J75" s="435"/>
      <c r="K75" s="301"/>
    </row>
    <row r="76" spans="2:11" s="1" customFormat="1" ht="17.25" customHeight="1">
      <c r="B76" s="300"/>
      <c r="C76" s="302" t="s">
        <v>3571</v>
      </c>
      <c r="D76" s="302"/>
      <c r="E76" s="302"/>
      <c r="F76" s="302" t="s">
        <v>3572</v>
      </c>
      <c r="G76" s="303"/>
      <c r="H76" s="302" t="s">
        <v>54</v>
      </c>
      <c r="I76" s="302" t="s">
        <v>57</v>
      </c>
      <c r="J76" s="302" t="s">
        <v>3573</v>
      </c>
      <c r="K76" s="301"/>
    </row>
    <row r="77" spans="2:11" s="1" customFormat="1" ht="17.25" customHeight="1">
      <c r="B77" s="300"/>
      <c r="C77" s="304" t="s">
        <v>3574</v>
      </c>
      <c r="D77" s="304"/>
      <c r="E77" s="304"/>
      <c r="F77" s="305" t="s">
        <v>3575</v>
      </c>
      <c r="G77" s="306"/>
      <c r="H77" s="304"/>
      <c r="I77" s="304"/>
      <c r="J77" s="304" t="s">
        <v>3576</v>
      </c>
      <c r="K77" s="301"/>
    </row>
    <row r="78" spans="2:11" s="1" customFormat="1" ht="5.25" customHeight="1">
      <c r="B78" s="300"/>
      <c r="C78" s="307"/>
      <c r="D78" s="307"/>
      <c r="E78" s="307"/>
      <c r="F78" s="307"/>
      <c r="G78" s="308"/>
      <c r="H78" s="307"/>
      <c r="I78" s="307"/>
      <c r="J78" s="307"/>
      <c r="K78" s="301"/>
    </row>
    <row r="79" spans="2:11" s="1" customFormat="1" ht="15" customHeight="1">
      <c r="B79" s="300"/>
      <c r="C79" s="289" t="s">
        <v>53</v>
      </c>
      <c r="D79" s="309"/>
      <c r="E79" s="309"/>
      <c r="F79" s="310" t="s">
        <v>3577</v>
      </c>
      <c r="G79" s="311"/>
      <c r="H79" s="289" t="s">
        <v>3578</v>
      </c>
      <c r="I79" s="289" t="s">
        <v>3579</v>
      </c>
      <c r="J79" s="289">
        <v>20</v>
      </c>
      <c r="K79" s="301"/>
    </row>
    <row r="80" spans="2:11" s="1" customFormat="1" ht="15" customHeight="1">
      <c r="B80" s="300"/>
      <c r="C80" s="289" t="s">
        <v>3580</v>
      </c>
      <c r="D80" s="289"/>
      <c r="E80" s="289"/>
      <c r="F80" s="310" t="s">
        <v>3577</v>
      </c>
      <c r="G80" s="311"/>
      <c r="H80" s="289" t="s">
        <v>3581</v>
      </c>
      <c r="I80" s="289" t="s">
        <v>3579</v>
      </c>
      <c r="J80" s="289">
        <v>120</v>
      </c>
      <c r="K80" s="301"/>
    </row>
    <row r="81" spans="2:11" s="1" customFormat="1" ht="15" customHeight="1">
      <c r="B81" s="312"/>
      <c r="C81" s="289" t="s">
        <v>3582</v>
      </c>
      <c r="D81" s="289"/>
      <c r="E81" s="289"/>
      <c r="F81" s="310" t="s">
        <v>3583</v>
      </c>
      <c r="G81" s="311"/>
      <c r="H81" s="289" t="s">
        <v>3584</v>
      </c>
      <c r="I81" s="289" t="s">
        <v>3579</v>
      </c>
      <c r="J81" s="289">
        <v>50</v>
      </c>
      <c r="K81" s="301"/>
    </row>
    <row r="82" spans="2:11" s="1" customFormat="1" ht="15" customHeight="1">
      <c r="B82" s="312"/>
      <c r="C82" s="289" t="s">
        <v>3585</v>
      </c>
      <c r="D82" s="289"/>
      <c r="E82" s="289"/>
      <c r="F82" s="310" t="s">
        <v>3577</v>
      </c>
      <c r="G82" s="311"/>
      <c r="H82" s="289" t="s">
        <v>3586</v>
      </c>
      <c r="I82" s="289" t="s">
        <v>3587</v>
      </c>
      <c r="J82" s="289"/>
      <c r="K82" s="301"/>
    </row>
    <row r="83" spans="2:11" s="1" customFormat="1" ht="15" customHeight="1">
      <c r="B83" s="312"/>
      <c r="C83" s="313" t="s">
        <v>3588</v>
      </c>
      <c r="D83" s="313"/>
      <c r="E83" s="313"/>
      <c r="F83" s="314" t="s">
        <v>3583</v>
      </c>
      <c r="G83" s="313"/>
      <c r="H83" s="313" t="s">
        <v>3589</v>
      </c>
      <c r="I83" s="313" t="s">
        <v>3579</v>
      </c>
      <c r="J83" s="313">
        <v>15</v>
      </c>
      <c r="K83" s="301"/>
    </row>
    <row r="84" spans="2:11" s="1" customFormat="1" ht="15" customHeight="1">
      <c r="B84" s="312"/>
      <c r="C84" s="313" t="s">
        <v>3590</v>
      </c>
      <c r="D84" s="313"/>
      <c r="E84" s="313"/>
      <c r="F84" s="314" t="s">
        <v>3583</v>
      </c>
      <c r="G84" s="313"/>
      <c r="H84" s="313" t="s">
        <v>3591</v>
      </c>
      <c r="I84" s="313" t="s">
        <v>3579</v>
      </c>
      <c r="J84" s="313">
        <v>15</v>
      </c>
      <c r="K84" s="301"/>
    </row>
    <row r="85" spans="2:11" s="1" customFormat="1" ht="15" customHeight="1">
      <c r="B85" s="312"/>
      <c r="C85" s="313" t="s">
        <v>3592</v>
      </c>
      <c r="D85" s="313"/>
      <c r="E85" s="313"/>
      <c r="F85" s="314" t="s">
        <v>3583</v>
      </c>
      <c r="G85" s="313"/>
      <c r="H85" s="313" t="s">
        <v>3593</v>
      </c>
      <c r="I85" s="313" t="s">
        <v>3579</v>
      </c>
      <c r="J85" s="313">
        <v>20</v>
      </c>
      <c r="K85" s="301"/>
    </row>
    <row r="86" spans="2:11" s="1" customFormat="1" ht="15" customHeight="1">
      <c r="B86" s="312"/>
      <c r="C86" s="313" t="s">
        <v>3594</v>
      </c>
      <c r="D86" s="313"/>
      <c r="E86" s="313"/>
      <c r="F86" s="314" t="s">
        <v>3583</v>
      </c>
      <c r="G86" s="313"/>
      <c r="H86" s="313" t="s">
        <v>3595</v>
      </c>
      <c r="I86" s="313" t="s">
        <v>3579</v>
      </c>
      <c r="J86" s="313">
        <v>20</v>
      </c>
      <c r="K86" s="301"/>
    </row>
    <row r="87" spans="2:11" s="1" customFormat="1" ht="15" customHeight="1">
      <c r="B87" s="312"/>
      <c r="C87" s="289" t="s">
        <v>3596</v>
      </c>
      <c r="D87" s="289"/>
      <c r="E87" s="289"/>
      <c r="F87" s="310" t="s">
        <v>3583</v>
      </c>
      <c r="G87" s="311"/>
      <c r="H87" s="289" t="s">
        <v>3597</v>
      </c>
      <c r="I87" s="289" t="s">
        <v>3579</v>
      </c>
      <c r="J87" s="289">
        <v>50</v>
      </c>
      <c r="K87" s="301"/>
    </row>
    <row r="88" spans="2:11" s="1" customFormat="1" ht="15" customHeight="1">
      <c r="B88" s="312"/>
      <c r="C88" s="289" t="s">
        <v>3598</v>
      </c>
      <c r="D88" s="289"/>
      <c r="E88" s="289"/>
      <c r="F88" s="310" t="s">
        <v>3583</v>
      </c>
      <c r="G88" s="311"/>
      <c r="H88" s="289" t="s">
        <v>3599</v>
      </c>
      <c r="I88" s="289" t="s">
        <v>3579</v>
      </c>
      <c r="J88" s="289">
        <v>20</v>
      </c>
      <c r="K88" s="301"/>
    </row>
    <row r="89" spans="2:11" s="1" customFormat="1" ht="15" customHeight="1">
      <c r="B89" s="312"/>
      <c r="C89" s="289" t="s">
        <v>3600</v>
      </c>
      <c r="D89" s="289"/>
      <c r="E89" s="289"/>
      <c r="F89" s="310" t="s">
        <v>3583</v>
      </c>
      <c r="G89" s="311"/>
      <c r="H89" s="289" t="s">
        <v>3601</v>
      </c>
      <c r="I89" s="289" t="s">
        <v>3579</v>
      </c>
      <c r="J89" s="289">
        <v>20</v>
      </c>
      <c r="K89" s="301"/>
    </row>
    <row r="90" spans="2:11" s="1" customFormat="1" ht="15" customHeight="1">
      <c r="B90" s="312"/>
      <c r="C90" s="289" t="s">
        <v>3602</v>
      </c>
      <c r="D90" s="289"/>
      <c r="E90" s="289"/>
      <c r="F90" s="310" t="s">
        <v>3583</v>
      </c>
      <c r="G90" s="311"/>
      <c r="H90" s="289" t="s">
        <v>3603</v>
      </c>
      <c r="I90" s="289" t="s">
        <v>3579</v>
      </c>
      <c r="J90" s="289">
        <v>50</v>
      </c>
      <c r="K90" s="301"/>
    </row>
    <row r="91" spans="2:11" s="1" customFormat="1" ht="15" customHeight="1">
      <c r="B91" s="312"/>
      <c r="C91" s="289" t="s">
        <v>3604</v>
      </c>
      <c r="D91" s="289"/>
      <c r="E91" s="289"/>
      <c r="F91" s="310" t="s">
        <v>3583</v>
      </c>
      <c r="G91" s="311"/>
      <c r="H91" s="289" t="s">
        <v>3604</v>
      </c>
      <c r="I91" s="289" t="s">
        <v>3579</v>
      </c>
      <c r="J91" s="289">
        <v>50</v>
      </c>
      <c r="K91" s="301"/>
    </row>
    <row r="92" spans="2:11" s="1" customFormat="1" ht="15" customHeight="1">
      <c r="B92" s="312"/>
      <c r="C92" s="289" t="s">
        <v>3605</v>
      </c>
      <c r="D92" s="289"/>
      <c r="E92" s="289"/>
      <c r="F92" s="310" t="s">
        <v>3583</v>
      </c>
      <c r="G92" s="311"/>
      <c r="H92" s="289" t="s">
        <v>3606</v>
      </c>
      <c r="I92" s="289" t="s">
        <v>3579</v>
      </c>
      <c r="J92" s="289">
        <v>255</v>
      </c>
      <c r="K92" s="301"/>
    </row>
    <row r="93" spans="2:11" s="1" customFormat="1" ht="15" customHeight="1">
      <c r="B93" s="312"/>
      <c r="C93" s="289" t="s">
        <v>3607</v>
      </c>
      <c r="D93" s="289"/>
      <c r="E93" s="289"/>
      <c r="F93" s="310" t="s">
        <v>3577</v>
      </c>
      <c r="G93" s="311"/>
      <c r="H93" s="289" t="s">
        <v>3608</v>
      </c>
      <c r="I93" s="289" t="s">
        <v>3609</v>
      </c>
      <c r="J93" s="289"/>
      <c r="K93" s="301"/>
    </row>
    <row r="94" spans="2:11" s="1" customFormat="1" ht="15" customHeight="1">
      <c r="B94" s="312"/>
      <c r="C94" s="289" t="s">
        <v>3610</v>
      </c>
      <c r="D94" s="289"/>
      <c r="E94" s="289"/>
      <c r="F94" s="310" t="s">
        <v>3577</v>
      </c>
      <c r="G94" s="311"/>
      <c r="H94" s="289" t="s">
        <v>3611</v>
      </c>
      <c r="I94" s="289" t="s">
        <v>3612</v>
      </c>
      <c r="J94" s="289"/>
      <c r="K94" s="301"/>
    </row>
    <row r="95" spans="2:11" s="1" customFormat="1" ht="15" customHeight="1">
      <c r="B95" s="312"/>
      <c r="C95" s="289" t="s">
        <v>3613</v>
      </c>
      <c r="D95" s="289"/>
      <c r="E95" s="289"/>
      <c r="F95" s="310" t="s">
        <v>3577</v>
      </c>
      <c r="G95" s="311"/>
      <c r="H95" s="289" t="s">
        <v>3613</v>
      </c>
      <c r="I95" s="289" t="s">
        <v>3612</v>
      </c>
      <c r="J95" s="289"/>
      <c r="K95" s="301"/>
    </row>
    <row r="96" spans="2:11" s="1" customFormat="1" ht="15" customHeight="1">
      <c r="B96" s="312"/>
      <c r="C96" s="289" t="s">
        <v>38</v>
      </c>
      <c r="D96" s="289"/>
      <c r="E96" s="289"/>
      <c r="F96" s="310" t="s">
        <v>3577</v>
      </c>
      <c r="G96" s="311"/>
      <c r="H96" s="289" t="s">
        <v>3614</v>
      </c>
      <c r="I96" s="289" t="s">
        <v>3612</v>
      </c>
      <c r="J96" s="289"/>
      <c r="K96" s="301"/>
    </row>
    <row r="97" spans="2:11" s="1" customFormat="1" ht="15" customHeight="1">
      <c r="B97" s="312"/>
      <c r="C97" s="289" t="s">
        <v>48</v>
      </c>
      <c r="D97" s="289"/>
      <c r="E97" s="289"/>
      <c r="F97" s="310" t="s">
        <v>3577</v>
      </c>
      <c r="G97" s="311"/>
      <c r="H97" s="289" t="s">
        <v>3615</v>
      </c>
      <c r="I97" s="289" t="s">
        <v>3612</v>
      </c>
      <c r="J97" s="289"/>
      <c r="K97" s="301"/>
    </row>
    <row r="98" spans="2:11" s="1" customFormat="1" ht="15" customHeight="1">
      <c r="B98" s="315"/>
      <c r="C98" s="316"/>
      <c r="D98" s="316"/>
      <c r="E98" s="316"/>
      <c r="F98" s="316"/>
      <c r="G98" s="316"/>
      <c r="H98" s="316"/>
      <c r="I98" s="316"/>
      <c r="J98" s="316"/>
      <c r="K98" s="317"/>
    </row>
    <row r="99" spans="2:11" s="1" customFormat="1" ht="18.75" customHeight="1">
      <c r="B99" s="318"/>
      <c r="C99" s="319"/>
      <c r="D99" s="319"/>
      <c r="E99" s="319"/>
      <c r="F99" s="319"/>
      <c r="G99" s="319"/>
      <c r="H99" s="319"/>
      <c r="I99" s="319"/>
      <c r="J99" s="319"/>
      <c r="K99" s="318"/>
    </row>
    <row r="100" spans="2:11" s="1" customFormat="1" ht="18.75" customHeight="1">
      <c r="B100" s="296"/>
      <c r="C100" s="296"/>
      <c r="D100" s="296"/>
      <c r="E100" s="296"/>
      <c r="F100" s="296"/>
      <c r="G100" s="296"/>
      <c r="H100" s="296"/>
      <c r="I100" s="296"/>
      <c r="J100" s="296"/>
      <c r="K100" s="296"/>
    </row>
    <row r="101" spans="2:11" s="1" customFormat="1" ht="7.5" customHeight="1">
      <c r="B101" s="297"/>
      <c r="C101" s="298"/>
      <c r="D101" s="298"/>
      <c r="E101" s="298"/>
      <c r="F101" s="298"/>
      <c r="G101" s="298"/>
      <c r="H101" s="298"/>
      <c r="I101" s="298"/>
      <c r="J101" s="298"/>
      <c r="K101" s="299"/>
    </row>
    <row r="102" spans="2:11" s="1" customFormat="1" ht="45" customHeight="1">
      <c r="B102" s="300"/>
      <c r="C102" s="435" t="s">
        <v>3616</v>
      </c>
      <c r="D102" s="435"/>
      <c r="E102" s="435"/>
      <c r="F102" s="435"/>
      <c r="G102" s="435"/>
      <c r="H102" s="435"/>
      <c r="I102" s="435"/>
      <c r="J102" s="435"/>
      <c r="K102" s="301"/>
    </row>
    <row r="103" spans="2:11" s="1" customFormat="1" ht="17.25" customHeight="1">
      <c r="B103" s="300"/>
      <c r="C103" s="302" t="s">
        <v>3571</v>
      </c>
      <c r="D103" s="302"/>
      <c r="E103" s="302"/>
      <c r="F103" s="302" t="s">
        <v>3572</v>
      </c>
      <c r="G103" s="303"/>
      <c r="H103" s="302" t="s">
        <v>54</v>
      </c>
      <c r="I103" s="302" t="s">
        <v>57</v>
      </c>
      <c r="J103" s="302" t="s">
        <v>3573</v>
      </c>
      <c r="K103" s="301"/>
    </row>
    <row r="104" spans="2:11" s="1" customFormat="1" ht="17.25" customHeight="1">
      <c r="B104" s="300"/>
      <c r="C104" s="304" t="s">
        <v>3574</v>
      </c>
      <c r="D104" s="304"/>
      <c r="E104" s="304"/>
      <c r="F104" s="305" t="s">
        <v>3575</v>
      </c>
      <c r="G104" s="306"/>
      <c r="H104" s="304"/>
      <c r="I104" s="304"/>
      <c r="J104" s="304" t="s">
        <v>3576</v>
      </c>
      <c r="K104" s="301"/>
    </row>
    <row r="105" spans="2:11" s="1" customFormat="1" ht="5.25" customHeight="1">
      <c r="B105" s="300"/>
      <c r="C105" s="302"/>
      <c r="D105" s="302"/>
      <c r="E105" s="302"/>
      <c r="F105" s="302"/>
      <c r="G105" s="320"/>
      <c r="H105" s="302"/>
      <c r="I105" s="302"/>
      <c r="J105" s="302"/>
      <c r="K105" s="301"/>
    </row>
    <row r="106" spans="2:11" s="1" customFormat="1" ht="15" customHeight="1">
      <c r="B106" s="300"/>
      <c r="C106" s="289" t="s">
        <v>53</v>
      </c>
      <c r="D106" s="309"/>
      <c r="E106" s="309"/>
      <c r="F106" s="310" t="s">
        <v>3577</v>
      </c>
      <c r="G106" s="289"/>
      <c r="H106" s="289" t="s">
        <v>3617</v>
      </c>
      <c r="I106" s="289" t="s">
        <v>3579</v>
      </c>
      <c r="J106" s="289">
        <v>20</v>
      </c>
      <c r="K106" s="301"/>
    </row>
    <row r="107" spans="2:11" s="1" customFormat="1" ht="15" customHeight="1">
      <c r="B107" s="300"/>
      <c r="C107" s="289" t="s">
        <v>3580</v>
      </c>
      <c r="D107" s="289"/>
      <c r="E107" s="289"/>
      <c r="F107" s="310" t="s">
        <v>3577</v>
      </c>
      <c r="G107" s="289"/>
      <c r="H107" s="289" t="s">
        <v>3617</v>
      </c>
      <c r="I107" s="289" t="s">
        <v>3579</v>
      </c>
      <c r="J107" s="289">
        <v>120</v>
      </c>
      <c r="K107" s="301"/>
    </row>
    <row r="108" spans="2:11" s="1" customFormat="1" ht="15" customHeight="1">
      <c r="B108" s="312"/>
      <c r="C108" s="289" t="s">
        <v>3582</v>
      </c>
      <c r="D108" s="289"/>
      <c r="E108" s="289"/>
      <c r="F108" s="310" t="s">
        <v>3583</v>
      </c>
      <c r="G108" s="289"/>
      <c r="H108" s="289" t="s">
        <v>3617</v>
      </c>
      <c r="I108" s="289" t="s">
        <v>3579</v>
      </c>
      <c r="J108" s="289">
        <v>50</v>
      </c>
      <c r="K108" s="301"/>
    </row>
    <row r="109" spans="2:11" s="1" customFormat="1" ht="15" customHeight="1">
      <c r="B109" s="312"/>
      <c r="C109" s="289" t="s">
        <v>3585</v>
      </c>
      <c r="D109" s="289"/>
      <c r="E109" s="289"/>
      <c r="F109" s="310" t="s">
        <v>3577</v>
      </c>
      <c r="G109" s="289"/>
      <c r="H109" s="289" t="s">
        <v>3617</v>
      </c>
      <c r="I109" s="289" t="s">
        <v>3587</v>
      </c>
      <c r="J109" s="289"/>
      <c r="K109" s="301"/>
    </row>
    <row r="110" spans="2:11" s="1" customFormat="1" ht="15" customHeight="1">
      <c r="B110" s="312"/>
      <c r="C110" s="289" t="s">
        <v>3596</v>
      </c>
      <c r="D110" s="289"/>
      <c r="E110" s="289"/>
      <c r="F110" s="310" t="s">
        <v>3583</v>
      </c>
      <c r="G110" s="289"/>
      <c r="H110" s="289" t="s">
        <v>3617</v>
      </c>
      <c r="I110" s="289" t="s">
        <v>3579</v>
      </c>
      <c r="J110" s="289">
        <v>50</v>
      </c>
      <c r="K110" s="301"/>
    </row>
    <row r="111" spans="2:11" s="1" customFormat="1" ht="15" customHeight="1">
      <c r="B111" s="312"/>
      <c r="C111" s="289" t="s">
        <v>3604</v>
      </c>
      <c r="D111" s="289"/>
      <c r="E111" s="289"/>
      <c r="F111" s="310" t="s">
        <v>3583</v>
      </c>
      <c r="G111" s="289"/>
      <c r="H111" s="289" t="s">
        <v>3617</v>
      </c>
      <c r="I111" s="289" t="s">
        <v>3579</v>
      </c>
      <c r="J111" s="289">
        <v>50</v>
      </c>
      <c r="K111" s="301"/>
    </row>
    <row r="112" spans="2:11" s="1" customFormat="1" ht="15" customHeight="1">
      <c r="B112" s="312"/>
      <c r="C112" s="289" t="s">
        <v>3602</v>
      </c>
      <c r="D112" s="289"/>
      <c r="E112" s="289"/>
      <c r="F112" s="310" t="s">
        <v>3583</v>
      </c>
      <c r="G112" s="289"/>
      <c r="H112" s="289" t="s">
        <v>3617</v>
      </c>
      <c r="I112" s="289" t="s">
        <v>3579</v>
      </c>
      <c r="J112" s="289">
        <v>50</v>
      </c>
      <c r="K112" s="301"/>
    </row>
    <row r="113" spans="2:11" s="1" customFormat="1" ht="15" customHeight="1">
      <c r="B113" s="312"/>
      <c r="C113" s="289" t="s">
        <v>53</v>
      </c>
      <c r="D113" s="289"/>
      <c r="E113" s="289"/>
      <c r="F113" s="310" t="s">
        <v>3577</v>
      </c>
      <c r="G113" s="289"/>
      <c r="H113" s="289" t="s">
        <v>3618</v>
      </c>
      <c r="I113" s="289" t="s">
        <v>3579</v>
      </c>
      <c r="J113" s="289">
        <v>20</v>
      </c>
      <c r="K113" s="301"/>
    </row>
    <row r="114" spans="2:11" s="1" customFormat="1" ht="15" customHeight="1">
      <c r="B114" s="312"/>
      <c r="C114" s="289" t="s">
        <v>3619</v>
      </c>
      <c r="D114" s="289"/>
      <c r="E114" s="289"/>
      <c r="F114" s="310" t="s">
        <v>3577</v>
      </c>
      <c r="G114" s="289"/>
      <c r="H114" s="289" t="s">
        <v>3620</v>
      </c>
      <c r="I114" s="289" t="s">
        <v>3579</v>
      </c>
      <c r="J114" s="289">
        <v>120</v>
      </c>
      <c r="K114" s="301"/>
    </row>
    <row r="115" spans="2:11" s="1" customFormat="1" ht="15" customHeight="1">
      <c r="B115" s="312"/>
      <c r="C115" s="289" t="s">
        <v>38</v>
      </c>
      <c r="D115" s="289"/>
      <c r="E115" s="289"/>
      <c r="F115" s="310" t="s">
        <v>3577</v>
      </c>
      <c r="G115" s="289"/>
      <c r="H115" s="289" t="s">
        <v>3621</v>
      </c>
      <c r="I115" s="289" t="s">
        <v>3612</v>
      </c>
      <c r="J115" s="289"/>
      <c r="K115" s="301"/>
    </row>
    <row r="116" spans="2:11" s="1" customFormat="1" ht="15" customHeight="1">
      <c r="B116" s="312"/>
      <c r="C116" s="289" t="s">
        <v>48</v>
      </c>
      <c r="D116" s="289"/>
      <c r="E116" s="289"/>
      <c r="F116" s="310" t="s">
        <v>3577</v>
      </c>
      <c r="G116" s="289"/>
      <c r="H116" s="289" t="s">
        <v>3622</v>
      </c>
      <c r="I116" s="289" t="s">
        <v>3612</v>
      </c>
      <c r="J116" s="289"/>
      <c r="K116" s="301"/>
    </row>
    <row r="117" spans="2:11" s="1" customFormat="1" ht="15" customHeight="1">
      <c r="B117" s="312"/>
      <c r="C117" s="289" t="s">
        <v>57</v>
      </c>
      <c r="D117" s="289"/>
      <c r="E117" s="289"/>
      <c r="F117" s="310" t="s">
        <v>3577</v>
      </c>
      <c r="G117" s="289"/>
      <c r="H117" s="289" t="s">
        <v>3623</v>
      </c>
      <c r="I117" s="289" t="s">
        <v>3624</v>
      </c>
      <c r="J117" s="289"/>
      <c r="K117" s="301"/>
    </row>
    <row r="118" spans="2:11" s="1" customFormat="1" ht="15" customHeight="1">
      <c r="B118" s="315"/>
      <c r="C118" s="321"/>
      <c r="D118" s="321"/>
      <c r="E118" s="321"/>
      <c r="F118" s="321"/>
      <c r="G118" s="321"/>
      <c r="H118" s="321"/>
      <c r="I118" s="321"/>
      <c r="J118" s="321"/>
      <c r="K118" s="317"/>
    </row>
    <row r="119" spans="2:11" s="1" customFormat="1" ht="18.75" customHeight="1">
      <c r="B119" s="322"/>
      <c r="C119" s="323"/>
      <c r="D119" s="323"/>
      <c r="E119" s="323"/>
      <c r="F119" s="324"/>
      <c r="G119" s="323"/>
      <c r="H119" s="323"/>
      <c r="I119" s="323"/>
      <c r="J119" s="323"/>
      <c r="K119" s="322"/>
    </row>
    <row r="120" spans="2:11" s="1" customFormat="1" ht="18.75" customHeight="1">
      <c r="B120" s="296"/>
      <c r="C120" s="296"/>
      <c r="D120" s="296"/>
      <c r="E120" s="296"/>
      <c r="F120" s="296"/>
      <c r="G120" s="296"/>
      <c r="H120" s="296"/>
      <c r="I120" s="296"/>
      <c r="J120" s="296"/>
      <c r="K120" s="296"/>
    </row>
    <row r="121" spans="2:11" s="1" customFormat="1" ht="7.5" customHeight="1">
      <c r="B121" s="325"/>
      <c r="C121" s="326"/>
      <c r="D121" s="326"/>
      <c r="E121" s="326"/>
      <c r="F121" s="326"/>
      <c r="G121" s="326"/>
      <c r="H121" s="326"/>
      <c r="I121" s="326"/>
      <c r="J121" s="326"/>
      <c r="K121" s="327"/>
    </row>
    <row r="122" spans="2:11" s="1" customFormat="1" ht="45" customHeight="1">
      <c r="B122" s="328"/>
      <c r="C122" s="433" t="s">
        <v>3625</v>
      </c>
      <c r="D122" s="433"/>
      <c r="E122" s="433"/>
      <c r="F122" s="433"/>
      <c r="G122" s="433"/>
      <c r="H122" s="433"/>
      <c r="I122" s="433"/>
      <c r="J122" s="433"/>
      <c r="K122" s="329"/>
    </row>
    <row r="123" spans="2:11" s="1" customFormat="1" ht="17.25" customHeight="1">
      <c r="B123" s="330"/>
      <c r="C123" s="302" t="s">
        <v>3571</v>
      </c>
      <c r="D123" s="302"/>
      <c r="E123" s="302"/>
      <c r="F123" s="302" t="s">
        <v>3572</v>
      </c>
      <c r="G123" s="303"/>
      <c r="H123" s="302" t="s">
        <v>54</v>
      </c>
      <c r="I123" s="302" t="s">
        <v>57</v>
      </c>
      <c r="J123" s="302" t="s">
        <v>3573</v>
      </c>
      <c r="K123" s="331"/>
    </row>
    <row r="124" spans="2:11" s="1" customFormat="1" ht="17.25" customHeight="1">
      <c r="B124" s="330"/>
      <c r="C124" s="304" t="s">
        <v>3574</v>
      </c>
      <c r="D124" s="304"/>
      <c r="E124" s="304"/>
      <c r="F124" s="305" t="s">
        <v>3575</v>
      </c>
      <c r="G124" s="306"/>
      <c r="H124" s="304"/>
      <c r="I124" s="304"/>
      <c r="J124" s="304" t="s">
        <v>3576</v>
      </c>
      <c r="K124" s="331"/>
    </row>
    <row r="125" spans="2:11" s="1" customFormat="1" ht="5.25" customHeight="1">
      <c r="B125" s="332"/>
      <c r="C125" s="307"/>
      <c r="D125" s="307"/>
      <c r="E125" s="307"/>
      <c r="F125" s="307"/>
      <c r="G125" s="333"/>
      <c r="H125" s="307"/>
      <c r="I125" s="307"/>
      <c r="J125" s="307"/>
      <c r="K125" s="334"/>
    </row>
    <row r="126" spans="2:11" s="1" customFormat="1" ht="15" customHeight="1">
      <c r="B126" s="332"/>
      <c r="C126" s="289" t="s">
        <v>3580</v>
      </c>
      <c r="D126" s="309"/>
      <c r="E126" s="309"/>
      <c r="F126" s="310" t="s">
        <v>3577</v>
      </c>
      <c r="G126" s="289"/>
      <c r="H126" s="289" t="s">
        <v>3617</v>
      </c>
      <c r="I126" s="289" t="s">
        <v>3579</v>
      </c>
      <c r="J126" s="289">
        <v>120</v>
      </c>
      <c r="K126" s="335"/>
    </row>
    <row r="127" spans="2:11" s="1" customFormat="1" ht="15" customHeight="1">
      <c r="B127" s="332"/>
      <c r="C127" s="289" t="s">
        <v>3626</v>
      </c>
      <c r="D127" s="289"/>
      <c r="E127" s="289"/>
      <c r="F127" s="310" t="s">
        <v>3577</v>
      </c>
      <c r="G127" s="289"/>
      <c r="H127" s="289" t="s">
        <v>3627</v>
      </c>
      <c r="I127" s="289" t="s">
        <v>3579</v>
      </c>
      <c r="J127" s="289" t="s">
        <v>3628</v>
      </c>
      <c r="K127" s="335"/>
    </row>
    <row r="128" spans="2:11" s="1" customFormat="1" ht="15" customHeight="1">
      <c r="B128" s="332"/>
      <c r="C128" s="289" t="s">
        <v>91</v>
      </c>
      <c r="D128" s="289"/>
      <c r="E128" s="289"/>
      <c r="F128" s="310" t="s">
        <v>3577</v>
      </c>
      <c r="G128" s="289"/>
      <c r="H128" s="289" t="s">
        <v>3629</v>
      </c>
      <c r="I128" s="289" t="s">
        <v>3579</v>
      </c>
      <c r="J128" s="289" t="s">
        <v>3628</v>
      </c>
      <c r="K128" s="335"/>
    </row>
    <row r="129" spans="2:11" s="1" customFormat="1" ht="15" customHeight="1">
      <c r="B129" s="332"/>
      <c r="C129" s="289" t="s">
        <v>3588</v>
      </c>
      <c r="D129" s="289"/>
      <c r="E129" s="289"/>
      <c r="F129" s="310" t="s">
        <v>3583</v>
      </c>
      <c r="G129" s="289"/>
      <c r="H129" s="289" t="s">
        <v>3589</v>
      </c>
      <c r="I129" s="289" t="s">
        <v>3579</v>
      </c>
      <c r="J129" s="289">
        <v>15</v>
      </c>
      <c r="K129" s="335"/>
    </row>
    <row r="130" spans="2:11" s="1" customFormat="1" ht="15" customHeight="1">
      <c r="B130" s="332"/>
      <c r="C130" s="313" t="s">
        <v>3590</v>
      </c>
      <c r="D130" s="313"/>
      <c r="E130" s="313"/>
      <c r="F130" s="314" t="s">
        <v>3583</v>
      </c>
      <c r="G130" s="313"/>
      <c r="H130" s="313" t="s">
        <v>3591</v>
      </c>
      <c r="I130" s="313" t="s">
        <v>3579</v>
      </c>
      <c r="J130" s="313">
        <v>15</v>
      </c>
      <c r="K130" s="335"/>
    </row>
    <row r="131" spans="2:11" s="1" customFormat="1" ht="15" customHeight="1">
      <c r="B131" s="332"/>
      <c r="C131" s="313" t="s">
        <v>3592</v>
      </c>
      <c r="D131" s="313"/>
      <c r="E131" s="313"/>
      <c r="F131" s="314" t="s">
        <v>3583</v>
      </c>
      <c r="G131" s="313"/>
      <c r="H131" s="313" t="s">
        <v>3593</v>
      </c>
      <c r="I131" s="313" t="s">
        <v>3579</v>
      </c>
      <c r="J131" s="313">
        <v>20</v>
      </c>
      <c r="K131" s="335"/>
    </row>
    <row r="132" spans="2:11" s="1" customFormat="1" ht="15" customHeight="1">
      <c r="B132" s="332"/>
      <c r="C132" s="313" t="s">
        <v>3594</v>
      </c>
      <c r="D132" s="313"/>
      <c r="E132" s="313"/>
      <c r="F132" s="314" t="s">
        <v>3583</v>
      </c>
      <c r="G132" s="313"/>
      <c r="H132" s="313" t="s">
        <v>3595</v>
      </c>
      <c r="I132" s="313" t="s">
        <v>3579</v>
      </c>
      <c r="J132" s="313">
        <v>20</v>
      </c>
      <c r="K132" s="335"/>
    </row>
    <row r="133" spans="2:11" s="1" customFormat="1" ht="15" customHeight="1">
      <c r="B133" s="332"/>
      <c r="C133" s="289" t="s">
        <v>3582</v>
      </c>
      <c r="D133" s="289"/>
      <c r="E133" s="289"/>
      <c r="F133" s="310" t="s">
        <v>3583</v>
      </c>
      <c r="G133" s="289"/>
      <c r="H133" s="289" t="s">
        <v>3617</v>
      </c>
      <c r="I133" s="289" t="s">
        <v>3579</v>
      </c>
      <c r="J133" s="289">
        <v>50</v>
      </c>
      <c r="K133" s="335"/>
    </row>
    <row r="134" spans="2:11" s="1" customFormat="1" ht="15" customHeight="1">
      <c r="B134" s="332"/>
      <c r="C134" s="289" t="s">
        <v>3596</v>
      </c>
      <c r="D134" s="289"/>
      <c r="E134" s="289"/>
      <c r="F134" s="310" t="s">
        <v>3583</v>
      </c>
      <c r="G134" s="289"/>
      <c r="H134" s="289" t="s">
        <v>3617</v>
      </c>
      <c r="I134" s="289" t="s">
        <v>3579</v>
      </c>
      <c r="J134" s="289">
        <v>50</v>
      </c>
      <c r="K134" s="335"/>
    </row>
    <row r="135" spans="2:11" s="1" customFormat="1" ht="15" customHeight="1">
      <c r="B135" s="332"/>
      <c r="C135" s="289" t="s">
        <v>3602</v>
      </c>
      <c r="D135" s="289"/>
      <c r="E135" s="289"/>
      <c r="F135" s="310" t="s">
        <v>3583</v>
      </c>
      <c r="G135" s="289"/>
      <c r="H135" s="289" t="s">
        <v>3617</v>
      </c>
      <c r="I135" s="289" t="s">
        <v>3579</v>
      </c>
      <c r="J135" s="289">
        <v>50</v>
      </c>
      <c r="K135" s="335"/>
    </row>
    <row r="136" spans="2:11" s="1" customFormat="1" ht="15" customHeight="1">
      <c r="B136" s="332"/>
      <c r="C136" s="289" t="s">
        <v>3604</v>
      </c>
      <c r="D136" s="289"/>
      <c r="E136" s="289"/>
      <c r="F136" s="310" t="s">
        <v>3583</v>
      </c>
      <c r="G136" s="289"/>
      <c r="H136" s="289" t="s">
        <v>3617</v>
      </c>
      <c r="I136" s="289" t="s">
        <v>3579</v>
      </c>
      <c r="J136" s="289">
        <v>50</v>
      </c>
      <c r="K136" s="335"/>
    </row>
    <row r="137" spans="2:11" s="1" customFormat="1" ht="15" customHeight="1">
      <c r="B137" s="332"/>
      <c r="C137" s="289" t="s">
        <v>3605</v>
      </c>
      <c r="D137" s="289"/>
      <c r="E137" s="289"/>
      <c r="F137" s="310" t="s">
        <v>3583</v>
      </c>
      <c r="G137" s="289"/>
      <c r="H137" s="289" t="s">
        <v>3630</v>
      </c>
      <c r="I137" s="289" t="s">
        <v>3579</v>
      </c>
      <c r="J137" s="289">
        <v>255</v>
      </c>
      <c r="K137" s="335"/>
    </row>
    <row r="138" spans="2:11" s="1" customFormat="1" ht="15" customHeight="1">
      <c r="B138" s="332"/>
      <c r="C138" s="289" t="s">
        <v>3607</v>
      </c>
      <c r="D138" s="289"/>
      <c r="E138" s="289"/>
      <c r="F138" s="310" t="s">
        <v>3577</v>
      </c>
      <c r="G138" s="289"/>
      <c r="H138" s="289" t="s">
        <v>3631</v>
      </c>
      <c r="I138" s="289" t="s">
        <v>3609</v>
      </c>
      <c r="J138" s="289"/>
      <c r="K138" s="335"/>
    </row>
    <row r="139" spans="2:11" s="1" customFormat="1" ht="15" customHeight="1">
      <c r="B139" s="332"/>
      <c r="C139" s="289" t="s">
        <v>3610</v>
      </c>
      <c r="D139" s="289"/>
      <c r="E139" s="289"/>
      <c r="F139" s="310" t="s">
        <v>3577</v>
      </c>
      <c r="G139" s="289"/>
      <c r="H139" s="289" t="s">
        <v>3632</v>
      </c>
      <c r="I139" s="289" t="s">
        <v>3612</v>
      </c>
      <c r="J139" s="289"/>
      <c r="K139" s="335"/>
    </row>
    <row r="140" spans="2:11" s="1" customFormat="1" ht="15" customHeight="1">
      <c r="B140" s="332"/>
      <c r="C140" s="289" t="s">
        <v>3613</v>
      </c>
      <c r="D140" s="289"/>
      <c r="E140" s="289"/>
      <c r="F140" s="310" t="s">
        <v>3577</v>
      </c>
      <c r="G140" s="289"/>
      <c r="H140" s="289" t="s">
        <v>3613</v>
      </c>
      <c r="I140" s="289" t="s">
        <v>3612</v>
      </c>
      <c r="J140" s="289"/>
      <c r="K140" s="335"/>
    </row>
    <row r="141" spans="2:11" s="1" customFormat="1" ht="15" customHeight="1">
      <c r="B141" s="332"/>
      <c r="C141" s="289" t="s">
        <v>38</v>
      </c>
      <c r="D141" s="289"/>
      <c r="E141" s="289"/>
      <c r="F141" s="310" t="s">
        <v>3577</v>
      </c>
      <c r="G141" s="289"/>
      <c r="H141" s="289" t="s">
        <v>3633</v>
      </c>
      <c r="I141" s="289" t="s">
        <v>3612</v>
      </c>
      <c r="J141" s="289"/>
      <c r="K141" s="335"/>
    </row>
    <row r="142" spans="2:11" s="1" customFormat="1" ht="15" customHeight="1">
      <c r="B142" s="332"/>
      <c r="C142" s="289" t="s">
        <v>3634</v>
      </c>
      <c r="D142" s="289"/>
      <c r="E142" s="289"/>
      <c r="F142" s="310" t="s">
        <v>3577</v>
      </c>
      <c r="G142" s="289"/>
      <c r="H142" s="289" t="s">
        <v>3635</v>
      </c>
      <c r="I142" s="289" t="s">
        <v>3612</v>
      </c>
      <c r="J142" s="289"/>
      <c r="K142" s="335"/>
    </row>
    <row r="143" spans="2:11" s="1" customFormat="1" ht="15" customHeight="1">
      <c r="B143" s="336"/>
      <c r="C143" s="337"/>
      <c r="D143" s="337"/>
      <c r="E143" s="337"/>
      <c r="F143" s="337"/>
      <c r="G143" s="337"/>
      <c r="H143" s="337"/>
      <c r="I143" s="337"/>
      <c r="J143" s="337"/>
      <c r="K143" s="338"/>
    </row>
    <row r="144" spans="2:11" s="1" customFormat="1" ht="18.75" customHeight="1">
      <c r="B144" s="323"/>
      <c r="C144" s="323"/>
      <c r="D144" s="323"/>
      <c r="E144" s="323"/>
      <c r="F144" s="324"/>
      <c r="G144" s="323"/>
      <c r="H144" s="323"/>
      <c r="I144" s="323"/>
      <c r="J144" s="323"/>
      <c r="K144" s="323"/>
    </row>
    <row r="145" spans="2:11" s="1" customFormat="1" ht="18.75" customHeight="1">
      <c r="B145" s="296"/>
      <c r="C145" s="296"/>
      <c r="D145" s="296"/>
      <c r="E145" s="296"/>
      <c r="F145" s="296"/>
      <c r="G145" s="296"/>
      <c r="H145" s="296"/>
      <c r="I145" s="296"/>
      <c r="J145" s="296"/>
      <c r="K145" s="296"/>
    </row>
    <row r="146" spans="2:11" s="1" customFormat="1" ht="7.5" customHeight="1">
      <c r="B146" s="297"/>
      <c r="C146" s="298"/>
      <c r="D146" s="298"/>
      <c r="E146" s="298"/>
      <c r="F146" s="298"/>
      <c r="G146" s="298"/>
      <c r="H146" s="298"/>
      <c r="I146" s="298"/>
      <c r="J146" s="298"/>
      <c r="K146" s="299"/>
    </row>
    <row r="147" spans="2:11" s="1" customFormat="1" ht="45" customHeight="1">
      <c r="B147" s="300"/>
      <c r="C147" s="435" t="s">
        <v>3636</v>
      </c>
      <c r="D147" s="435"/>
      <c r="E147" s="435"/>
      <c r="F147" s="435"/>
      <c r="G147" s="435"/>
      <c r="H147" s="435"/>
      <c r="I147" s="435"/>
      <c r="J147" s="435"/>
      <c r="K147" s="301"/>
    </row>
    <row r="148" spans="2:11" s="1" customFormat="1" ht="17.25" customHeight="1">
      <c r="B148" s="300"/>
      <c r="C148" s="302" t="s">
        <v>3571</v>
      </c>
      <c r="D148" s="302"/>
      <c r="E148" s="302"/>
      <c r="F148" s="302" t="s">
        <v>3572</v>
      </c>
      <c r="G148" s="303"/>
      <c r="H148" s="302" t="s">
        <v>54</v>
      </c>
      <c r="I148" s="302" t="s">
        <v>57</v>
      </c>
      <c r="J148" s="302" t="s">
        <v>3573</v>
      </c>
      <c r="K148" s="301"/>
    </row>
    <row r="149" spans="2:11" s="1" customFormat="1" ht="17.25" customHeight="1">
      <c r="B149" s="300"/>
      <c r="C149" s="304" t="s">
        <v>3574</v>
      </c>
      <c r="D149" s="304"/>
      <c r="E149" s="304"/>
      <c r="F149" s="305" t="s">
        <v>3575</v>
      </c>
      <c r="G149" s="306"/>
      <c r="H149" s="304"/>
      <c r="I149" s="304"/>
      <c r="J149" s="304" t="s">
        <v>3576</v>
      </c>
      <c r="K149" s="301"/>
    </row>
    <row r="150" spans="2:11" s="1" customFormat="1" ht="5.25" customHeight="1">
      <c r="B150" s="312"/>
      <c r="C150" s="307"/>
      <c r="D150" s="307"/>
      <c r="E150" s="307"/>
      <c r="F150" s="307"/>
      <c r="G150" s="308"/>
      <c r="H150" s="307"/>
      <c r="I150" s="307"/>
      <c r="J150" s="307"/>
      <c r="K150" s="335"/>
    </row>
    <row r="151" spans="2:11" s="1" customFormat="1" ht="15" customHeight="1">
      <c r="B151" s="312"/>
      <c r="C151" s="339" t="s">
        <v>3580</v>
      </c>
      <c r="D151" s="289"/>
      <c r="E151" s="289"/>
      <c r="F151" s="340" t="s">
        <v>3577</v>
      </c>
      <c r="G151" s="289"/>
      <c r="H151" s="339" t="s">
        <v>3617</v>
      </c>
      <c r="I151" s="339" t="s">
        <v>3579</v>
      </c>
      <c r="J151" s="339">
        <v>120</v>
      </c>
      <c r="K151" s="335"/>
    </row>
    <row r="152" spans="2:11" s="1" customFormat="1" ht="15" customHeight="1">
      <c r="B152" s="312"/>
      <c r="C152" s="339" t="s">
        <v>3626</v>
      </c>
      <c r="D152" s="289"/>
      <c r="E152" s="289"/>
      <c r="F152" s="340" t="s">
        <v>3577</v>
      </c>
      <c r="G152" s="289"/>
      <c r="H152" s="339" t="s">
        <v>3637</v>
      </c>
      <c r="I152" s="339" t="s">
        <v>3579</v>
      </c>
      <c r="J152" s="339" t="s">
        <v>3628</v>
      </c>
      <c r="K152" s="335"/>
    </row>
    <row r="153" spans="2:11" s="1" customFormat="1" ht="15" customHeight="1">
      <c r="B153" s="312"/>
      <c r="C153" s="339" t="s">
        <v>91</v>
      </c>
      <c r="D153" s="289"/>
      <c r="E153" s="289"/>
      <c r="F153" s="340" t="s">
        <v>3577</v>
      </c>
      <c r="G153" s="289"/>
      <c r="H153" s="339" t="s">
        <v>3638</v>
      </c>
      <c r="I153" s="339" t="s">
        <v>3579</v>
      </c>
      <c r="J153" s="339" t="s">
        <v>3628</v>
      </c>
      <c r="K153" s="335"/>
    </row>
    <row r="154" spans="2:11" s="1" customFormat="1" ht="15" customHeight="1">
      <c r="B154" s="312"/>
      <c r="C154" s="339" t="s">
        <v>3582</v>
      </c>
      <c r="D154" s="289"/>
      <c r="E154" s="289"/>
      <c r="F154" s="340" t="s">
        <v>3583</v>
      </c>
      <c r="G154" s="289"/>
      <c r="H154" s="339" t="s">
        <v>3617</v>
      </c>
      <c r="I154" s="339" t="s">
        <v>3579</v>
      </c>
      <c r="J154" s="339">
        <v>50</v>
      </c>
      <c r="K154" s="335"/>
    </row>
    <row r="155" spans="2:11" s="1" customFormat="1" ht="15" customHeight="1">
      <c r="B155" s="312"/>
      <c r="C155" s="339" t="s">
        <v>3585</v>
      </c>
      <c r="D155" s="289"/>
      <c r="E155" s="289"/>
      <c r="F155" s="340" t="s">
        <v>3577</v>
      </c>
      <c r="G155" s="289"/>
      <c r="H155" s="339" t="s">
        <v>3617</v>
      </c>
      <c r="I155" s="339" t="s">
        <v>3587</v>
      </c>
      <c r="J155" s="339"/>
      <c r="K155" s="335"/>
    </row>
    <row r="156" spans="2:11" s="1" customFormat="1" ht="15" customHeight="1">
      <c r="B156" s="312"/>
      <c r="C156" s="339" t="s">
        <v>3596</v>
      </c>
      <c r="D156" s="289"/>
      <c r="E156" s="289"/>
      <c r="F156" s="340" t="s">
        <v>3583</v>
      </c>
      <c r="G156" s="289"/>
      <c r="H156" s="339" t="s">
        <v>3617</v>
      </c>
      <c r="I156" s="339" t="s">
        <v>3579</v>
      </c>
      <c r="J156" s="339">
        <v>50</v>
      </c>
      <c r="K156" s="335"/>
    </row>
    <row r="157" spans="2:11" s="1" customFormat="1" ht="15" customHeight="1">
      <c r="B157" s="312"/>
      <c r="C157" s="339" t="s">
        <v>3604</v>
      </c>
      <c r="D157" s="289"/>
      <c r="E157" s="289"/>
      <c r="F157" s="340" t="s">
        <v>3583</v>
      </c>
      <c r="G157" s="289"/>
      <c r="H157" s="339" t="s">
        <v>3617</v>
      </c>
      <c r="I157" s="339" t="s">
        <v>3579</v>
      </c>
      <c r="J157" s="339">
        <v>50</v>
      </c>
      <c r="K157" s="335"/>
    </row>
    <row r="158" spans="2:11" s="1" customFormat="1" ht="15" customHeight="1">
      <c r="B158" s="312"/>
      <c r="C158" s="339" t="s">
        <v>3602</v>
      </c>
      <c r="D158" s="289"/>
      <c r="E158" s="289"/>
      <c r="F158" s="340" t="s">
        <v>3583</v>
      </c>
      <c r="G158" s="289"/>
      <c r="H158" s="339" t="s">
        <v>3617</v>
      </c>
      <c r="I158" s="339" t="s">
        <v>3579</v>
      </c>
      <c r="J158" s="339">
        <v>50</v>
      </c>
      <c r="K158" s="335"/>
    </row>
    <row r="159" spans="2:11" s="1" customFormat="1" ht="15" customHeight="1">
      <c r="B159" s="312"/>
      <c r="C159" s="339" t="s">
        <v>169</v>
      </c>
      <c r="D159" s="289"/>
      <c r="E159" s="289"/>
      <c r="F159" s="340" t="s">
        <v>3577</v>
      </c>
      <c r="G159" s="289"/>
      <c r="H159" s="339" t="s">
        <v>3639</v>
      </c>
      <c r="I159" s="339" t="s">
        <v>3579</v>
      </c>
      <c r="J159" s="339" t="s">
        <v>3640</v>
      </c>
      <c r="K159" s="335"/>
    </row>
    <row r="160" spans="2:11" s="1" customFormat="1" ht="15" customHeight="1">
      <c r="B160" s="312"/>
      <c r="C160" s="339" t="s">
        <v>3641</v>
      </c>
      <c r="D160" s="289"/>
      <c r="E160" s="289"/>
      <c r="F160" s="340" t="s">
        <v>3577</v>
      </c>
      <c r="G160" s="289"/>
      <c r="H160" s="339" t="s">
        <v>3642</v>
      </c>
      <c r="I160" s="339" t="s">
        <v>3612</v>
      </c>
      <c r="J160" s="339"/>
      <c r="K160" s="335"/>
    </row>
    <row r="161" spans="2:11" s="1" customFormat="1" ht="15" customHeight="1">
      <c r="B161" s="341"/>
      <c r="C161" s="321"/>
      <c r="D161" s="321"/>
      <c r="E161" s="321"/>
      <c r="F161" s="321"/>
      <c r="G161" s="321"/>
      <c r="H161" s="321"/>
      <c r="I161" s="321"/>
      <c r="J161" s="321"/>
      <c r="K161" s="342"/>
    </row>
    <row r="162" spans="2:11" s="1" customFormat="1" ht="18.75" customHeight="1">
      <c r="B162" s="323"/>
      <c r="C162" s="333"/>
      <c r="D162" s="333"/>
      <c r="E162" s="333"/>
      <c r="F162" s="343"/>
      <c r="G162" s="333"/>
      <c r="H162" s="333"/>
      <c r="I162" s="333"/>
      <c r="J162" s="333"/>
      <c r="K162" s="323"/>
    </row>
    <row r="163" spans="2:11" s="1" customFormat="1" ht="18.75" customHeight="1">
      <c r="B163" s="296"/>
      <c r="C163" s="296"/>
      <c r="D163" s="296"/>
      <c r="E163" s="296"/>
      <c r="F163" s="296"/>
      <c r="G163" s="296"/>
      <c r="H163" s="296"/>
      <c r="I163" s="296"/>
      <c r="J163" s="296"/>
      <c r="K163" s="296"/>
    </row>
    <row r="164" spans="2:11" s="1" customFormat="1" ht="7.5" customHeight="1">
      <c r="B164" s="278"/>
      <c r="C164" s="279"/>
      <c r="D164" s="279"/>
      <c r="E164" s="279"/>
      <c r="F164" s="279"/>
      <c r="G164" s="279"/>
      <c r="H164" s="279"/>
      <c r="I164" s="279"/>
      <c r="J164" s="279"/>
      <c r="K164" s="280"/>
    </row>
    <row r="165" spans="2:11" s="1" customFormat="1" ht="45" customHeight="1">
      <c r="B165" s="281"/>
      <c r="C165" s="433" t="s">
        <v>3643</v>
      </c>
      <c r="D165" s="433"/>
      <c r="E165" s="433"/>
      <c r="F165" s="433"/>
      <c r="G165" s="433"/>
      <c r="H165" s="433"/>
      <c r="I165" s="433"/>
      <c r="J165" s="433"/>
      <c r="K165" s="282"/>
    </row>
    <row r="166" spans="2:11" s="1" customFormat="1" ht="17.25" customHeight="1">
      <c r="B166" s="281"/>
      <c r="C166" s="302" t="s">
        <v>3571</v>
      </c>
      <c r="D166" s="302"/>
      <c r="E166" s="302"/>
      <c r="F166" s="302" t="s">
        <v>3572</v>
      </c>
      <c r="G166" s="344"/>
      <c r="H166" s="345" t="s">
        <v>54</v>
      </c>
      <c r="I166" s="345" t="s">
        <v>57</v>
      </c>
      <c r="J166" s="302" t="s">
        <v>3573</v>
      </c>
      <c r="K166" s="282"/>
    </row>
    <row r="167" spans="2:11" s="1" customFormat="1" ht="17.25" customHeight="1">
      <c r="B167" s="283"/>
      <c r="C167" s="304" t="s">
        <v>3574</v>
      </c>
      <c r="D167" s="304"/>
      <c r="E167" s="304"/>
      <c r="F167" s="305" t="s">
        <v>3575</v>
      </c>
      <c r="G167" s="346"/>
      <c r="H167" s="347"/>
      <c r="I167" s="347"/>
      <c r="J167" s="304" t="s">
        <v>3576</v>
      </c>
      <c r="K167" s="284"/>
    </row>
    <row r="168" spans="2:11" s="1" customFormat="1" ht="5.25" customHeight="1">
      <c r="B168" s="312"/>
      <c r="C168" s="307"/>
      <c r="D168" s="307"/>
      <c r="E168" s="307"/>
      <c r="F168" s="307"/>
      <c r="G168" s="308"/>
      <c r="H168" s="307"/>
      <c r="I168" s="307"/>
      <c r="J168" s="307"/>
      <c r="K168" s="335"/>
    </row>
    <row r="169" spans="2:11" s="1" customFormat="1" ht="15" customHeight="1">
      <c r="B169" s="312"/>
      <c r="C169" s="289" t="s">
        <v>3580</v>
      </c>
      <c r="D169" s="289"/>
      <c r="E169" s="289"/>
      <c r="F169" s="310" t="s">
        <v>3577</v>
      </c>
      <c r="G169" s="289"/>
      <c r="H169" s="289" t="s">
        <v>3617</v>
      </c>
      <c r="I169" s="289" t="s">
        <v>3579</v>
      </c>
      <c r="J169" s="289">
        <v>120</v>
      </c>
      <c r="K169" s="335"/>
    </row>
    <row r="170" spans="2:11" s="1" customFormat="1" ht="15" customHeight="1">
      <c r="B170" s="312"/>
      <c r="C170" s="289" t="s">
        <v>3626</v>
      </c>
      <c r="D170" s="289"/>
      <c r="E170" s="289"/>
      <c r="F170" s="310" t="s">
        <v>3577</v>
      </c>
      <c r="G170" s="289"/>
      <c r="H170" s="289" t="s">
        <v>3627</v>
      </c>
      <c r="I170" s="289" t="s">
        <v>3579</v>
      </c>
      <c r="J170" s="289" t="s">
        <v>3628</v>
      </c>
      <c r="K170" s="335"/>
    </row>
    <row r="171" spans="2:11" s="1" customFormat="1" ht="15" customHeight="1">
      <c r="B171" s="312"/>
      <c r="C171" s="289" t="s">
        <v>91</v>
      </c>
      <c r="D171" s="289"/>
      <c r="E171" s="289"/>
      <c r="F171" s="310" t="s">
        <v>3577</v>
      </c>
      <c r="G171" s="289"/>
      <c r="H171" s="289" t="s">
        <v>3644</v>
      </c>
      <c r="I171" s="289" t="s">
        <v>3579</v>
      </c>
      <c r="J171" s="289" t="s">
        <v>3628</v>
      </c>
      <c r="K171" s="335"/>
    </row>
    <row r="172" spans="2:11" s="1" customFormat="1" ht="15" customHeight="1">
      <c r="B172" s="312"/>
      <c r="C172" s="289" t="s">
        <v>3582</v>
      </c>
      <c r="D172" s="289"/>
      <c r="E172" s="289"/>
      <c r="F172" s="310" t="s">
        <v>3583</v>
      </c>
      <c r="G172" s="289"/>
      <c r="H172" s="289" t="s">
        <v>3644</v>
      </c>
      <c r="I172" s="289" t="s">
        <v>3579</v>
      </c>
      <c r="J172" s="289">
        <v>50</v>
      </c>
      <c r="K172" s="335"/>
    </row>
    <row r="173" spans="2:11" s="1" customFormat="1" ht="15" customHeight="1">
      <c r="B173" s="312"/>
      <c r="C173" s="289" t="s">
        <v>3585</v>
      </c>
      <c r="D173" s="289"/>
      <c r="E173" s="289"/>
      <c r="F173" s="310" t="s">
        <v>3577</v>
      </c>
      <c r="G173" s="289"/>
      <c r="H173" s="289" t="s">
        <v>3644</v>
      </c>
      <c r="I173" s="289" t="s">
        <v>3587</v>
      </c>
      <c r="J173" s="289"/>
      <c r="K173" s="335"/>
    </row>
    <row r="174" spans="2:11" s="1" customFormat="1" ht="15" customHeight="1">
      <c r="B174" s="312"/>
      <c r="C174" s="289" t="s">
        <v>3596</v>
      </c>
      <c r="D174" s="289"/>
      <c r="E174" s="289"/>
      <c r="F174" s="310" t="s">
        <v>3583</v>
      </c>
      <c r="G174" s="289"/>
      <c r="H174" s="289" t="s">
        <v>3644</v>
      </c>
      <c r="I174" s="289" t="s">
        <v>3579</v>
      </c>
      <c r="J174" s="289">
        <v>50</v>
      </c>
      <c r="K174" s="335"/>
    </row>
    <row r="175" spans="2:11" s="1" customFormat="1" ht="15" customHeight="1">
      <c r="B175" s="312"/>
      <c r="C175" s="289" t="s">
        <v>3604</v>
      </c>
      <c r="D175" s="289"/>
      <c r="E175" s="289"/>
      <c r="F175" s="310" t="s">
        <v>3583</v>
      </c>
      <c r="G175" s="289"/>
      <c r="H175" s="289" t="s">
        <v>3644</v>
      </c>
      <c r="I175" s="289" t="s">
        <v>3579</v>
      </c>
      <c r="J175" s="289">
        <v>50</v>
      </c>
      <c r="K175" s="335"/>
    </row>
    <row r="176" spans="2:11" s="1" customFormat="1" ht="15" customHeight="1">
      <c r="B176" s="312"/>
      <c r="C176" s="289" t="s">
        <v>3602</v>
      </c>
      <c r="D176" s="289"/>
      <c r="E176" s="289"/>
      <c r="F176" s="310" t="s">
        <v>3583</v>
      </c>
      <c r="G176" s="289"/>
      <c r="H176" s="289" t="s">
        <v>3644</v>
      </c>
      <c r="I176" s="289" t="s">
        <v>3579</v>
      </c>
      <c r="J176" s="289">
        <v>50</v>
      </c>
      <c r="K176" s="335"/>
    </row>
    <row r="177" spans="2:11" s="1" customFormat="1" ht="15" customHeight="1">
      <c r="B177" s="312"/>
      <c r="C177" s="289" t="s">
        <v>207</v>
      </c>
      <c r="D177" s="289"/>
      <c r="E177" s="289"/>
      <c r="F177" s="310" t="s">
        <v>3577</v>
      </c>
      <c r="G177" s="289"/>
      <c r="H177" s="289" t="s">
        <v>3645</v>
      </c>
      <c r="I177" s="289" t="s">
        <v>3646</v>
      </c>
      <c r="J177" s="289"/>
      <c r="K177" s="335"/>
    </row>
    <row r="178" spans="2:11" s="1" customFormat="1" ht="15" customHeight="1">
      <c r="B178" s="312"/>
      <c r="C178" s="289" t="s">
        <v>57</v>
      </c>
      <c r="D178" s="289"/>
      <c r="E178" s="289"/>
      <c r="F178" s="310" t="s">
        <v>3577</v>
      </c>
      <c r="G178" s="289"/>
      <c r="H178" s="289" t="s">
        <v>3647</v>
      </c>
      <c r="I178" s="289" t="s">
        <v>3648</v>
      </c>
      <c r="J178" s="289">
        <v>1</v>
      </c>
      <c r="K178" s="335"/>
    </row>
    <row r="179" spans="2:11" s="1" customFormat="1" ht="15" customHeight="1">
      <c r="B179" s="312"/>
      <c r="C179" s="289" t="s">
        <v>53</v>
      </c>
      <c r="D179" s="289"/>
      <c r="E179" s="289"/>
      <c r="F179" s="310" t="s">
        <v>3577</v>
      </c>
      <c r="G179" s="289"/>
      <c r="H179" s="289" t="s">
        <v>3649</v>
      </c>
      <c r="I179" s="289" t="s">
        <v>3579</v>
      </c>
      <c r="J179" s="289">
        <v>20</v>
      </c>
      <c r="K179" s="335"/>
    </row>
    <row r="180" spans="2:11" s="1" customFormat="1" ht="15" customHeight="1">
      <c r="B180" s="312"/>
      <c r="C180" s="289" t="s">
        <v>54</v>
      </c>
      <c r="D180" s="289"/>
      <c r="E180" s="289"/>
      <c r="F180" s="310" t="s">
        <v>3577</v>
      </c>
      <c r="G180" s="289"/>
      <c r="H180" s="289" t="s">
        <v>3650</v>
      </c>
      <c r="I180" s="289" t="s">
        <v>3579</v>
      </c>
      <c r="J180" s="289">
        <v>255</v>
      </c>
      <c r="K180" s="335"/>
    </row>
    <row r="181" spans="2:11" s="1" customFormat="1" ht="15" customHeight="1">
      <c r="B181" s="312"/>
      <c r="C181" s="289" t="s">
        <v>208</v>
      </c>
      <c r="D181" s="289"/>
      <c r="E181" s="289"/>
      <c r="F181" s="310" t="s">
        <v>3577</v>
      </c>
      <c r="G181" s="289"/>
      <c r="H181" s="289" t="s">
        <v>3541</v>
      </c>
      <c r="I181" s="289" t="s">
        <v>3579</v>
      </c>
      <c r="J181" s="289">
        <v>10</v>
      </c>
      <c r="K181" s="335"/>
    </row>
    <row r="182" spans="2:11" s="1" customFormat="1" ht="15" customHeight="1">
      <c r="B182" s="312"/>
      <c r="C182" s="289" t="s">
        <v>209</v>
      </c>
      <c r="D182" s="289"/>
      <c r="E182" s="289"/>
      <c r="F182" s="310" t="s">
        <v>3577</v>
      </c>
      <c r="G182" s="289"/>
      <c r="H182" s="289" t="s">
        <v>3651</v>
      </c>
      <c r="I182" s="289" t="s">
        <v>3612</v>
      </c>
      <c r="J182" s="289"/>
      <c r="K182" s="335"/>
    </row>
    <row r="183" spans="2:11" s="1" customFormat="1" ht="15" customHeight="1">
      <c r="B183" s="312"/>
      <c r="C183" s="289" t="s">
        <v>3652</v>
      </c>
      <c r="D183" s="289"/>
      <c r="E183" s="289"/>
      <c r="F183" s="310" t="s">
        <v>3577</v>
      </c>
      <c r="G183" s="289"/>
      <c r="H183" s="289" t="s">
        <v>3653</v>
      </c>
      <c r="I183" s="289" t="s">
        <v>3612</v>
      </c>
      <c r="J183" s="289"/>
      <c r="K183" s="335"/>
    </row>
    <row r="184" spans="2:11" s="1" customFormat="1" ht="15" customHeight="1">
      <c r="B184" s="312"/>
      <c r="C184" s="289" t="s">
        <v>3641</v>
      </c>
      <c r="D184" s="289"/>
      <c r="E184" s="289"/>
      <c r="F184" s="310" t="s">
        <v>3577</v>
      </c>
      <c r="G184" s="289"/>
      <c r="H184" s="289" t="s">
        <v>3654</v>
      </c>
      <c r="I184" s="289" t="s">
        <v>3612</v>
      </c>
      <c r="J184" s="289"/>
      <c r="K184" s="335"/>
    </row>
    <row r="185" spans="2:11" s="1" customFormat="1" ht="15" customHeight="1">
      <c r="B185" s="312"/>
      <c r="C185" s="289" t="s">
        <v>211</v>
      </c>
      <c r="D185" s="289"/>
      <c r="E185" s="289"/>
      <c r="F185" s="310" t="s">
        <v>3583</v>
      </c>
      <c r="G185" s="289"/>
      <c r="H185" s="289" t="s">
        <v>3655</v>
      </c>
      <c r="I185" s="289" t="s">
        <v>3579</v>
      </c>
      <c r="J185" s="289">
        <v>50</v>
      </c>
      <c r="K185" s="335"/>
    </row>
    <row r="186" spans="2:11" s="1" customFormat="1" ht="15" customHeight="1">
      <c r="B186" s="312"/>
      <c r="C186" s="289" t="s">
        <v>3656</v>
      </c>
      <c r="D186" s="289"/>
      <c r="E186" s="289"/>
      <c r="F186" s="310" t="s">
        <v>3583</v>
      </c>
      <c r="G186" s="289"/>
      <c r="H186" s="289" t="s">
        <v>3657</v>
      </c>
      <c r="I186" s="289" t="s">
        <v>3658</v>
      </c>
      <c r="J186" s="289"/>
      <c r="K186" s="335"/>
    </row>
    <row r="187" spans="2:11" s="1" customFormat="1" ht="15" customHeight="1">
      <c r="B187" s="312"/>
      <c r="C187" s="289" t="s">
        <v>3659</v>
      </c>
      <c r="D187" s="289"/>
      <c r="E187" s="289"/>
      <c r="F187" s="310" t="s">
        <v>3583</v>
      </c>
      <c r="G187" s="289"/>
      <c r="H187" s="289" t="s">
        <v>3660</v>
      </c>
      <c r="I187" s="289" t="s">
        <v>3658</v>
      </c>
      <c r="J187" s="289"/>
      <c r="K187" s="335"/>
    </row>
    <row r="188" spans="2:11" s="1" customFormat="1" ht="15" customHeight="1">
      <c r="B188" s="312"/>
      <c r="C188" s="289" t="s">
        <v>3661</v>
      </c>
      <c r="D188" s="289"/>
      <c r="E188" s="289"/>
      <c r="F188" s="310" t="s">
        <v>3583</v>
      </c>
      <c r="G188" s="289"/>
      <c r="H188" s="289" t="s">
        <v>3662</v>
      </c>
      <c r="I188" s="289" t="s">
        <v>3658</v>
      </c>
      <c r="J188" s="289"/>
      <c r="K188" s="335"/>
    </row>
    <row r="189" spans="2:11" s="1" customFormat="1" ht="15" customHeight="1">
      <c r="B189" s="312"/>
      <c r="C189" s="348" t="s">
        <v>3663</v>
      </c>
      <c r="D189" s="289"/>
      <c r="E189" s="289"/>
      <c r="F189" s="310" t="s">
        <v>3583</v>
      </c>
      <c r="G189" s="289"/>
      <c r="H189" s="289" t="s">
        <v>3664</v>
      </c>
      <c r="I189" s="289" t="s">
        <v>3665</v>
      </c>
      <c r="J189" s="349" t="s">
        <v>3666</v>
      </c>
      <c r="K189" s="335"/>
    </row>
    <row r="190" spans="2:11" s="18" customFormat="1" ht="15" customHeight="1">
      <c r="B190" s="350"/>
      <c r="C190" s="351" t="s">
        <v>3667</v>
      </c>
      <c r="D190" s="352"/>
      <c r="E190" s="352"/>
      <c r="F190" s="353" t="s">
        <v>3583</v>
      </c>
      <c r="G190" s="352"/>
      <c r="H190" s="352" t="s">
        <v>3668</v>
      </c>
      <c r="I190" s="352" t="s">
        <v>3665</v>
      </c>
      <c r="J190" s="354" t="s">
        <v>3666</v>
      </c>
      <c r="K190" s="355"/>
    </row>
    <row r="191" spans="2:11" s="1" customFormat="1" ht="15" customHeight="1">
      <c r="B191" s="312"/>
      <c r="C191" s="348" t="s">
        <v>42</v>
      </c>
      <c r="D191" s="289"/>
      <c r="E191" s="289"/>
      <c r="F191" s="310" t="s">
        <v>3577</v>
      </c>
      <c r="G191" s="289"/>
      <c r="H191" s="286" t="s">
        <v>3669</v>
      </c>
      <c r="I191" s="289" t="s">
        <v>3670</v>
      </c>
      <c r="J191" s="289"/>
      <c r="K191" s="335"/>
    </row>
    <row r="192" spans="2:11" s="1" customFormat="1" ht="15" customHeight="1">
      <c r="B192" s="312"/>
      <c r="C192" s="348" t="s">
        <v>3671</v>
      </c>
      <c r="D192" s="289"/>
      <c r="E192" s="289"/>
      <c r="F192" s="310" t="s">
        <v>3577</v>
      </c>
      <c r="G192" s="289"/>
      <c r="H192" s="289" t="s">
        <v>3672</v>
      </c>
      <c r="I192" s="289" t="s">
        <v>3612</v>
      </c>
      <c r="J192" s="289"/>
      <c r="K192" s="335"/>
    </row>
    <row r="193" spans="2:11" s="1" customFormat="1" ht="15" customHeight="1">
      <c r="B193" s="312"/>
      <c r="C193" s="348" t="s">
        <v>3673</v>
      </c>
      <c r="D193" s="289"/>
      <c r="E193" s="289"/>
      <c r="F193" s="310" t="s">
        <v>3577</v>
      </c>
      <c r="G193" s="289"/>
      <c r="H193" s="289" t="s">
        <v>3674</v>
      </c>
      <c r="I193" s="289" t="s">
        <v>3612</v>
      </c>
      <c r="J193" s="289"/>
      <c r="K193" s="335"/>
    </row>
    <row r="194" spans="2:11" s="1" customFormat="1" ht="15" customHeight="1">
      <c r="B194" s="312"/>
      <c r="C194" s="348" t="s">
        <v>3675</v>
      </c>
      <c r="D194" s="289"/>
      <c r="E194" s="289"/>
      <c r="F194" s="310" t="s">
        <v>3583</v>
      </c>
      <c r="G194" s="289"/>
      <c r="H194" s="289" t="s">
        <v>3676</v>
      </c>
      <c r="I194" s="289" t="s">
        <v>3612</v>
      </c>
      <c r="J194" s="289"/>
      <c r="K194" s="335"/>
    </row>
    <row r="195" spans="2:11" s="1" customFormat="1" ht="15" customHeight="1">
      <c r="B195" s="341"/>
      <c r="C195" s="356"/>
      <c r="D195" s="321"/>
      <c r="E195" s="321"/>
      <c r="F195" s="321"/>
      <c r="G195" s="321"/>
      <c r="H195" s="321"/>
      <c r="I195" s="321"/>
      <c r="J195" s="321"/>
      <c r="K195" s="342"/>
    </row>
    <row r="196" spans="2:11" s="1" customFormat="1" ht="18.75" customHeight="1">
      <c r="B196" s="323"/>
      <c r="C196" s="333"/>
      <c r="D196" s="333"/>
      <c r="E196" s="333"/>
      <c r="F196" s="343"/>
      <c r="G196" s="333"/>
      <c r="H196" s="333"/>
      <c r="I196" s="333"/>
      <c r="J196" s="333"/>
      <c r="K196" s="323"/>
    </row>
    <row r="197" spans="2:11" s="1" customFormat="1" ht="18.75" customHeight="1">
      <c r="B197" s="323"/>
      <c r="C197" s="333"/>
      <c r="D197" s="333"/>
      <c r="E197" s="333"/>
      <c r="F197" s="343"/>
      <c r="G197" s="333"/>
      <c r="H197" s="333"/>
      <c r="I197" s="333"/>
      <c r="J197" s="333"/>
      <c r="K197" s="323"/>
    </row>
    <row r="198" spans="2:11" s="1" customFormat="1" ht="18.75" customHeight="1">
      <c r="B198" s="296"/>
      <c r="C198" s="296"/>
      <c r="D198" s="296"/>
      <c r="E198" s="296"/>
      <c r="F198" s="296"/>
      <c r="G198" s="296"/>
      <c r="H198" s="296"/>
      <c r="I198" s="296"/>
      <c r="J198" s="296"/>
      <c r="K198" s="296"/>
    </row>
    <row r="199" spans="2:11" s="1" customFormat="1" ht="13.5">
      <c r="B199" s="278"/>
      <c r="C199" s="279"/>
      <c r="D199" s="279"/>
      <c r="E199" s="279"/>
      <c r="F199" s="279"/>
      <c r="G199" s="279"/>
      <c r="H199" s="279"/>
      <c r="I199" s="279"/>
      <c r="J199" s="279"/>
      <c r="K199" s="280"/>
    </row>
    <row r="200" spans="2:11" s="1" customFormat="1" ht="21">
      <c r="B200" s="281"/>
      <c r="C200" s="433" t="s">
        <v>3677</v>
      </c>
      <c r="D200" s="433"/>
      <c r="E200" s="433"/>
      <c r="F200" s="433"/>
      <c r="G200" s="433"/>
      <c r="H200" s="433"/>
      <c r="I200" s="433"/>
      <c r="J200" s="433"/>
      <c r="K200" s="282"/>
    </row>
    <row r="201" spans="2:11" s="1" customFormat="1" ht="25.5" customHeight="1">
      <c r="B201" s="281"/>
      <c r="C201" s="357" t="s">
        <v>3678</v>
      </c>
      <c r="D201" s="357"/>
      <c r="E201" s="357"/>
      <c r="F201" s="357" t="s">
        <v>3679</v>
      </c>
      <c r="G201" s="358"/>
      <c r="H201" s="436" t="s">
        <v>3680</v>
      </c>
      <c r="I201" s="436"/>
      <c r="J201" s="436"/>
      <c r="K201" s="282"/>
    </row>
    <row r="202" spans="2:11" s="1" customFormat="1" ht="5.25" customHeight="1">
      <c r="B202" s="312"/>
      <c r="C202" s="307"/>
      <c r="D202" s="307"/>
      <c r="E202" s="307"/>
      <c r="F202" s="307"/>
      <c r="G202" s="333"/>
      <c r="H202" s="307"/>
      <c r="I202" s="307"/>
      <c r="J202" s="307"/>
      <c r="K202" s="335"/>
    </row>
    <row r="203" spans="2:11" s="1" customFormat="1" ht="15" customHeight="1">
      <c r="B203" s="312"/>
      <c r="C203" s="289" t="s">
        <v>3670</v>
      </c>
      <c r="D203" s="289"/>
      <c r="E203" s="289"/>
      <c r="F203" s="310" t="s">
        <v>43</v>
      </c>
      <c r="G203" s="289"/>
      <c r="H203" s="437" t="s">
        <v>3681</v>
      </c>
      <c r="I203" s="437"/>
      <c r="J203" s="437"/>
      <c r="K203" s="335"/>
    </row>
    <row r="204" spans="2:11" s="1" customFormat="1" ht="15" customHeight="1">
      <c r="B204" s="312"/>
      <c r="C204" s="289"/>
      <c r="D204" s="289"/>
      <c r="E204" s="289"/>
      <c r="F204" s="310" t="s">
        <v>44</v>
      </c>
      <c r="G204" s="289"/>
      <c r="H204" s="437" t="s">
        <v>3682</v>
      </c>
      <c r="I204" s="437"/>
      <c r="J204" s="437"/>
      <c r="K204" s="335"/>
    </row>
    <row r="205" spans="2:11" s="1" customFormat="1" ht="15" customHeight="1">
      <c r="B205" s="312"/>
      <c r="C205" s="289"/>
      <c r="D205" s="289"/>
      <c r="E205" s="289"/>
      <c r="F205" s="310" t="s">
        <v>47</v>
      </c>
      <c r="G205" s="289"/>
      <c r="H205" s="437" t="s">
        <v>3683</v>
      </c>
      <c r="I205" s="437"/>
      <c r="J205" s="437"/>
      <c r="K205" s="335"/>
    </row>
    <row r="206" spans="2:11" s="1" customFormat="1" ht="15" customHeight="1">
      <c r="B206" s="312"/>
      <c r="C206" s="289"/>
      <c r="D206" s="289"/>
      <c r="E206" s="289"/>
      <c r="F206" s="310" t="s">
        <v>45</v>
      </c>
      <c r="G206" s="289"/>
      <c r="H206" s="437" t="s">
        <v>3684</v>
      </c>
      <c r="I206" s="437"/>
      <c r="J206" s="437"/>
      <c r="K206" s="335"/>
    </row>
    <row r="207" spans="2:11" s="1" customFormat="1" ht="15" customHeight="1">
      <c r="B207" s="312"/>
      <c r="C207" s="289"/>
      <c r="D207" s="289"/>
      <c r="E207" s="289"/>
      <c r="F207" s="310" t="s">
        <v>46</v>
      </c>
      <c r="G207" s="289"/>
      <c r="H207" s="437" t="s">
        <v>3685</v>
      </c>
      <c r="I207" s="437"/>
      <c r="J207" s="437"/>
      <c r="K207" s="335"/>
    </row>
    <row r="208" spans="2:11" s="1" customFormat="1" ht="15" customHeight="1">
      <c r="B208" s="312"/>
      <c r="C208" s="289"/>
      <c r="D208" s="289"/>
      <c r="E208" s="289"/>
      <c r="F208" s="310"/>
      <c r="G208" s="289"/>
      <c r="H208" s="289"/>
      <c r="I208" s="289"/>
      <c r="J208" s="289"/>
      <c r="K208" s="335"/>
    </row>
    <row r="209" spans="2:11" s="1" customFormat="1" ht="15" customHeight="1">
      <c r="B209" s="312"/>
      <c r="C209" s="289" t="s">
        <v>3624</v>
      </c>
      <c r="D209" s="289"/>
      <c r="E209" s="289"/>
      <c r="F209" s="310" t="s">
        <v>79</v>
      </c>
      <c r="G209" s="289"/>
      <c r="H209" s="437" t="s">
        <v>3686</v>
      </c>
      <c r="I209" s="437"/>
      <c r="J209" s="437"/>
      <c r="K209" s="335"/>
    </row>
    <row r="210" spans="2:11" s="1" customFormat="1" ht="15" customHeight="1">
      <c r="B210" s="312"/>
      <c r="C210" s="289"/>
      <c r="D210" s="289"/>
      <c r="E210" s="289"/>
      <c r="F210" s="310" t="s">
        <v>3522</v>
      </c>
      <c r="G210" s="289"/>
      <c r="H210" s="437" t="s">
        <v>3523</v>
      </c>
      <c r="I210" s="437"/>
      <c r="J210" s="437"/>
      <c r="K210" s="335"/>
    </row>
    <row r="211" spans="2:11" s="1" customFormat="1" ht="15" customHeight="1">
      <c r="B211" s="312"/>
      <c r="C211" s="289"/>
      <c r="D211" s="289"/>
      <c r="E211" s="289"/>
      <c r="F211" s="310" t="s">
        <v>3520</v>
      </c>
      <c r="G211" s="289"/>
      <c r="H211" s="437" t="s">
        <v>3687</v>
      </c>
      <c r="I211" s="437"/>
      <c r="J211" s="437"/>
      <c r="K211" s="335"/>
    </row>
    <row r="212" spans="2:11" s="1" customFormat="1" ht="15" customHeight="1">
      <c r="B212" s="359"/>
      <c r="C212" s="289"/>
      <c r="D212" s="289"/>
      <c r="E212" s="289"/>
      <c r="F212" s="310" t="s">
        <v>128</v>
      </c>
      <c r="G212" s="348"/>
      <c r="H212" s="438" t="s">
        <v>3524</v>
      </c>
      <c r="I212" s="438"/>
      <c r="J212" s="438"/>
      <c r="K212" s="360"/>
    </row>
    <row r="213" spans="2:11" s="1" customFormat="1" ht="15" customHeight="1">
      <c r="B213" s="359"/>
      <c r="C213" s="289"/>
      <c r="D213" s="289"/>
      <c r="E213" s="289"/>
      <c r="F213" s="310" t="s">
        <v>3525</v>
      </c>
      <c r="G213" s="348"/>
      <c r="H213" s="438" t="s">
        <v>3688</v>
      </c>
      <c r="I213" s="438"/>
      <c r="J213" s="438"/>
      <c r="K213" s="360"/>
    </row>
    <row r="214" spans="2:11" s="1" customFormat="1" ht="15" customHeight="1">
      <c r="B214" s="359"/>
      <c r="C214" s="289"/>
      <c r="D214" s="289"/>
      <c r="E214" s="289"/>
      <c r="F214" s="310"/>
      <c r="G214" s="348"/>
      <c r="H214" s="339"/>
      <c r="I214" s="339"/>
      <c r="J214" s="339"/>
      <c r="K214" s="360"/>
    </row>
    <row r="215" spans="2:11" s="1" customFormat="1" ht="15" customHeight="1">
      <c r="B215" s="359"/>
      <c r="C215" s="289" t="s">
        <v>3648</v>
      </c>
      <c r="D215" s="289"/>
      <c r="E215" s="289"/>
      <c r="F215" s="310">
        <v>1</v>
      </c>
      <c r="G215" s="348"/>
      <c r="H215" s="438" t="s">
        <v>3689</v>
      </c>
      <c r="I215" s="438"/>
      <c r="J215" s="438"/>
      <c r="K215" s="360"/>
    </row>
    <row r="216" spans="2:11" s="1" customFormat="1" ht="15" customHeight="1">
      <c r="B216" s="359"/>
      <c r="C216" s="289"/>
      <c r="D216" s="289"/>
      <c r="E216" s="289"/>
      <c r="F216" s="310">
        <v>2</v>
      </c>
      <c r="G216" s="348"/>
      <c r="H216" s="438" t="s">
        <v>3690</v>
      </c>
      <c r="I216" s="438"/>
      <c r="J216" s="438"/>
      <c r="K216" s="360"/>
    </row>
    <row r="217" spans="2:11" s="1" customFormat="1" ht="15" customHeight="1">
      <c r="B217" s="359"/>
      <c r="C217" s="289"/>
      <c r="D217" s="289"/>
      <c r="E217" s="289"/>
      <c r="F217" s="310">
        <v>3</v>
      </c>
      <c r="G217" s="348"/>
      <c r="H217" s="438" t="s">
        <v>3691</v>
      </c>
      <c r="I217" s="438"/>
      <c r="J217" s="438"/>
      <c r="K217" s="360"/>
    </row>
    <row r="218" spans="2:11" s="1" customFormat="1" ht="15" customHeight="1">
      <c r="B218" s="359"/>
      <c r="C218" s="289"/>
      <c r="D218" s="289"/>
      <c r="E218" s="289"/>
      <c r="F218" s="310">
        <v>4</v>
      </c>
      <c r="G218" s="348"/>
      <c r="H218" s="438" t="s">
        <v>3692</v>
      </c>
      <c r="I218" s="438"/>
      <c r="J218" s="438"/>
      <c r="K218" s="360"/>
    </row>
    <row r="219" spans="2:11" s="1" customFormat="1" ht="12.75" customHeight="1">
      <c r="B219" s="361"/>
      <c r="C219" s="362"/>
      <c r="D219" s="362"/>
      <c r="E219" s="362"/>
      <c r="F219" s="362"/>
      <c r="G219" s="362"/>
      <c r="H219" s="362"/>
      <c r="I219" s="362"/>
      <c r="J219" s="362"/>
      <c r="K219" s="363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31</vt:i4>
      </vt:variant>
    </vt:vector>
  </HeadingPairs>
  <TitlesOfParts>
    <vt:vector size="47" baseType="lpstr">
      <vt:lpstr>Rekapitulace stavby</vt:lpstr>
      <vt:lpstr>D1 - Architektonicko-stav...</vt:lpstr>
      <vt:lpstr>D2 - Konstrukční řešení </vt:lpstr>
      <vt:lpstr>D.4.1.1. - Vnitřní splašk...</vt:lpstr>
      <vt:lpstr>D.4.1.2. - Vnitřní dešťov...</vt:lpstr>
      <vt:lpstr>D.4.1.3. - Vnitřní vodovod</vt:lpstr>
      <vt:lpstr>D.4.2. - Zařízení vytápění</vt:lpstr>
      <vt:lpstr>D.4.3. - Silnoproudá elek...</vt:lpstr>
      <vt:lpstr>D.4.3.1. - Silnoproudá el...</vt:lpstr>
      <vt:lpstr>D.4.4.1. - PZTS</vt:lpstr>
      <vt:lpstr>D.4.4.2. - DVT</vt:lpstr>
      <vt:lpstr>D.4.4.3. - DATA</vt:lpstr>
      <vt:lpstr>D5 - Terénní a sadové úpr...</vt:lpstr>
      <vt:lpstr>VON - Vedlejší a ostatní ...</vt:lpstr>
      <vt:lpstr>Seznam figur</vt:lpstr>
      <vt:lpstr>Pokyny pro vyplnění</vt:lpstr>
      <vt:lpstr>'D.4.1.1. - Vnitřní splašk...'!Názvy_tisku</vt:lpstr>
      <vt:lpstr>'D.4.1.2. - Vnitřní dešťov...'!Názvy_tisku</vt:lpstr>
      <vt:lpstr>'D.4.1.3. - Vnitřní vodovod'!Názvy_tisku</vt:lpstr>
      <vt:lpstr>'D.4.2. - Zařízení vytápění'!Názvy_tisku</vt:lpstr>
      <vt:lpstr>'D.4.3. - Silnoproudá elek...'!Názvy_tisku</vt:lpstr>
      <vt:lpstr>'D.4.3.1. - Silnoproudá el...'!Názvy_tisku</vt:lpstr>
      <vt:lpstr>'D.4.4.1. - PZTS'!Názvy_tisku</vt:lpstr>
      <vt:lpstr>'D.4.4.2. - DVT'!Názvy_tisku</vt:lpstr>
      <vt:lpstr>'D.4.4.3. - DATA'!Názvy_tisku</vt:lpstr>
      <vt:lpstr>'D1 - Architektonicko-stav...'!Názvy_tisku</vt:lpstr>
      <vt:lpstr>'D2 - Konstrukční řešení '!Názvy_tisku</vt:lpstr>
      <vt:lpstr>'D5 - Terénní a sadové úpr...'!Názvy_tisku</vt:lpstr>
      <vt:lpstr>'Rekapitulace stavby'!Názvy_tisku</vt:lpstr>
      <vt:lpstr>'Seznam figur'!Názvy_tisku</vt:lpstr>
      <vt:lpstr>'VON - Vedlejší a ostatní ...'!Názvy_tisku</vt:lpstr>
      <vt:lpstr>'D.4.1.1. - Vnitřní splašk...'!Oblast_tisku</vt:lpstr>
      <vt:lpstr>'D.4.1.2. - Vnitřní dešťov...'!Oblast_tisku</vt:lpstr>
      <vt:lpstr>'D.4.1.3. - Vnitřní vodovod'!Oblast_tisku</vt:lpstr>
      <vt:lpstr>'D.4.2. - Zařízení vytápění'!Oblast_tisku</vt:lpstr>
      <vt:lpstr>'D.4.3. - Silnoproudá elek...'!Oblast_tisku</vt:lpstr>
      <vt:lpstr>'D.4.3.1. - Silnoproudá el...'!Oblast_tisku</vt:lpstr>
      <vt:lpstr>'D.4.4.1. - PZTS'!Oblast_tisku</vt:lpstr>
      <vt:lpstr>'D.4.4.2. - DVT'!Oblast_tisku</vt:lpstr>
      <vt:lpstr>'D.4.4.3. - DATA'!Oblast_tisku</vt:lpstr>
      <vt:lpstr>'D1 - Architektonicko-stav...'!Oblast_tisku</vt:lpstr>
      <vt:lpstr>'D2 - Konstrukční řešení '!Oblast_tisku</vt:lpstr>
      <vt:lpstr>'D5 - Terénní a sadové úpr...'!Oblast_tisku</vt:lpstr>
      <vt:lpstr>'Pokyny pro vyplnění'!Oblast_tisku</vt:lpstr>
      <vt:lpstr>'Rekapitulace stavby'!Oblast_tisku</vt:lpstr>
      <vt:lpstr>'Seznam figur'!Oblast_tisku</vt:lpstr>
      <vt:lpstr>'VON - Vedlejší a ostatní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Jirka</dc:creator>
  <cp:lastModifiedBy>Ing. Zuzana Kapalínová</cp:lastModifiedBy>
  <dcterms:created xsi:type="dcterms:W3CDTF">2024-05-13T09:17:29Z</dcterms:created>
  <dcterms:modified xsi:type="dcterms:W3CDTF">2024-07-12T07:12:00Z</dcterms:modified>
</cp:coreProperties>
</file>